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masai\unit-1 EXCEL\evaluation\"/>
    </mc:Choice>
  </mc:AlternateContent>
  <xr:revisionPtr revIDLastSave="0" documentId="13_ncr:1_{2598EA53-29E6-4327-8A38-82F69B729887}" xr6:coauthVersionLast="47" xr6:coauthVersionMax="47" xr10:uidLastSave="{00000000-0000-0000-0000-000000000000}"/>
  <bookViews>
    <workbookView xWindow="-120" yWindow="-120" windowWidth="20730" windowHeight="11160" firstSheet="8" activeTab="14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  <sheet name="Exercise 6" sheetId="6" r:id="rId6"/>
    <sheet name="Exercise 7" sheetId="7" r:id="rId7"/>
    <sheet name="Exercise 8" sheetId="8" r:id="rId8"/>
    <sheet name="Exercise 9" sheetId="9" r:id="rId9"/>
    <sheet name="Exercise 10" sheetId="10" r:id="rId10"/>
    <sheet name="Exercise11" sheetId="11" r:id="rId11"/>
    <sheet name="Exercise 12" sheetId="12" r:id="rId12"/>
    <sheet name="Excercise 13" sheetId="13" r:id="rId13"/>
    <sheet name="Sheet1" sheetId="14" r:id="rId14"/>
    <sheet name="Sheet2" sheetId="15" r:id="rId15"/>
    <sheet name="Sheet3" sheetId="16" r:id="rId16"/>
  </sheets>
  <definedNames>
    <definedName name="_xlnm._FilterDatabase" localSheetId="11" hidden="1">'Exercise 12'!$D$6:$G$18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3" l="1" a="1"/>
  <c r="D4" i="13" s="1"/>
  <c r="D5" i="13" a="1"/>
  <c r="D5" i="13"/>
  <c r="D6" i="13" a="1"/>
  <c r="D6" i="13" s="1"/>
  <c r="D7" i="13" a="1"/>
  <c r="D7" i="13"/>
  <c r="D8" i="13" a="1"/>
  <c r="D8" i="13" s="1"/>
  <c r="D9" i="13" a="1"/>
  <c r="D9" i="13"/>
  <c r="D10" i="13" a="1"/>
  <c r="D10" i="13" s="1"/>
  <c r="D11" i="13" a="1"/>
  <c r="D11" i="13"/>
  <c r="D3" i="13" a="1"/>
  <c r="D3" i="13" s="1"/>
  <c r="O6" i="11" a="1"/>
  <c r="O6" i="11"/>
  <c r="O7" i="11" a="1"/>
  <c r="O7" i="11"/>
  <c r="O8" i="11" a="1"/>
  <c r="O8" i="11"/>
  <c r="O9" i="11" a="1"/>
  <c r="O9" i="11"/>
  <c r="O10" i="11" a="1"/>
  <c r="O10" i="11"/>
  <c r="O11" i="11" a="1"/>
  <c r="O11" i="11"/>
  <c r="O12" i="11" a="1"/>
  <c r="O12" i="11"/>
  <c r="O13" i="11" a="1"/>
  <c r="O13" i="11"/>
  <c r="O14" i="11" a="1"/>
  <c r="O14" i="11" s="1"/>
  <c r="O15" i="11" a="1"/>
  <c r="O15" i="11"/>
  <c r="O16" i="11" a="1"/>
  <c r="O16" i="11" s="1"/>
  <c r="O17" i="11" a="1"/>
  <c r="O17" i="11"/>
  <c r="O18" i="11" a="1"/>
  <c r="O18" i="11" s="1"/>
  <c r="O19" i="11" a="1"/>
  <c r="O19" i="11"/>
  <c r="O20" i="11" a="1"/>
  <c r="O20" i="11" s="1"/>
  <c r="O21" i="11" a="1"/>
  <c r="O21" i="11"/>
  <c r="O22" i="11" a="1"/>
  <c r="O22" i="11" s="1"/>
  <c r="O23" i="11" a="1"/>
  <c r="O23" i="11"/>
  <c r="O24" i="11" a="1"/>
  <c r="O24" i="11" s="1"/>
  <c r="O25" i="11" a="1"/>
  <c r="O25" i="11"/>
  <c r="O26" i="11" a="1"/>
  <c r="O26" i="11" s="1"/>
  <c r="O27" i="11" a="1"/>
  <c r="O27" i="11"/>
  <c r="O28" i="11" a="1"/>
  <c r="O28" i="11" s="1"/>
  <c r="O29" i="11" a="1"/>
  <c r="O29" i="11"/>
  <c r="O30" i="11" a="1"/>
  <c r="O30" i="11" s="1"/>
  <c r="O31" i="11" a="1"/>
  <c r="O31" i="11"/>
  <c r="O32" i="11" a="1"/>
  <c r="O32" i="11" s="1"/>
  <c r="O5" i="11" a="1"/>
  <c r="O5" i="11" s="1"/>
  <c r="N6" i="11" a="1"/>
  <c r="N6" i="11" s="1"/>
  <c r="N7" i="11" a="1"/>
  <c r="N7" i="11"/>
  <c r="N8" i="11" a="1"/>
  <c r="N8" i="11" s="1"/>
  <c r="N9" i="11" a="1"/>
  <c r="N9" i="11"/>
  <c r="N10" i="11" a="1"/>
  <c r="N10" i="11" s="1"/>
  <c r="N11" i="11" a="1"/>
  <c r="N11" i="11"/>
  <c r="N12" i="11" a="1"/>
  <c r="N12" i="11" s="1"/>
  <c r="N13" i="11" a="1"/>
  <c r="N13" i="11"/>
  <c r="N14" i="11" a="1"/>
  <c r="N14" i="11" s="1"/>
  <c r="N15" i="11" a="1"/>
  <c r="N15" i="11"/>
  <c r="N16" i="11" a="1"/>
  <c r="N16" i="11" s="1"/>
  <c r="N17" i="11" a="1"/>
  <c r="N17" i="11"/>
  <c r="N18" i="11" a="1"/>
  <c r="N18" i="11" s="1"/>
  <c r="N19" i="11" a="1"/>
  <c r="N19" i="11"/>
  <c r="N20" i="11" a="1"/>
  <c r="N20" i="11" s="1"/>
  <c r="N21" i="11" a="1"/>
  <c r="N21" i="11"/>
  <c r="N22" i="11" a="1"/>
  <c r="N22" i="11" s="1"/>
  <c r="N23" i="11" a="1"/>
  <c r="N23" i="11"/>
  <c r="N24" i="11" a="1"/>
  <c r="N24" i="11" s="1"/>
  <c r="N25" i="11" a="1"/>
  <c r="N25" i="11"/>
  <c r="N26" i="11" a="1"/>
  <c r="N26" i="11" s="1"/>
  <c r="N27" i="11" a="1"/>
  <c r="N27" i="11"/>
  <c r="N28" i="11" a="1"/>
  <c r="N28" i="11" s="1"/>
  <c r="N29" i="11" a="1"/>
  <c r="N29" i="11"/>
  <c r="N30" i="11" a="1"/>
  <c r="N30" i="11" s="1"/>
  <c r="N31" i="11" a="1"/>
  <c r="N31" i="11"/>
  <c r="N32" i="11" a="1"/>
  <c r="N32" i="11" s="1"/>
  <c r="N5" i="11" a="1"/>
  <c r="N5" i="11" s="1"/>
  <c r="M6" i="11" a="1"/>
  <c r="M6" i="11" s="1"/>
  <c r="M7" i="11" a="1"/>
  <c r="M7" i="11"/>
  <c r="M8" i="11" a="1"/>
  <c r="M8" i="11" s="1"/>
  <c r="M9" i="11" a="1"/>
  <c r="M9" i="11"/>
  <c r="M10" i="11" a="1"/>
  <c r="M10" i="11" s="1"/>
  <c r="M11" i="11" a="1"/>
  <c r="M11" i="11"/>
  <c r="M12" i="11" a="1"/>
  <c r="M12" i="11" s="1"/>
  <c r="M13" i="11" a="1"/>
  <c r="M13" i="11"/>
  <c r="M14" i="11" a="1"/>
  <c r="M14" i="11" s="1"/>
  <c r="M15" i="11" a="1"/>
  <c r="M15" i="11"/>
  <c r="M16" i="11" a="1"/>
  <c r="M16" i="11" s="1"/>
  <c r="M17" i="11" a="1"/>
  <c r="M17" i="11"/>
  <c r="M18" i="11" a="1"/>
  <c r="M18" i="11" s="1"/>
  <c r="M19" i="11" a="1"/>
  <c r="M19" i="11"/>
  <c r="M20" i="11" a="1"/>
  <c r="M20" i="11" s="1"/>
  <c r="M21" i="11" a="1"/>
  <c r="M21" i="11"/>
  <c r="M22" i="11" a="1"/>
  <c r="M22" i="11" s="1"/>
  <c r="M23" i="11" a="1"/>
  <c r="M23" i="11"/>
  <c r="M24" i="11" a="1"/>
  <c r="M24" i="11" s="1"/>
  <c r="M25" i="11" a="1"/>
  <c r="M25" i="11"/>
  <c r="M26" i="11" a="1"/>
  <c r="M26" i="11" s="1"/>
  <c r="M27" i="11" a="1"/>
  <c r="M27" i="11"/>
  <c r="M28" i="11" a="1"/>
  <c r="M28" i="11" s="1"/>
  <c r="M29" i="11" a="1"/>
  <c r="M29" i="11"/>
  <c r="M30" i="11" a="1"/>
  <c r="M30" i="11" s="1"/>
  <c r="M31" i="11" a="1"/>
  <c r="M31" i="11"/>
  <c r="M32" i="11" a="1"/>
  <c r="M32" i="11" s="1"/>
  <c r="M5" i="11" a="1"/>
  <c r="M5" i="11" s="1"/>
  <c r="L6" i="11" a="1"/>
  <c r="L6" i="11" s="1"/>
  <c r="L7" i="11" a="1"/>
  <c r="L7" i="11"/>
  <c r="L8" i="11" a="1"/>
  <c r="L8" i="11" s="1"/>
  <c r="L9" i="11" a="1"/>
  <c r="L9" i="11"/>
  <c r="L10" i="11" a="1"/>
  <c r="L10" i="11" s="1"/>
  <c r="L11" i="11" a="1"/>
  <c r="L11" i="11"/>
  <c r="L12" i="11" a="1"/>
  <c r="L12" i="11" s="1"/>
  <c r="L13" i="11" a="1"/>
  <c r="L13" i="11"/>
  <c r="L14" i="11" a="1"/>
  <c r="L14" i="11" s="1"/>
  <c r="L15" i="11" a="1"/>
  <c r="L15" i="11"/>
  <c r="L16" i="11" a="1"/>
  <c r="L16" i="11" s="1"/>
  <c r="L17" i="11" a="1"/>
  <c r="L17" i="11"/>
  <c r="L18" i="11" a="1"/>
  <c r="L18" i="11" s="1"/>
  <c r="L19" i="11" a="1"/>
  <c r="L19" i="11"/>
  <c r="L20" i="11" a="1"/>
  <c r="L20" i="11" s="1"/>
  <c r="L21" i="11" a="1"/>
  <c r="L21" i="11"/>
  <c r="L22" i="11" a="1"/>
  <c r="L22" i="11" s="1"/>
  <c r="L23" i="11" a="1"/>
  <c r="L23" i="11"/>
  <c r="L24" i="11" a="1"/>
  <c r="L24" i="11" s="1"/>
  <c r="L25" i="11" a="1"/>
  <c r="L25" i="11"/>
  <c r="L26" i="11" a="1"/>
  <c r="L26" i="11" s="1"/>
  <c r="L27" i="11" a="1"/>
  <c r="L27" i="11"/>
  <c r="L28" i="11" a="1"/>
  <c r="L28" i="11" s="1"/>
  <c r="L29" i="11" a="1"/>
  <c r="L29" i="11"/>
  <c r="L30" i="11" a="1"/>
  <c r="L30" i="11" s="1"/>
  <c r="L31" i="11" a="1"/>
  <c r="L31" i="11"/>
  <c r="L32" i="11" a="1"/>
  <c r="L32" i="11" s="1"/>
  <c r="L5" i="11" a="1"/>
  <c r="L5" i="11" s="1"/>
  <c r="K6" i="11" a="1"/>
  <c r="K6" i="11"/>
  <c r="K7" i="11" a="1"/>
  <c r="K7" i="11"/>
  <c r="K8" i="11" a="1"/>
  <c r="K8" i="11"/>
  <c r="K9" i="11" a="1"/>
  <c r="K9" i="11"/>
  <c r="K10" i="11" a="1"/>
  <c r="K10" i="11"/>
  <c r="K11" i="11" a="1"/>
  <c r="K11" i="11"/>
  <c r="K12" i="11" a="1"/>
  <c r="K12" i="11"/>
  <c r="K13" i="11" a="1"/>
  <c r="K13" i="11"/>
  <c r="K14" i="11" a="1"/>
  <c r="K14" i="11"/>
  <c r="K15" i="11" a="1"/>
  <c r="K15" i="11"/>
  <c r="K16" i="11" a="1"/>
  <c r="K16" i="11"/>
  <c r="K17" i="11" a="1"/>
  <c r="K17" i="11"/>
  <c r="K18" i="11" a="1"/>
  <c r="K18" i="11"/>
  <c r="K19" i="11" a="1"/>
  <c r="K19" i="11"/>
  <c r="K20" i="11" a="1"/>
  <c r="K20" i="11"/>
  <c r="K21" i="11" a="1"/>
  <c r="K21" i="11"/>
  <c r="K22" i="11" a="1"/>
  <c r="K22" i="11"/>
  <c r="K23" i="11" a="1"/>
  <c r="K23" i="11"/>
  <c r="K24" i="11" a="1"/>
  <c r="K24" i="11" s="1"/>
  <c r="K25" i="11" a="1"/>
  <c r="K25" i="11"/>
  <c r="K26" i="11" a="1"/>
  <c r="K26" i="11" s="1"/>
  <c r="K27" i="11" a="1"/>
  <c r="K27" i="11"/>
  <c r="K28" i="11" a="1"/>
  <c r="K28" i="11" s="1"/>
  <c r="K29" i="11" a="1"/>
  <c r="K29" i="11"/>
  <c r="K30" i="11" a="1"/>
  <c r="K30" i="11" s="1"/>
  <c r="K31" i="11" a="1"/>
  <c r="K31" i="11"/>
  <c r="K32" i="11" a="1"/>
  <c r="K32" i="11" s="1"/>
  <c r="K5" i="11" a="1"/>
  <c r="K5" i="11" s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7" i="8"/>
  <c r="K37" i="7"/>
  <c r="G37" i="7"/>
  <c r="C37" i="7"/>
  <c r="K33" i="7"/>
  <c r="G33" i="7"/>
  <c r="C33" i="7"/>
  <c r="H21" i="7"/>
  <c r="H19" i="7"/>
  <c r="H17" i="7"/>
  <c r="H15" i="7"/>
  <c r="K11" i="7"/>
  <c r="G33" i="5"/>
  <c r="E33" i="5"/>
  <c r="F11" i="5"/>
  <c r="G11" i="5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2" i="5"/>
  <c r="F13" i="5"/>
  <c r="G13" i="5" s="1"/>
  <c r="F14" i="5"/>
  <c r="F15" i="5"/>
  <c r="G15" i="5" s="1"/>
  <c r="F16" i="5"/>
  <c r="F17" i="5"/>
  <c r="G17" i="5" s="1"/>
  <c r="F18" i="5"/>
  <c r="F19" i="5"/>
  <c r="G19" i="5" s="1"/>
  <c r="F20" i="5"/>
  <c r="F21" i="5"/>
  <c r="G21" i="5" s="1"/>
  <c r="F22" i="5"/>
  <c r="F23" i="5"/>
  <c r="G23" i="5" s="1"/>
  <c r="F24" i="5"/>
  <c r="F34" i="5"/>
  <c r="F35" i="5"/>
  <c r="F36" i="5"/>
  <c r="F37" i="5"/>
  <c r="F38" i="5"/>
  <c r="F39" i="5"/>
  <c r="F40" i="5"/>
  <c r="F41" i="5"/>
  <c r="F42" i="5"/>
  <c r="F33" i="5"/>
  <c r="E34" i="5"/>
  <c r="E35" i="5"/>
  <c r="E36" i="5"/>
  <c r="E37" i="5"/>
  <c r="E38" i="5"/>
  <c r="E39" i="5"/>
  <c r="E40" i="5"/>
  <c r="E41" i="5"/>
  <c r="E42" i="5"/>
  <c r="G12" i="5"/>
  <c r="G14" i="5"/>
  <c r="G16" i="5"/>
  <c r="G18" i="5"/>
  <c r="G20" i="5"/>
  <c r="G22" i="5"/>
  <c r="G24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11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5" i="4"/>
  <c r="P14" i="3"/>
  <c r="P11" i="3"/>
  <c r="P8" i="3"/>
  <c r="J9" i="3"/>
  <c r="J10" i="3"/>
  <c r="J11" i="3"/>
  <c r="J12" i="3"/>
  <c r="J13" i="3"/>
  <c r="J14" i="3"/>
  <c r="J15" i="3"/>
  <c r="J16" i="3"/>
  <c r="J17" i="3"/>
  <c r="J18" i="3"/>
  <c r="J19" i="3"/>
  <c r="I9" i="3"/>
  <c r="I10" i="3"/>
  <c r="I11" i="3"/>
  <c r="I12" i="3"/>
  <c r="I13" i="3"/>
  <c r="I14" i="3"/>
  <c r="I15" i="3"/>
  <c r="I16" i="3"/>
  <c r="I17" i="3"/>
  <c r="I18" i="3"/>
  <c r="I19" i="3"/>
  <c r="J8" i="3"/>
  <c r="I8" i="3"/>
  <c r="H9" i="3"/>
  <c r="H10" i="3"/>
  <c r="H11" i="3"/>
  <c r="H12" i="3"/>
  <c r="H13" i="3"/>
  <c r="H14" i="3"/>
  <c r="H15" i="3"/>
  <c r="H16" i="3"/>
  <c r="H17" i="3"/>
  <c r="H18" i="3"/>
  <c r="H19" i="3"/>
  <c r="H8" i="3"/>
  <c r="G8" i="2"/>
  <c r="G12" i="2"/>
  <c r="G16" i="2"/>
  <c r="G20" i="2"/>
  <c r="G24" i="2"/>
  <c r="G28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4" i="2"/>
  <c r="F4" i="2" s="1"/>
  <c r="G27" i="2" l="1"/>
  <c r="G23" i="2"/>
  <c r="G19" i="2"/>
  <c r="G15" i="2"/>
  <c r="G11" i="2"/>
  <c r="G7" i="2"/>
  <c r="G26" i="2"/>
  <c r="G22" i="2"/>
  <c r="G18" i="2"/>
  <c r="G14" i="2"/>
  <c r="G10" i="2"/>
  <c r="G6" i="2"/>
  <c r="G4" i="2"/>
  <c r="G25" i="2"/>
  <c r="G21" i="2"/>
  <c r="G17" i="2"/>
  <c r="G13" i="2"/>
  <c r="G9" i="2"/>
  <c r="G5" i="2"/>
</calcChain>
</file>

<file path=xl/sharedStrings.xml><?xml version="1.0" encoding="utf-8"?>
<sst xmlns="http://schemas.openxmlformats.org/spreadsheetml/2006/main" count="454" uniqueCount="361">
  <si>
    <t>Ord_id</t>
  </si>
  <si>
    <t>Sales</t>
  </si>
  <si>
    <t>Discount</t>
  </si>
  <si>
    <t>Quantity</t>
  </si>
  <si>
    <t>Profit</t>
  </si>
  <si>
    <t>Exercise 1</t>
  </si>
  <si>
    <t>Ord_1184</t>
  </si>
  <si>
    <t>Apply conditional formatting for sales that shows the highest values are Green, average values as Yellow and lowest values as Red</t>
  </si>
  <si>
    <t>Ord_1189</t>
  </si>
  <si>
    <t>Ord_1925</t>
  </si>
  <si>
    <t>Highlight loss in red and profits in Green</t>
  </si>
  <si>
    <t>Ord_2207</t>
  </si>
  <si>
    <t>Highlight the order id whose discounts are 0 using Yellow fill with dark yellow text.</t>
  </si>
  <si>
    <t>Ord_2280</t>
  </si>
  <si>
    <t xml:space="preserve">Use data bars to show the quantity variation </t>
  </si>
  <si>
    <t>Ord_2282</t>
  </si>
  <si>
    <t xml:space="preserve">Apply conditional formatting and make alternate rows light grey </t>
  </si>
  <si>
    <t>Ord_2334</t>
  </si>
  <si>
    <t>Ord_2335</t>
  </si>
  <si>
    <t>Ord_2343</t>
  </si>
  <si>
    <t>Ord_2405</t>
  </si>
  <si>
    <t>Ord_2456</t>
  </si>
  <si>
    <t>Ord_2478</t>
  </si>
  <si>
    <t>Ord_2573</t>
  </si>
  <si>
    <t>Ord_2978</t>
  </si>
  <si>
    <t>Ord_31</t>
  </si>
  <si>
    <t>Ord_4427</t>
  </si>
  <si>
    <t>Ord_4471</t>
  </si>
  <si>
    <t>Ord_4725</t>
  </si>
  <si>
    <t>Ord_4743</t>
  </si>
  <si>
    <t>Ord_5029</t>
  </si>
  <si>
    <t>Ord_5033</t>
  </si>
  <si>
    <t>Ord_5035</t>
  </si>
  <si>
    <t>Ord_5040</t>
  </si>
  <si>
    <t>Ord_5045</t>
  </si>
  <si>
    <t>Ord_5046</t>
  </si>
  <si>
    <t>Ord_5406</t>
  </si>
  <si>
    <t>Ord_5446</t>
  </si>
  <si>
    <t>Ord_5456</t>
  </si>
  <si>
    <t>Ord_5485</t>
  </si>
  <si>
    <t>Ord_996</t>
  </si>
  <si>
    <t>Exercise 2</t>
  </si>
  <si>
    <t>Name</t>
  </si>
  <si>
    <t>Contact Number</t>
  </si>
  <si>
    <t>Area Code</t>
  </si>
  <si>
    <t>Area</t>
  </si>
  <si>
    <t>ID</t>
  </si>
  <si>
    <t>Priyank Verma</t>
  </si>
  <si>
    <t>074 9819984664</t>
  </si>
  <si>
    <t>Larisa Correia</t>
  </si>
  <si>
    <t>010 8867997531</t>
  </si>
  <si>
    <t>Karunesh Upadhyay</t>
  </si>
  <si>
    <t>091 7506849044</t>
  </si>
  <si>
    <t>Instructions</t>
  </si>
  <si>
    <t>Amod Deshpande</t>
  </si>
  <si>
    <t>062 8013407893</t>
  </si>
  <si>
    <t>Niraj Nishad</t>
  </si>
  <si>
    <t>007 8056309747</t>
  </si>
  <si>
    <t>- Each contact number has a 3 digit area code associated with it</t>
  </si>
  <si>
    <t>Anil kumar gupta</t>
  </si>
  <si>
    <t>091 9168406966</t>
  </si>
  <si>
    <t>1. Extract the area code from the contact numbers and place it in the 'Area Code' field</t>
  </si>
  <si>
    <t>Shaurya Dhaka</t>
  </si>
  <si>
    <t>062 8698705967</t>
  </si>
  <si>
    <t>2. Area is a mapping based on the area code. Map the area as per the reference given below -
    007 - Area A
    010 - Area B
    062 - Area C
    074 - Area D
    091 - Area E</t>
  </si>
  <si>
    <t>Vijay Badana</t>
  </si>
  <si>
    <t>007 8952010758</t>
  </si>
  <si>
    <t>Nitishkumar Singh</t>
  </si>
  <si>
    <t>062 8879028856</t>
  </si>
  <si>
    <t>Akshay Nar</t>
  </si>
  <si>
    <t>007 9620365666</t>
  </si>
  <si>
    <t>Siddharth Rath</t>
  </si>
  <si>
    <t>091 9819718194</t>
  </si>
  <si>
    <t>Sai Harika</t>
  </si>
  <si>
    <t>091 9850311467</t>
  </si>
  <si>
    <t>3. ID is a string formed by user's first name and the area code. Fill in the ID field using other relevant fields</t>
  </si>
  <si>
    <t>Khanoosh Khayyoom</t>
  </si>
  <si>
    <t>074 9326611459</t>
  </si>
  <si>
    <t>4. Freeze the header row of the data set so that it is visible even after scrolling</t>
  </si>
  <si>
    <t>Amol Shantaram</t>
  </si>
  <si>
    <t>007 8007704233</t>
  </si>
  <si>
    <t>Dimpal Jayani</t>
  </si>
  <si>
    <t>062 8796633769</t>
  </si>
  <si>
    <t>Pritam Kishor</t>
  </si>
  <si>
    <t>010 8169321637</t>
  </si>
  <si>
    <t>Prachi Patel</t>
  </si>
  <si>
    <t>007 9930810440</t>
  </si>
  <si>
    <t>Anand Sonawane</t>
  </si>
  <si>
    <t>007 9860688469</t>
  </si>
  <si>
    <t>Girish Rambhau</t>
  </si>
  <si>
    <t>010 8108207158</t>
  </si>
  <si>
    <t>Deep Mehta</t>
  </si>
  <si>
    <t>074 8976727737</t>
  </si>
  <si>
    <t>VishvaRatna Nandan</t>
  </si>
  <si>
    <t>062 9820671718</t>
  </si>
  <si>
    <t>Aniket Ghumed</t>
  </si>
  <si>
    <t>074 7019956126</t>
  </si>
  <si>
    <t>Sandeep Nandkumar</t>
  </si>
  <si>
    <t>074 9987437231</t>
  </si>
  <si>
    <t>Pranita Kadge</t>
  </si>
  <si>
    <t>007 9555551613</t>
  </si>
  <si>
    <t>Bhavesh Patel</t>
  </si>
  <si>
    <t>091 7021523606</t>
  </si>
  <si>
    <t>Exercise 3</t>
  </si>
  <si>
    <t>1. Fill the blanks using appropriate Functions</t>
  </si>
  <si>
    <t>2. Freeze the headers row so that it is visible even after scrolling.</t>
  </si>
  <si>
    <t>Month</t>
  </si>
  <si>
    <t>TV</t>
  </si>
  <si>
    <t>Digital</t>
  </si>
  <si>
    <t>Sponsorship</t>
  </si>
  <si>
    <t>Content Marketing</t>
  </si>
  <si>
    <t>Online marketing</t>
  </si>
  <si>
    <t>Total Investment</t>
  </si>
  <si>
    <t>Min Investment</t>
  </si>
  <si>
    <t>Maximum Investment</t>
  </si>
  <si>
    <t>Maximum Investment in TV Media</t>
  </si>
  <si>
    <t>Minimum Total Investment</t>
  </si>
  <si>
    <t xml:space="preserve">Maximum investement in Digital Media </t>
  </si>
  <si>
    <t>Exercise 4</t>
  </si>
  <si>
    <t>Q2</t>
  </si>
  <si>
    <t>Q3</t>
  </si>
  <si>
    <t>April</t>
  </si>
  <si>
    <t>May</t>
  </si>
  <si>
    <t>June</t>
  </si>
  <si>
    <t>July</t>
  </si>
  <si>
    <t>August</t>
  </si>
  <si>
    <t>September</t>
  </si>
  <si>
    <t>Average runs in Q2</t>
  </si>
  <si>
    <t>Average runs in Q3</t>
  </si>
  <si>
    <t>Highest score in Q2</t>
  </si>
  <si>
    <t>Lowest Score in Q3</t>
  </si>
  <si>
    <t>Vijay Shankar</t>
  </si>
  <si>
    <t>Kedar Jadhav</t>
  </si>
  <si>
    <t>Bhuvneshwar Kumar</t>
  </si>
  <si>
    <t>Robin Uthappa</t>
  </si>
  <si>
    <t>Mahendra Singh Dhoni</t>
  </si>
  <si>
    <t>1. Calculate average runs scored in Q2 and Q3</t>
  </si>
  <si>
    <t>Ravindra Jadeja</t>
  </si>
  <si>
    <t>2. Calculate highest run by a player in Q2 and lowest run by the same in Q3</t>
  </si>
  <si>
    <t>Manish Pandey</t>
  </si>
  <si>
    <t>Murali Vijay</t>
  </si>
  <si>
    <t>Kuldeep Yadav</t>
  </si>
  <si>
    <t>Dinesh Karthik</t>
  </si>
  <si>
    <t>Shikhar Dhawan</t>
  </si>
  <si>
    <t>Hardik Pandya</t>
  </si>
  <si>
    <t>Stuart Binny</t>
  </si>
  <si>
    <t>Axar Patel</t>
  </si>
  <si>
    <t>Ravichandran Ashwin</t>
  </si>
  <si>
    <t>Rishabh Pant</t>
  </si>
  <si>
    <t>Shreyas Iyer</t>
  </si>
  <si>
    <t>KL Rahul</t>
  </si>
  <si>
    <t>Mohammed Shami</t>
  </si>
  <si>
    <t>Yuvraj Singh</t>
  </si>
  <si>
    <t>Rohit Sharma</t>
  </si>
  <si>
    <t>Suresh Raina</t>
  </si>
  <si>
    <t>Ambati Rayudu</t>
  </si>
  <si>
    <t>Virat Kohli</t>
  </si>
  <si>
    <t>Ajinkya Rahane</t>
  </si>
  <si>
    <t>Exercise 5</t>
  </si>
  <si>
    <r>
      <rPr>
        <b/>
        <sz val="12"/>
        <color theme="1"/>
        <rFont val="Calibri"/>
        <family val="2"/>
      </rPr>
      <t xml:space="preserve">Please note: </t>
    </r>
    <r>
      <rPr>
        <sz val="12"/>
        <color theme="1"/>
        <rFont val="Calibri"/>
        <family val="2"/>
      </rPr>
      <t>All the questions are to be solved using Text functions only.</t>
    </r>
  </si>
  <si>
    <r>
      <rPr>
        <b/>
        <sz val="12"/>
        <color theme="1"/>
        <rFont val="Calibri"/>
        <family val="2"/>
      </rPr>
      <t>Q 1:</t>
    </r>
    <r>
      <rPr>
        <sz val="12"/>
        <color theme="1"/>
        <rFont val="Calibri"/>
        <family val="2"/>
      </rPr>
      <t xml:space="preserve"> Capture the year from the election column</t>
    </r>
  </si>
  <si>
    <r>
      <rPr>
        <b/>
        <sz val="12"/>
        <color theme="1"/>
        <rFont val="Calibri"/>
        <family val="2"/>
      </rPr>
      <t>Q 2:</t>
    </r>
    <r>
      <rPr>
        <sz val="12"/>
        <color theme="1"/>
        <rFont val="Calibri"/>
        <family val="2"/>
      </rPr>
      <t xml:space="preserve"> Get rid of the * in the president's name</t>
    </r>
  </si>
  <si>
    <r>
      <rPr>
        <b/>
        <sz val="12"/>
        <color theme="1"/>
        <rFont val="Calibri"/>
        <family val="2"/>
      </rPr>
      <t>Q 3:</t>
    </r>
    <r>
      <rPr>
        <sz val="12"/>
        <color theme="1"/>
        <rFont val="Calibri"/>
        <family val="2"/>
      </rPr>
      <t xml:space="preserve"> Create a sentence that looks like this "Bill Clinton won the 1996 election with 49.2% of the popular vote"</t>
    </r>
  </si>
  <si>
    <t>President</t>
  </si>
  <si>
    <t>Vote %</t>
  </si>
  <si>
    <t>Election</t>
  </si>
  <si>
    <t>Year</t>
  </si>
  <si>
    <t>President Name</t>
  </si>
  <si>
    <t>Election Results</t>
  </si>
  <si>
    <t>* Ja*mes K. Polk *</t>
  </si>
  <si>
    <t>49.3%</t>
  </si>
  <si>
    <t>1844 election</t>
  </si>
  <si>
    <t>* Zachary Ta*ylor *</t>
  </si>
  <si>
    <t>47.3%</t>
  </si>
  <si>
    <t>1848 election</t>
  </si>
  <si>
    <t>* James Bu*chanan *</t>
  </si>
  <si>
    <t>45.3%</t>
  </si>
  <si>
    <t>1856 election</t>
  </si>
  <si>
    <t>* Ab*raham Lincoln *</t>
  </si>
  <si>
    <t>39.9%</t>
  </si>
  <si>
    <t>1860 election</t>
  </si>
  <si>
    <t>* James* Garfield *</t>
  </si>
  <si>
    <t>48.3%</t>
  </si>
  <si>
    <t>1880 election</t>
  </si>
  <si>
    <t>* Grover *Cleveland *</t>
  </si>
  <si>
    <t>48.8%</t>
  </si>
  <si>
    <t>1884 election</t>
  </si>
  <si>
    <t>* Gro*ver Cleveland *</t>
  </si>
  <si>
    <t>46.0%</t>
  </si>
  <si>
    <t>1892 election</t>
  </si>
  <si>
    <t>* Woodrow* Wilson *</t>
  </si>
  <si>
    <t>41.8%</t>
  </si>
  <si>
    <t>1912 election</t>
  </si>
  <si>
    <t>* Woodr*ow Wilson *</t>
  </si>
  <si>
    <t>1916 election</t>
  </si>
  <si>
    <t>* Harry* S. Truman *</t>
  </si>
  <si>
    <t>49.7%</t>
  </si>
  <si>
    <t>1948 election</t>
  </si>
  <si>
    <t>* John F. Kenn*edy *</t>
  </si>
  <si>
    <t>1960 election</t>
  </si>
  <si>
    <t>* Richard *Nixon *</t>
  </si>
  <si>
    <t>43.2%</t>
  </si>
  <si>
    <t>1968 election</t>
  </si>
  <si>
    <t>* Bill Cli*nton *</t>
  </si>
  <si>
    <t>42.9%</t>
  </si>
  <si>
    <t>1992 election</t>
  </si>
  <si>
    <t>* Bill* Clinton *</t>
  </si>
  <si>
    <t>49.2%</t>
  </si>
  <si>
    <t>1996 election</t>
  </si>
  <si>
    <r>
      <rPr>
        <b/>
        <sz val="12"/>
        <color theme="1"/>
        <rFont val="Calibri"/>
        <family val="2"/>
      </rPr>
      <t>Q 4:</t>
    </r>
    <r>
      <rPr>
        <sz val="12"/>
        <color theme="1"/>
        <rFont val="Calibri"/>
        <family val="2"/>
      </rPr>
      <t xml:space="preserve"> Capture the movie year from the Film Title column</t>
    </r>
  </si>
  <si>
    <r>
      <rPr>
        <b/>
        <sz val="12"/>
        <color theme="1"/>
        <rFont val="Calibri"/>
        <family val="2"/>
      </rPr>
      <t>Q 5:</t>
    </r>
    <r>
      <rPr>
        <sz val="12"/>
        <color theme="1"/>
        <rFont val="Calibri"/>
        <family val="2"/>
      </rPr>
      <t xml:space="preserve"> Extract the Director's name from the Film title</t>
    </r>
  </si>
  <si>
    <r>
      <rPr>
        <b/>
        <sz val="12"/>
        <color theme="1"/>
        <rFont val="Calibri"/>
        <family val="2"/>
      </rPr>
      <t>Q 6:</t>
    </r>
    <r>
      <rPr>
        <sz val="12"/>
        <color theme="1"/>
        <rFont val="Calibri"/>
        <family val="2"/>
      </rPr>
      <t xml:space="preserve"> Combine movie name with the Studio seperated by a ":"</t>
    </r>
  </si>
  <si>
    <t>Film Title</t>
  </si>
  <si>
    <t>Studio</t>
  </si>
  <si>
    <t>Director</t>
  </si>
  <si>
    <t>Movie + Studio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</si>
  <si>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</si>
  <si>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</si>
  <si>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</si>
  <si>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</si>
  <si>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</si>
  <si>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</si>
  <si>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</si>
  <si>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</si>
  <si>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</si>
  <si>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The Cabinet of Dr. Caligari  (1920) Directed by Robert Wiene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</si>
  <si>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</si>
  <si>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</si>
  <si>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</si>
  <si>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</si>
  <si>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</si>
  <si>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</si>
  <si>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Moonlight (2016) Directed by Barry Jenkins (III)</t>
  </si>
  <si>
    <t>A24 Films</t>
  </si>
  <si>
    <t>Exercise 6</t>
  </si>
  <si>
    <t>Apply data validations in the textboxes as mentioned in RED and give appropriate error messages.</t>
  </si>
  <si>
    <t>Username</t>
  </si>
  <si>
    <t>*Maximum 20 characters Allowed</t>
  </si>
  <si>
    <t>EmailID</t>
  </si>
  <si>
    <t xml:space="preserve">*Must follow proper email format </t>
  </si>
  <si>
    <t>Account Number</t>
  </si>
  <si>
    <t xml:space="preserve">*Should have 12 digits </t>
  </si>
  <si>
    <t>Re-enter Account Number</t>
  </si>
  <si>
    <t>*Must be same as above account number</t>
  </si>
  <si>
    <t>IFSC CODE</t>
  </si>
  <si>
    <t>IFSC Code</t>
  </si>
  <si>
    <t>*Should be drop down with atleast 5 Values</t>
  </si>
  <si>
    <t>sbi10293</t>
  </si>
  <si>
    <t>hdfc2345</t>
  </si>
  <si>
    <t>Mobile Number</t>
  </si>
  <si>
    <t xml:space="preserve">*Should have 10 digits </t>
  </si>
  <si>
    <t>icici2976</t>
  </si>
  <si>
    <t>Exercise 7</t>
  </si>
  <si>
    <t>1. Use Named Ranges instead of cell references to find the following</t>
  </si>
  <si>
    <t>Product</t>
  </si>
  <si>
    <t>Price</t>
  </si>
  <si>
    <t>Milk</t>
  </si>
  <si>
    <t>Curd</t>
  </si>
  <si>
    <t>Sugar</t>
  </si>
  <si>
    <t>Tea</t>
  </si>
  <si>
    <t>Rasna</t>
  </si>
  <si>
    <t>GST</t>
  </si>
  <si>
    <t xml:space="preserve">Total Price </t>
  </si>
  <si>
    <t>Total Quantity</t>
  </si>
  <si>
    <t>Total Amount to be paid</t>
  </si>
  <si>
    <t>GST to be paid</t>
  </si>
  <si>
    <t>2. Find the perimeter and area using named ranges instead of cell references</t>
  </si>
  <si>
    <t>Circle</t>
  </si>
  <si>
    <t>Square</t>
  </si>
  <si>
    <t>Rectangle</t>
  </si>
  <si>
    <t>Radius</t>
  </si>
  <si>
    <t>Side</t>
  </si>
  <si>
    <t>Length</t>
  </si>
  <si>
    <t>Pi</t>
  </si>
  <si>
    <t>Width</t>
  </si>
  <si>
    <t>Perimeter of the circle</t>
  </si>
  <si>
    <t>Perimeter of the square</t>
  </si>
  <si>
    <t>Perimeter of the rectangle</t>
  </si>
  <si>
    <t>Area of the circle</t>
  </si>
  <si>
    <t>Area of the square</t>
  </si>
  <si>
    <t>Area of the rectangle</t>
  </si>
  <si>
    <t>Exercise 8</t>
  </si>
  <si>
    <t>Date</t>
  </si>
  <si>
    <t>Day</t>
  </si>
  <si>
    <t>WeekDay</t>
  </si>
  <si>
    <t>2/1/2013</t>
  </si>
  <si>
    <t>5/1/2013</t>
  </si>
  <si>
    <t>11/1/2013</t>
  </si>
  <si>
    <t>5/1/2014</t>
  </si>
  <si>
    <t>10/1/2014</t>
  </si>
  <si>
    <t>11/1/2014</t>
  </si>
  <si>
    <t>Date 1</t>
  </si>
  <si>
    <t>NETWORKDAYS</t>
  </si>
  <si>
    <t>NETWORKDAYS.INTL</t>
  </si>
  <si>
    <t>Holidays List</t>
  </si>
  <si>
    <t>Holiday 1</t>
  </si>
  <si>
    <t>Holiday 2</t>
  </si>
  <si>
    <t>Holiday 3</t>
  </si>
  <si>
    <t>Holiday 4</t>
  </si>
  <si>
    <t>Holiday 5</t>
  </si>
  <si>
    <t>Total work days needed for project completion is 190 days.Find when you can finish project</t>
  </si>
  <si>
    <t>Start Date</t>
  </si>
  <si>
    <t>WORKDAY</t>
  </si>
  <si>
    <t>WORKDAY.INTL</t>
  </si>
  <si>
    <t>Holidays 2019</t>
  </si>
  <si>
    <t xml:space="preserve">                           NAME</t>
  </si>
  <si>
    <t>PYTHON</t>
  </si>
  <si>
    <t>EXCEL</t>
  </si>
  <si>
    <t>SQL</t>
  </si>
  <si>
    <t>ML</t>
  </si>
  <si>
    <t>VBA</t>
  </si>
  <si>
    <t xml:space="preserve">Name  </t>
  </si>
  <si>
    <t>Vikramaditya Bongu</t>
  </si>
  <si>
    <t>Manish Kumar</t>
  </si>
  <si>
    <t>Anmol Kumar Gupta</t>
  </si>
  <si>
    <t>Updesh Pathak</t>
  </si>
  <si>
    <t>sankalp tripathi</t>
  </si>
  <si>
    <t>Monika</t>
  </si>
  <si>
    <t>Suchismita Paul</t>
  </si>
  <si>
    <t>VIJAY KUMAR SAINI</t>
  </si>
  <si>
    <t>Saurav Kumar</t>
  </si>
  <si>
    <t>S KARAN KUMAR</t>
  </si>
  <si>
    <t>dhanalakshmi gogulamudi</t>
  </si>
  <si>
    <t>Kavita Singh</t>
  </si>
  <si>
    <t>Moghe Suhas Rao</t>
  </si>
  <si>
    <t>vijay kumar saini</t>
  </si>
  <si>
    <t>Santosh Yadav</t>
  </si>
  <si>
    <t>Wasim Akaram</t>
  </si>
  <si>
    <t>PANKAJ SINGH BHANDARI</t>
  </si>
  <si>
    <t>Vipul</t>
  </si>
  <si>
    <t>Jyoti Biswas</t>
  </si>
  <si>
    <t>bhoopendra kumar</t>
  </si>
  <si>
    <t>Amit Anand</t>
  </si>
  <si>
    <t>Satyam Nathoo</t>
  </si>
  <si>
    <t>Animesh Rathi</t>
  </si>
  <si>
    <t>Abhishek Jaiswal</t>
  </si>
  <si>
    <t>Vikas Naik</t>
  </si>
  <si>
    <t>Anil Kumar Anuragi</t>
  </si>
  <si>
    <t>Alamwar Vivek Gajanan</t>
  </si>
  <si>
    <t>Suraj Kumar</t>
  </si>
  <si>
    <t>Q1.Calculate sum of the marks scored by all students in python and ML</t>
  </si>
  <si>
    <t>Q2.Calculate sum of the marks scored by all students in EXCEL</t>
  </si>
  <si>
    <t>Q3.Calculate sum of the marks scored by ARJUN in EXCEL</t>
  </si>
  <si>
    <t>NAME</t>
  </si>
  <si>
    <t>SUBJECT</t>
  </si>
  <si>
    <t>MARKS</t>
  </si>
  <si>
    <t>VAMSI</t>
  </si>
  <si>
    <t>KRISHNA</t>
  </si>
  <si>
    <t>ARJUN</t>
  </si>
  <si>
    <t>DHRUV</t>
  </si>
  <si>
    <t>python marks</t>
  </si>
  <si>
    <t>Use data in Exercise-11</t>
  </si>
  <si>
    <t>gokul</t>
  </si>
  <si>
    <t>VLOOKUP</t>
  </si>
  <si>
    <t>&amp;</t>
  </si>
  <si>
    <t>INDEXMATCH</t>
  </si>
  <si>
    <t>SYNTAX: =VLOOKUP(LOKKUPVALUE,TABLE_ARRAY,COLUMN_NUMBER)</t>
  </si>
  <si>
    <t xml:space="preserve">INDEX: </t>
  </si>
  <si>
    <t>SYNTAX:-   =INDEX(ARRAY,ROW_NUMBER,COLUMN_NUMBER)</t>
  </si>
  <si>
    <t>MATCH:</t>
  </si>
  <si>
    <t>SYNTAX:-   =MATCH(LOOKUPVALUE,LOOKUPARRAY,MATCHTYPE)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</si>
</sst>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&quot;₹&quot;\ #,##0.00"/>
    <numFmt numFmtId="166" formatCode="[$₹]#,##0.00"/>
    <numFmt numFmtId="167" formatCode="[Color5]General\%;[Color3]\-General\%"/>
  </numFmts>
  <fonts count="28">
    <font>
      <sz val="11"/>
      <color rgb="FF000000"/>
      <name val="Calibri"/>
      <charset val="13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4"/>
      <color rgb="FFFFFFFF"/>
      <name val="Gill Sans"/>
      <charset val="134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trike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36"/>
      <color rgb="FF0070C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6A676"/>
        <bgColor rgb="FF76A676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0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right" vertical="top"/>
    </xf>
    <xf numFmtId="0" fontId="1" fillId="2" borderId="3" xfId="0" applyFont="1" applyFill="1" applyBorder="1"/>
    <xf numFmtId="0" fontId="4" fillId="0" borderId="4" xfId="0" applyFont="1" applyBorder="1" applyAlignment="1">
      <alignment horizontal="center" wrapText="1"/>
    </xf>
    <xf numFmtId="0" fontId="1" fillId="0" borderId="1" xfId="0" applyFont="1" applyBorder="1"/>
    <xf numFmtId="0" fontId="4" fillId="6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64" fontId="0" fillId="0" borderId="0" xfId="0" applyNumberFormat="1" applyFont="1" applyAlignment="1"/>
    <xf numFmtId="0" fontId="7" fillId="7" borderId="0" xfId="0" applyFont="1" applyFill="1" applyBorder="1" applyAlignment="1">
      <alignment horizontal="center"/>
    </xf>
    <xf numFmtId="0" fontId="1" fillId="7" borderId="0" xfId="0" applyFont="1" applyFill="1" applyBorder="1"/>
    <xf numFmtId="164" fontId="1" fillId="7" borderId="0" xfId="0" applyNumberFormat="1" applyFont="1" applyFill="1" applyBorder="1"/>
    <xf numFmtId="0" fontId="8" fillId="7" borderId="0" xfId="0" applyFont="1" applyFill="1" applyBorder="1" applyAlignment="1">
      <alignment horizontal="center"/>
    </xf>
    <xf numFmtId="0" fontId="9" fillId="7" borderId="0" xfId="0" applyFont="1" applyFill="1" applyBorder="1"/>
    <xf numFmtId="164" fontId="8" fillId="7" borderId="0" xfId="0" applyNumberFormat="1" applyFont="1" applyFill="1" applyBorder="1" applyAlignment="1">
      <alignment horizontal="center"/>
    </xf>
    <xf numFmtId="14" fontId="1" fillId="7" borderId="0" xfId="0" applyNumberFormat="1" applyFont="1" applyFill="1" applyBorder="1"/>
    <xf numFmtId="164" fontId="10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164" fontId="1" fillId="7" borderId="1" xfId="0" applyNumberFormat="1" applyFont="1" applyFill="1" applyBorder="1"/>
    <xf numFmtId="0" fontId="1" fillId="7" borderId="1" xfId="0" applyFont="1" applyFill="1" applyBorder="1"/>
    <xf numFmtId="0" fontId="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5" xfId="0" applyFont="1" applyBorder="1"/>
    <xf numFmtId="0" fontId="11" fillId="0" borderId="4" xfId="0" applyFont="1" applyBorder="1"/>
    <xf numFmtId="165" fontId="11" fillId="0" borderId="16" xfId="0" applyNumberFormat="1" applyFont="1" applyBorder="1"/>
    <xf numFmtId="0" fontId="11" fillId="0" borderId="17" xfId="0" applyFont="1" applyBorder="1"/>
    <xf numFmtId="0" fontId="11" fillId="0" borderId="1" xfId="0" applyFont="1" applyBorder="1"/>
    <xf numFmtId="165" fontId="11" fillId="0" borderId="18" xfId="0" applyNumberFormat="1" applyFont="1" applyBorder="1"/>
    <xf numFmtId="0" fontId="11" fillId="0" borderId="19" xfId="0" applyFont="1" applyBorder="1"/>
    <xf numFmtId="0" fontId="11" fillId="0" borderId="20" xfId="0" applyFont="1" applyBorder="1"/>
    <xf numFmtId="165" fontId="11" fillId="0" borderId="21" xfId="0" applyNumberFormat="1" applyFont="1" applyBorder="1"/>
    <xf numFmtId="0" fontId="12" fillId="0" borderId="0" xfId="0" applyFont="1"/>
    <xf numFmtId="9" fontId="1" fillId="0" borderId="22" xfId="0" applyNumberFormat="1" applyFont="1" applyBorder="1" applyAlignment="1"/>
    <xf numFmtId="9" fontId="1" fillId="0" borderId="0" xfId="0" applyNumberFormat="1" applyFont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0" xfId="0" applyFont="1" applyAlignment="1">
      <alignment horizontal="center"/>
    </xf>
    <xf numFmtId="0" fontId="1" fillId="0" borderId="25" xfId="0" applyFont="1" applyBorder="1"/>
    <xf numFmtId="0" fontId="8" fillId="0" borderId="28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28" xfId="0" applyFont="1" applyBorder="1" applyAlignment="1">
      <alignment horizontal="center"/>
    </xf>
    <xf numFmtId="0" fontId="8" fillId="7" borderId="0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7" borderId="22" xfId="0" applyFont="1" applyFill="1" applyBorder="1"/>
    <xf numFmtId="0" fontId="13" fillId="7" borderId="0" xfId="0" applyFont="1" applyFill="1" applyBorder="1"/>
    <xf numFmtId="0" fontId="14" fillId="7" borderId="22" xfId="0" applyFont="1" applyFill="1" applyBorder="1"/>
    <xf numFmtId="0" fontId="1" fillId="7" borderId="22" xfId="0" applyFont="1" applyFill="1" applyBorder="1" applyAlignment="1">
      <alignment horizontal="left"/>
    </xf>
    <xf numFmtId="0" fontId="1" fillId="7" borderId="0" xfId="0" applyFont="1" applyFill="1" applyBorder="1" applyAlignment="1">
      <alignment wrapText="1"/>
    </xf>
    <xf numFmtId="0" fontId="1" fillId="7" borderId="23" xfId="0" applyFont="1" applyFill="1" applyBorder="1"/>
    <xf numFmtId="0" fontId="1" fillId="7" borderId="24" xfId="0" applyFont="1" applyFill="1" applyBorder="1"/>
    <xf numFmtId="0" fontId="1" fillId="7" borderId="25" xfId="0" applyFont="1" applyFill="1" applyBorder="1"/>
    <xf numFmtId="0" fontId="1" fillId="7" borderId="28" xfId="0" applyFont="1" applyFill="1" applyBorder="1"/>
    <xf numFmtId="0" fontId="4" fillId="10" borderId="1" xfId="0" applyFont="1" applyFill="1" applyBorder="1" applyAlignment="1"/>
    <xf numFmtId="0" fontId="4" fillId="10" borderId="4" xfId="0" applyFont="1" applyFill="1" applyBorder="1" applyAlignment="1"/>
    <xf numFmtId="0" fontId="1" fillId="7" borderId="29" xfId="0" applyFont="1" applyFill="1" applyBorder="1"/>
    <xf numFmtId="0" fontId="11" fillId="7" borderId="0" xfId="0" applyFont="1" applyFill="1" applyBorder="1"/>
    <xf numFmtId="0" fontId="16" fillId="7" borderId="0" xfId="0" applyFont="1" applyFill="1" applyBorder="1" applyAlignment="1">
      <alignment horizontal="left"/>
    </xf>
    <xf numFmtId="0" fontId="17" fillId="7" borderId="0" xfId="0" applyFont="1" applyFill="1" applyBorder="1"/>
    <xf numFmtId="0" fontId="16" fillId="7" borderId="0" xfId="0" applyFont="1" applyFill="1" applyBorder="1"/>
    <xf numFmtId="0" fontId="16" fillId="7" borderId="1" xfId="0" applyFont="1" applyFill="1" applyBorder="1"/>
    <xf numFmtId="0" fontId="17" fillId="7" borderId="1" xfId="0" applyFont="1" applyFill="1" applyBorder="1"/>
    <xf numFmtId="10" fontId="17" fillId="7" borderId="1" xfId="0" applyNumberFormat="1" applyFont="1" applyFill="1" applyBorder="1"/>
    <xf numFmtId="0" fontId="1" fillId="0" borderId="4" xfId="0" applyFont="1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18" fillId="7" borderId="0" xfId="0" applyFont="1" applyFill="1" applyBorder="1"/>
    <xf numFmtId="3" fontId="4" fillId="0" borderId="32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3" fontId="5" fillId="6" borderId="5" xfId="0" applyNumberFormat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0" borderId="33" xfId="0" applyFont="1" applyBorder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/>
    <xf numFmtId="0" fontId="4" fillId="0" borderId="32" xfId="0" applyFont="1" applyBorder="1"/>
    <xf numFmtId="0" fontId="5" fillId="9" borderId="1" xfId="0" applyFont="1" applyFill="1" applyBorder="1" applyAlignment="1">
      <alignment horizontal="center"/>
    </xf>
    <xf numFmtId="0" fontId="4" fillId="0" borderId="36" xfId="0" applyFont="1" applyBorder="1"/>
    <xf numFmtId="0" fontId="4" fillId="0" borderId="37" xfId="0" applyFont="1" applyBorder="1"/>
    <xf numFmtId="0" fontId="4" fillId="0" borderId="31" xfId="0" applyFont="1" applyBorder="1"/>
    <xf numFmtId="166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8" xfId="0" applyFont="1" applyBorder="1"/>
    <xf numFmtId="0" fontId="8" fillId="7" borderId="6" xfId="0" applyFont="1" applyFill="1" applyBorder="1"/>
    <xf numFmtId="0" fontId="8" fillId="7" borderId="7" xfId="0" applyFont="1" applyFill="1" applyBorder="1"/>
    <xf numFmtId="0" fontId="8" fillId="7" borderId="1" xfId="0" applyFont="1" applyFill="1" applyBorder="1"/>
    <xf numFmtId="0" fontId="8" fillId="7" borderId="8" xfId="0" applyFont="1" applyFill="1" applyBorder="1"/>
    <xf numFmtId="0" fontId="4" fillId="0" borderId="34" xfId="0" applyFont="1" applyBorder="1"/>
    <xf numFmtId="0" fontId="1" fillId="7" borderId="1" xfId="0" applyFont="1" applyFill="1" applyBorder="1" applyAlignment="1">
      <alignment horizontal="center" vertical="center"/>
    </xf>
    <xf numFmtId="0" fontId="4" fillId="7" borderId="0" xfId="0" applyFont="1" applyFill="1" applyBorder="1"/>
    <xf numFmtId="0" fontId="4" fillId="7" borderId="0" xfId="0" applyFont="1" applyFill="1" applyBorder="1" applyAlignment="1">
      <alignment horizontal="center" vertical="center"/>
    </xf>
    <xf numFmtId="10" fontId="4" fillId="7" borderId="0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9" fillId="7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167" fontId="1" fillId="7" borderId="1" xfId="0" applyNumberFormat="1" applyFont="1" applyFill="1" applyBorder="1"/>
    <xf numFmtId="0" fontId="20" fillId="7" borderId="22" xfId="0" applyFont="1" applyFill="1" applyBorder="1"/>
    <xf numFmtId="1" fontId="1" fillId="7" borderId="22" xfId="0" applyNumberFormat="1" applyFont="1" applyFill="1" applyBorder="1" applyAlignment="1">
      <alignment horizontal="left"/>
    </xf>
    <xf numFmtId="165" fontId="1" fillId="0" borderId="22" xfId="0" applyNumberFormat="1" applyFont="1" applyBorder="1"/>
    <xf numFmtId="0" fontId="19" fillId="7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1" fillId="7" borderId="42" xfId="0" applyFont="1" applyFill="1" applyBorder="1" applyAlignment="1">
      <alignment horizontal="center" vertical="center"/>
    </xf>
    <xf numFmtId="0" fontId="6" fillId="0" borderId="4" xfId="0" applyFont="1" applyBorder="1"/>
    <xf numFmtId="0" fontId="1" fillId="7" borderId="42" xfId="0" applyFont="1" applyFill="1" applyBorder="1" applyAlignment="1">
      <alignment horizontal="left" vertical="center" wrapText="1"/>
    </xf>
    <xf numFmtId="0" fontId="19" fillId="8" borderId="0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/>
    </xf>
    <xf numFmtId="0" fontId="6" fillId="0" borderId="3" xfId="0" applyFont="1" applyBorder="1"/>
    <xf numFmtId="0" fontId="4" fillId="12" borderId="5" xfId="0" applyFont="1" applyFill="1" applyBorder="1" applyAlignment="1">
      <alignment horizontal="center"/>
    </xf>
    <xf numFmtId="0" fontId="6" fillId="0" borderId="30" xfId="0" applyFont="1" applyBorder="1"/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36" xfId="0" applyFont="1" applyBorder="1"/>
    <xf numFmtId="0" fontId="7" fillId="8" borderId="0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1" fillId="7" borderId="39" xfId="0" applyFont="1" applyFill="1" applyBorder="1" applyAlignment="1">
      <alignment horizontal="center"/>
    </xf>
    <xf numFmtId="0" fontId="6" fillId="0" borderId="40" xfId="0" applyFont="1" applyBorder="1"/>
    <xf numFmtId="0" fontId="6" fillId="0" borderId="41" xfId="0" applyFont="1" applyBorder="1"/>
    <xf numFmtId="0" fontId="1" fillId="7" borderId="9" xfId="0" applyFont="1" applyFill="1" applyBorder="1" applyAlignment="1">
      <alignment horizontal="left" wrapText="1"/>
    </xf>
    <xf numFmtId="0" fontId="6" fillId="0" borderId="10" xfId="0" applyFont="1" applyBorder="1"/>
    <xf numFmtId="0" fontId="6" fillId="0" borderId="25" xfId="0" applyFont="1" applyBorder="1"/>
    <xf numFmtId="0" fontId="6" fillId="0" borderId="11" xfId="0" applyFont="1" applyBorder="1"/>
    <xf numFmtId="0" fontId="6" fillId="0" borderId="28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9" xfId="0" applyFont="1" applyBorder="1"/>
    <xf numFmtId="0" fontId="1" fillId="7" borderId="9" xfId="0" applyFont="1" applyFill="1" applyBorder="1" applyAlignment="1">
      <alignment horizontal="left"/>
    </xf>
    <xf numFmtId="3" fontId="4" fillId="0" borderId="32" xfId="0" applyNumberFormat="1" applyFont="1" applyBorder="1" applyAlignment="1">
      <alignment horizontal="center"/>
    </xf>
    <xf numFmtId="0" fontId="6" fillId="0" borderId="32" xfId="0" applyFont="1" applyBorder="1"/>
    <xf numFmtId="0" fontId="4" fillId="0" borderId="32" xfId="0" applyFont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6" fillId="7" borderId="5" xfId="0" applyFont="1" applyFill="1" applyBorder="1" applyAlignment="1">
      <alignment horizontal="left"/>
    </xf>
    <xf numFmtId="0" fontId="16" fillId="7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/>
    <xf numFmtId="0" fontId="8" fillId="7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164" fontId="6" fillId="0" borderId="0" xfId="0" applyNumberFormat="1" applyFont="1" applyBorder="1"/>
    <xf numFmtId="164" fontId="8" fillId="7" borderId="6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13" borderId="0" xfId="0" applyFont="1" applyFill="1" applyAlignment="1"/>
    <xf numFmtId="0" fontId="21" fillId="13" borderId="0" xfId="0" applyFont="1" applyFill="1" applyAlignment="1"/>
    <xf numFmtId="0" fontId="22" fillId="13" borderId="0" xfId="0" applyFont="1" applyFill="1" applyAlignment="1"/>
    <xf numFmtId="0" fontId="22" fillId="13" borderId="0" xfId="0" applyFont="1" applyFill="1" applyAlignment="1">
      <alignment horizontal="center"/>
    </xf>
    <xf numFmtId="0" fontId="23" fillId="13" borderId="0" xfId="0" applyFont="1" applyFill="1" applyAlignment="1"/>
    <xf numFmtId="0" fontId="24" fillId="13" borderId="0" xfId="0" applyFont="1" applyFill="1" applyAlignment="1"/>
    <xf numFmtId="0" fontId="26" fillId="13" borderId="0" xfId="0" applyFont="1" applyFill="1" applyAlignment="1"/>
    <xf numFmtId="0" fontId="25" fillId="13" borderId="0" xfId="0" applyFont="1" applyFill="1" applyAlignment="1"/>
    <xf numFmtId="0" fontId="27" fillId="13" borderId="0" xfId="0" applyFont="1" applyFill="1" applyAlignment="1"/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I16" sqref="I16"/>
    </sheetView>
  </sheetViews>
  <sheetFormatPr defaultColWidth="14.42578125" defaultRowHeight="15" customHeight="1"/>
  <cols>
    <col min="1" max="8" width="11.85546875" customWidth="1"/>
    <col min="9" max="9" width="70" customWidth="1"/>
    <col min="10" max="26" width="11.85546875" customWidth="1"/>
  </cols>
  <sheetData>
    <row r="1" spans="1:26" ht="15.75" customHeight="1">
      <c r="A1" s="128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9"/>
      <c r="G1" s="129"/>
      <c r="H1" s="139" t="s">
        <v>5</v>
      </c>
      <c r="I1" s="140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ht="15.75" customHeight="1">
      <c r="A2" s="38" t="s">
        <v>6</v>
      </c>
      <c r="B2" s="38">
        <v>73.44</v>
      </c>
      <c r="C2" s="38">
        <v>0</v>
      </c>
      <c r="D2" s="38">
        <v>3</v>
      </c>
      <c r="E2" s="135">
        <v>-53.78</v>
      </c>
      <c r="F2" s="129"/>
      <c r="G2" s="129"/>
      <c r="H2" s="141">
        <v>1</v>
      </c>
      <c r="I2" s="143" t="s">
        <v>7</v>
      </c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ht="15.75" customHeight="1">
      <c r="A3" s="38" t="s">
        <v>8</v>
      </c>
      <c r="B3" s="38">
        <v>49.61</v>
      </c>
      <c r="C3" s="38">
        <v>0</v>
      </c>
      <c r="D3" s="38">
        <v>1</v>
      </c>
      <c r="E3" s="135">
        <v>-41.82</v>
      </c>
      <c r="F3" s="129"/>
      <c r="G3" s="129"/>
      <c r="H3" s="142"/>
      <c r="I3" s="142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ht="15.75" customHeight="1">
      <c r="A4" s="38" t="s">
        <v>9</v>
      </c>
      <c r="B4" s="38">
        <v>465.9</v>
      </c>
      <c r="C4" s="38">
        <v>0.05</v>
      </c>
      <c r="D4" s="38">
        <v>38</v>
      </c>
      <c r="E4" s="135">
        <v>79.34</v>
      </c>
      <c r="F4" s="129"/>
      <c r="G4" s="129"/>
      <c r="H4" s="128">
        <v>2</v>
      </c>
      <c r="I4" s="132" t="s">
        <v>10</v>
      </c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ht="15.75" customHeight="1">
      <c r="A5" s="38" t="s">
        <v>11</v>
      </c>
      <c r="B5" s="38">
        <v>3364.248</v>
      </c>
      <c r="C5" s="38">
        <v>0.1</v>
      </c>
      <c r="D5" s="38">
        <v>15</v>
      </c>
      <c r="E5" s="135">
        <v>-693.23</v>
      </c>
      <c r="F5" s="129"/>
      <c r="G5" s="129"/>
      <c r="H5" s="141">
        <v>3</v>
      </c>
      <c r="I5" s="143" t="s">
        <v>12</v>
      </c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ht="15.75" customHeight="1">
      <c r="A6" s="38" t="s">
        <v>11</v>
      </c>
      <c r="B6" s="38">
        <v>1410.93</v>
      </c>
      <c r="C6" s="38">
        <v>0.08</v>
      </c>
      <c r="D6" s="38">
        <v>10</v>
      </c>
      <c r="E6" s="135">
        <v>-317.48</v>
      </c>
      <c r="F6" s="129"/>
      <c r="G6" s="129"/>
      <c r="H6" s="142"/>
      <c r="I6" s="142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ht="15.75" customHeight="1">
      <c r="A7" s="38" t="s">
        <v>13</v>
      </c>
      <c r="B7" s="38">
        <v>460.69</v>
      </c>
      <c r="C7" s="38">
        <v>0.06</v>
      </c>
      <c r="D7" s="38">
        <v>48</v>
      </c>
      <c r="E7" s="135">
        <v>-103.48</v>
      </c>
      <c r="F7" s="129"/>
      <c r="G7" s="129"/>
      <c r="H7" s="128">
        <v>4</v>
      </c>
      <c r="I7" s="132" t="s">
        <v>14</v>
      </c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ht="15.75" customHeight="1">
      <c r="A8" s="38" t="s">
        <v>15</v>
      </c>
      <c r="B8" s="38">
        <v>443.46</v>
      </c>
      <c r="C8" s="38">
        <v>0.06</v>
      </c>
      <c r="D8" s="38">
        <v>30</v>
      </c>
      <c r="E8" s="135">
        <v>193.12</v>
      </c>
      <c r="F8" s="129"/>
      <c r="G8" s="129"/>
      <c r="H8" s="128">
        <v>5</v>
      </c>
      <c r="I8" s="132" t="s">
        <v>16</v>
      </c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ht="15.75" customHeight="1">
      <c r="A9" s="38" t="s">
        <v>17</v>
      </c>
      <c r="B9" s="38">
        <v>129.1</v>
      </c>
      <c r="C9" s="38">
        <v>0</v>
      </c>
      <c r="D9" s="38">
        <v>27</v>
      </c>
      <c r="E9" s="135">
        <v>-59.82</v>
      </c>
      <c r="F9" s="129"/>
      <c r="G9" s="129"/>
      <c r="H9" s="130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ht="15.75" customHeight="1">
      <c r="A10" s="38" t="s">
        <v>18</v>
      </c>
      <c r="B10" s="38">
        <v>38.26</v>
      </c>
      <c r="C10" s="38">
        <v>0.03</v>
      </c>
      <c r="D10" s="38">
        <v>22</v>
      </c>
      <c r="E10" s="135">
        <v>-2.34</v>
      </c>
      <c r="F10" s="129"/>
      <c r="G10" s="129"/>
      <c r="H10" s="130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ht="15.75" customHeight="1">
      <c r="A11" s="38" t="s">
        <v>19</v>
      </c>
      <c r="B11" s="38">
        <v>76.16</v>
      </c>
      <c r="C11" s="38">
        <v>0.04</v>
      </c>
      <c r="D11" s="38">
        <v>12</v>
      </c>
      <c r="E11" s="135">
        <v>-24.03</v>
      </c>
      <c r="F11" s="129"/>
      <c r="G11" s="129"/>
      <c r="H11" s="130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ht="15.75" customHeight="1">
      <c r="A12" s="38" t="s">
        <v>20</v>
      </c>
      <c r="B12" s="38">
        <v>1062.69</v>
      </c>
      <c r="C12" s="38">
        <v>0.01</v>
      </c>
      <c r="D12" s="38">
        <v>28</v>
      </c>
      <c r="E12" s="135">
        <v>401.8</v>
      </c>
      <c r="F12" s="129"/>
      <c r="G12" s="129"/>
      <c r="H12" s="130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ht="15.75" customHeight="1">
      <c r="A13" s="38" t="s">
        <v>21</v>
      </c>
      <c r="B13" s="38">
        <v>109.58</v>
      </c>
      <c r="C13" s="38">
        <v>0</v>
      </c>
      <c r="D13" s="38">
        <v>13</v>
      </c>
      <c r="E13" s="135">
        <v>31.32</v>
      </c>
      <c r="F13" s="129"/>
      <c r="G13" s="129"/>
      <c r="H13" s="130"/>
      <c r="I13" s="133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ht="15.75" customHeight="1">
      <c r="A14" s="38" t="s">
        <v>22</v>
      </c>
      <c r="B14" s="38">
        <v>139.97999999999999</v>
      </c>
      <c r="C14" s="38">
        <v>7.0000000000000007E-2</v>
      </c>
      <c r="D14" s="38">
        <v>33</v>
      </c>
      <c r="E14" s="135">
        <v>-140.54</v>
      </c>
      <c r="F14" s="129"/>
      <c r="G14" s="129"/>
      <c r="H14" s="130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ht="15.75" customHeight="1">
      <c r="A15" s="38" t="s">
        <v>23</v>
      </c>
      <c r="B15" s="38">
        <v>197.61</v>
      </c>
      <c r="C15" s="38">
        <v>0.08</v>
      </c>
      <c r="D15" s="38">
        <v>13</v>
      </c>
      <c r="E15" s="135">
        <v>3.46</v>
      </c>
      <c r="F15" s="129"/>
      <c r="G15" s="129"/>
      <c r="H15" s="130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5.75" customHeight="1">
      <c r="A16" s="38" t="s">
        <v>23</v>
      </c>
      <c r="B16" s="38">
        <v>3594.7435</v>
      </c>
      <c r="C16" s="38">
        <v>0.05</v>
      </c>
      <c r="D16" s="38">
        <v>38</v>
      </c>
      <c r="E16" s="135">
        <v>1016.97</v>
      </c>
      <c r="F16" s="129"/>
      <c r="G16" s="129"/>
      <c r="H16" s="130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5.75" customHeight="1">
      <c r="A17" s="38" t="s">
        <v>23</v>
      </c>
      <c r="B17" s="38">
        <v>68.92</v>
      </c>
      <c r="C17" s="38">
        <v>0.04</v>
      </c>
      <c r="D17" s="38">
        <v>22</v>
      </c>
      <c r="E17" s="135">
        <v>2.63</v>
      </c>
      <c r="F17" s="129"/>
      <c r="G17" s="129"/>
      <c r="H17" s="130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5.75" customHeight="1">
      <c r="A18" s="38" t="s">
        <v>24</v>
      </c>
      <c r="B18" s="38">
        <v>305.05</v>
      </c>
      <c r="C18" s="38">
        <v>0.04</v>
      </c>
      <c r="D18" s="38">
        <v>27</v>
      </c>
      <c r="E18" s="135">
        <v>23.12</v>
      </c>
      <c r="F18" s="129"/>
      <c r="G18" s="129"/>
      <c r="H18" s="130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5.75" customHeight="1">
      <c r="A19" s="38" t="s">
        <v>25</v>
      </c>
      <c r="B19" s="38">
        <v>14.76</v>
      </c>
      <c r="C19" s="38">
        <v>0.01</v>
      </c>
      <c r="D19" s="38">
        <v>5</v>
      </c>
      <c r="E19" s="135">
        <v>1.32</v>
      </c>
      <c r="F19" s="129"/>
      <c r="G19" s="129"/>
      <c r="H19" s="130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5.75" customHeight="1">
      <c r="A20" s="38" t="s">
        <v>26</v>
      </c>
      <c r="B20" s="38">
        <v>283.13</v>
      </c>
      <c r="C20" s="38">
        <v>0.08</v>
      </c>
      <c r="D20" s="38">
        <v>45</v>
      </c>
      <c r="E20" s="135">
        <v>-141.26</v>
      </c>
      <c r="F20" s="129"/>
      <c r="G20" s="129"/>
      <c r="H20" s="130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5.75" customHeight="1">
      <c r="A21" s="38" t="s">
        <v>27</v>
      </c>
      <c r="B21" s="38">
        <v>13255.93</v>
      </c>
      <c r="C21" s="38">
        <v>0.02</v>
      </c>
      <c r="D21" s="38">
        <v>25</v>
      </c>
      <c r="E21" s="135">
        <v>4089.27</v>
      </c>
      <c r="F21" s="129"/>
      <c r="G21" s="129"/>
      <c r="H21" s="130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5.75" customHeight="1">
      <c r="A22" s="38" t="s">
        <v>28</v>
      </c>
      <c r="B22" s="38">
        <v>3410.1574999999998</v>
      </c>
      <c r="C22" s="38">
        <v>0.1</v>
      </c>
      <c r="D22" s="38">
        <v>48</v>
      </c>
      <c r="E22" s="135">
        <v>1137.9100000000001</v>
      </c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5.75" customHeight="1">
      <c r="A23" s="38" t="s">
        <v>28</v>
      </c>
      <c r="B23" s="38">
        <v>162</v>
      </c>
      <c r="C23" s="38">
        <v>0.01</v>
      </c>
      <c r="D23" s="38">
        <v>33</v>
      </c>
      <c r="E23" s="135">
        <v>45.84</v>
      </c>
      <c r="F23" s="129"/>
      <c r="G23" s="131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5.75" customHeight="1">
      <c r="A24" s="38" t="s">
        <v>28</v>
      </c>
      <c r="B24" s="38">
        <v>57.22</v>
      </c>
      <c r="C24" s="38">
        <v>7.0000000000000007E-2</v>
      </c>
      <c r="D24" s="38">
        <v>8</v>
      </c>
      <c r="E24" s="135">
        <v>-27.72</v>
      </c>
      <c r="F24" s="129"/>
      <c r="G24" s="129"/>
      <c r="H24" s="130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5.75" customHeight="1">
      <c r="A25" s="38" t="s">
        <v>29</v>
      </c>
      <c r="B25" s="38">
        <v>4072.01</v>
      </c>
      <c r="C25" s="38">
        <v>0.01</v>
      </c>
      <c r="D25" s="38">
        <v>43</v>
      </c>
      <c r="E25" s="135">
        <v>1675.98</v>
      </c>
      <c r="F25" s="129"/>
      <c r="G25" s="129"/>
      <c r="H25" s="130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5.75" customHeight="1">
      <c r="A26" s="38" t="s">
        <v>30</v>
      </c>
      <c r="B26" s="38">
        <v>54.79</v>
      </c>
      <c r="C26" s="38">
        <v>0.05</v>
      </c>
      <c r="D26" s="38">
        <v>9</v>
      </c>
      <c r="E26" s="135">
        <v>-6.82</v>
      </c>
      <c r="F26" s="129"/>
      <c r="G26" s="129"/>
      <c r="H26" s="130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5.75" customHeight="1">
      <c r="A27" s="38" t="s">
        <v>31</v>
      </c>
      <c r="B27" s="38">
        <v>139</v>
      </c>
      <c r="C27" s="38">
        <v>0.05</v>
      </c>
      <c r="D27" s="38">
        <v>16</v>
      </c>
      <c r="E27" s="135">
        <v>-96.33</v>
      </c>
      <c r="F27" s="129"/>
      <c r="G27" s="129"/>
      <c r="H27" s="130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5.75" customHeight="1">
      <c r="A28" s="38" t="s">
        <v>32</v>
      </c>
      <c r="B28" s="38">
        <v>416.8</v>
      </c>
      <c r="C28" s="38">
        <v>0.01</v>
      </c>
      <c r="D28" s="38">
        <v>32</v>
      </c>
      <c r="E28" s="135">
        <v>223.38</v>
      </c>
      <c r="F28" s="129"/>
      <c r="G28" s="129"/>
      <c r="H28" s="130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5.75" customHeight="1">
      <c r="A29" s="38" t="s">
        <v>32</v>
      </c>
      <c r="B29" s="38">
        <v>4917.6899999999996</v>
      </c>
      <c r="C29" s="38">
        <v>0.02</v>
      </c>
      <c r="D29" s="38">
        <v>42</v>
      </c>
      <c r="E29" s="135">
        <v>126.31</v>
      </c>
      <c r="F29" s="129"/>
      <c r="G29" s="129"/>
      <c r="H29" s="130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5.75" customHeight="1">
      <c r="A30" s="38" t="s">
        <v>33</v>
      </c>
      <c r="B30" s="38">
        <v>193.84</v>
      </c>
      <c r="C30" s="38">
        <v>7.0000000000000007E-2</v>
      </c>
      <c r="D30" s="38">
        <v>23</v>
      </c>
      <c r="E30" s="135">
        <v>-117.1</v>
      </c>
      <c r="F30" s="129"/>
      <c r="G30" s="129"/>
      <c r="H30" s="130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5.75" customHeight="1">
      <c r="A31" s="38" t="s">
        <v>33</v>
      </c>
      <c r="B31" s="38">
        <v>1637.78</v>
      </c>
      <c r="C31" s="38">
        <v>0.08</v>
      </c>
      <c r="D31" s="38">
        <v>38</v>
      </c>
      <c r="E31" s="135">
        <v>461.65</v>
      </c>
      <c r="F31" s="129"/>
      <c r="G31" s="129"/>
      <c r="H31" s="130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5.75" customHeight="1">
      <c r="A32" s="38" t="s">
        <v>34</v>
      </c>
      <c r="B32" s="38">
        <v>1286.8699999999999</v>
      </c>
      <c r="C32" s="38">
        <v>0.05</v>
      </c>
      <c r="D32" s="38">
        <v>48</v>
      </c>
      <c r="E32" s="135">
        <v>384.38</v>
      </c>
      <c r="F32" s="129"/>
      <c r="G32" s="129"/>
      <c r="H32" s="130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ht="15.75" customHeight="1">
      <c r="A33" s="38" t="s">
        <v>35</v>
      </c>
      <c r="B33" s="38">
        <v>630.99</v>
      </c>
      <c r="C33" s="38">
        <v>7.0000000000000007E-2</v>
      </c>
      <c r="D33" s="38">
        <v>49</v>
      </c>
      <c r="E33" s="135">
        <v>-114.64</v>
      </c>
      <c r="F33" s="129"/>
      <c r="G33" s="129"/>
      <c r="H33" s="130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ht="15.75" customHeight="1">
      <c r="A34" s="38" t="s">
        <v>35</v>
      </c>
      <c r="B34" s="38">
        <v>202.11</v>
      </c>
      <c r="C34" s="38">
        <v>0.08</v>
      </c>
      <c r="D34" s="38">
        <v>40</v>
      </c>
      <c r="E34" s="135">
        <v>-17.489999999999998</v>
      </c>
      <c r="F34" s="129"/>
      <c r="G34" s="129"/>
      <c r="H34" s="130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ht="15.75" customHeight="1">
      <c r="A35" s="38" t="s">
        <v>36</v>
      </c>
      <c r="B35" s="38">
        <v>42.27</v>
      </c>
      <c r="C35" s="38">
        <v>0.01</v>
      </c>
      <c r="D35" s="38">
        <v>13</v>
      </c>
      <c r="E35" s="135">
        <v>4.5599999999999996</v>
      </c>
      <c r="F35" s="129"/>
      <c r="G35" s="129"/>
      <c r="H35" s="130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ht="15.75" customHeight="1">
      <c r="A36" s="38" t="s">
        <v>37</v>
      </c>
      <c r="B36" s="38">
        <v>136.81</v>
      </c>
      <c r="C36" s="38">
        <v>0.01</v>
      </c>
      <c r="D36" s="38">
        <v>23</v>
      </c>
      <c r="E36" s="135">
        <v>-30.51</v>
      </c>
      <c r="F36" s="129"/>
      <c r="G36" s="129"/>
      <c r="H36" s="130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ht="15.75" customHeight="1">
      <c r="A37" s="38" t="s">
        <v>37</v>
      </c>
      <c r="B37" s="38">
        <v>4701.6899999999996</v>
      </c>
      <c r="C37" s="38">
        <v>0</v>
      </c>
      <c r="D37" s="38">
        <v>26</v>
      </c>
      <c r="E37" s="135">
        <v>1148.9000000000001</v>
      </c>
      <c r="F37" s="129"/>
      <c r="G37" s="129"/>
      <c r="H37" s="130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ht="15.75" customHeight="1">
      <c r="A38" s="38" t="s">
        <v>37</v>
      </c>
      <c r="B38" s="38">
        <v>164.02</v>
      </c>
      <c r="C38" s="38">
        <v>0.03</v>
      </c>
      <c r="D38" s="38">
        <v>23</v>
      </c>
      <c r="E38" s="135">
        <v>-47.64</v>
      </c>
      <c r="F38" s="129"/>
      <c r="G38" s="129"/>
      <c r="H38" s="130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ht="15.75" customHeight="1">
      <c r="A39" s="38" t="s">
        <v>38</v>
      </c>
      <c r="B39" s="38">
        <v>2337.89</v>
      </c>
      <c r="C39" s="38">
        <v>0.09</v>
      </c>
      <c r="D39" s="38">
        <v>43</v>
      </c>
      <c r="E39" s="135">
        <v>729.34</v>
      </c>
      <c r="F39" s="129"/>
      <c r="G39" s="129"/>
      <c r="H39" s="130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ht="15.75" customHeight="1">
      <c r="A40" s="38" t="s">
        <v>39</v>
      </c>
      <c r="B40" s="38">
        <v>4233.1499999999996</v>
      </c>
      <c r="C40" s="38">
        <v>0.08</v>
      </c>
      <c r="D40" s="38">
        <v>35</v>
      </c>
      <c r="E40" s="135">
        <v>1219.8699999999999</v>
      </c>
      <c r="F40" s="129"/>
      <c r="G40" s="129"/>
      <c r="H40" s="130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ht="15.75" customHeight="1">
      <c r="A41" s="38" t="s">
        <v>40</v>
      </c>
      <c r="B41" s="38">
        <v>41.97</v>
      </c>
      <c r="C41" s="38">
        <v>0.05</v>
      </c>
      <c r="D41" s="38">
        <v>12</v>
      </c>
      <c r="E41" s="135">
        <v>-37.03</v>
      </c>
      <c r="F41" s="129"/>
      <c r="G41" s="129"/>
      <c r="H41" s="130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ht="15.75" customHeight="1">
      <c r="A42" s="38" t="s">
        <v>40</v>
      </c>
      <c r="B42" s="38">
        <v>57.17</v>
      </c>
      <c r="C42" s="38">
        <v>0.08</v>
      </c>
      <c r="D42" s="38">
        <v>18</v>
      </c>
      <c r="E42" s="135">
        <v>-24.03</v>
      </c>
      <c r="F42" s="129"/>
      <c r="G42" s="129"/>
      <c r="H42" s="130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ht="15.75" customHeight="1">
      <c r="A43" s="38" t="s">
        <v>40</v>
      </c>
      <c r="B43" s="38">
        <v>81.25</v>
      </c>
      <c r="C43" s="38">
        <v>0.01</v>
      </c>
      <c r="D43" s="38">
        <v>11</v>
      </c>
      <c r="E43" s="135">
        <v>-44.54</v>
      </c>
      <c r="F43" s="129"/>
      <c r="G43" s="129"/>
      <c r="H43" s="130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ht="15.75" customHeight="1">
      <c r="A44" s="38" t="s">
        <v>40</v>
      </c>
      <c r="B44" s="38">
        <v>3202.25</v>
      </c>
      <c r="C44" s="38">
        <v>0.09</v>
      </c>
      <c r="D44" s="38">
        <v>44</v>
      </c>
      <c r="E44" s="135">
        <v>991.26</v>
      </c>
      <c r="F44" s="129"/>
      <c r="G44" s="129"/>
      <c r="H44" s="130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ht="15.75" customHeight="1">
      <c r="A45" s="38" t="s">
        <v>40</v>
      </c>
      <c r="B45" s="38">
        <v>35.64</v>
      </c>
      <c r="C45" s="38">
        <v>0.05</v>
      </c>
      <c r="D45" s="38">
        <v>10</v>
      </c>
      <c r="E45" s="135">
        <v>-0.71</v>
      </c>
      <c r="F45" s="129"/>
      <c r="G45" s="129"/>
      <c r="H45" s="130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ht="20.25" customHeight="1">
      <c r="A46" s="129"/>
      <c r="B46" s="129"/>
      <c r="C46" s="129"/>
      <c r="D46" s="129"/>
      <c r="E46" s="129"/>
      <c r="F46" s="129"/>
      <c r="G46" s="129"/>
      <c r="H46" s="130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ht="20.25" customHeight="1">
      <c r="A47" s="129"/>
      <c r="B47" s="129"/>
      <c r="C47" s="129"/>
      <c r="D47" s="129"/>
      <c r="E47" s="129"/>
      <c r="F47" s="129"/>
      <c r="G47" s="129"/>
      <c r="H47" s="130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ht="20.25" customHeight="1">
      <c r="A48" s="129"/>
      <c r="B48" s="129"/>
      <c r="C48" s="129"/>
      <c r="D48" s="129"/>
      <c r="E48" s="129"/>
      <c r="F48" s="129"/>
      <c r="G48" s="129"/>
      <c r="H48" s="130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ht="20.25" customHeight="1">
      <c r="A49" s="129"/>
      <c r="B49" s="129"/>
      <c r="C49" s="129"/>
      <c r="D49" s="129"/>
      <c r="E49" s="129"/>
      <c r="F49" s="129"/>
      <c r="G49" s="129"/>
      <c r="H49" s="130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ht="20.25" customHeight="1">
      <c r="A50" s="129"/>
      <c r="B50" s="129"/>
      <c r="C50" s="129"/>
      <c r="D50" s="129"/>
      <c r="E50" s="129"/>
      <c r="F50" s="129"/>
      <c r="G50" s="129"/>
      <c r="H50" s="130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ht="20.25" customHeight="1">
      <c r="A51" s="129"/>
      <c r="B51" s="129"/>
      <c r="C51" s="129"/>
      <c r="D51" s="129"/>
      <c r="E51" s="129"/>
      <c r="F51" s="129"/>
      <c r="G51" s="129"/>
      <c r="H51" s="130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ht="20.25" customHeight="1">
      <c r="A52" s="129"/>
      <c r="B52" s="129"/>
      <c r="C52" s="129"/>
      <c r="D52" s="129"/>
      <c r="E52" s="129"/>
      <c r="F52" s="129"/>
      <c r="G52" s="129"/>
      <c r="H52" s="130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ht="20.25" customHeight="1">
      <c r="A53" s="129"/>
      <c r="B53" s="129"/>
      <c r="C53" s="129"/>
      <c r="D53" s="129"/>
      <c r="E53" s="129"/>
      <c r="F53" s="129"/>
      <c r="G53" s="129"/>
      <c r="H53" s="130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ht="20.25" customHeight="1">
      <c r="A54" s="129"/>
      <c r="B54" s="129"/>
      <c r="C54" s="129"/>
      <c r="D54" s="129"/>
      <c r="E54" s="129"/>
      <c r="F54" s="129"/>
      <c r="G54" s="129"/>
      <c r="H54" s="130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ht="20.25" customHeight="1">
      <c r="A55" s="129"/>
      <c r="B55" s="129"/>
      <c r="C55" s="129"/>
      <c r="D55" s="129"/>
      <c r="E55" s="129"/>
      <c r="F55" s="129"/>
      <c r="G55" s="129"/>
      <c r="H55" s="130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ht="20.25" customHeight="1">
      <c r="A56" s="129"/>
      <c r="B56" s="129"/>
      <c r="C56" s="129"/>
      <c r="D56" s="129"/>
      <c r="E56" s="129"/>
      <c r="F56" s="129"/>
      <c r="G56" s="129"/>
      <c r="H56" s="130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ht="20.25" customHeight="1">
      <c r="A57" s="129"/>
      <c r="B57" s="129"/>
      <c r="C57" s="129"/>
      <c r="D57" s="129"/>
      <c r="E57" s="129"/>
      <c r="F57" s="129"/>
      <c r="G57" s="129"/>
      <c r="H57" s="130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ht="20.25" customHeight="1">
      <c r="A58" s="129"/>
      <c r="B58" s="129"/>
      <c r="C58" s="129"/>
      <c r="D58" s="129"/>
      <c r="E58" s="129"/>
      <c r="F58" s="129"/>
      <c r="G58" s="129"/>
      <c r="H58" s="130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ht="20.25" customHeight="1">
      <c r="A59" s="129"/>
      <c r="B59" s="129"/>
      <c r="C59" s="129"/>
      <c r="D59" s="129"/>
      <c r="E59" s="129"/>
      <c r="F59" s="129"/>
      <c r="G59" s="129"/>
      <c r="H59" s="130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ht="20.25" customHeight="1">
      <c r="A60" s="129"/>
      <c r="B60" s="129"/>
      <c r="C60" s="129"/>
      <c r="D60" s="129"/>
      <c r="E60" s="129"/>
      <c r="F60" s="129"/>
      <c r="G60" s="129"/>
      <c r="H60" s="130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ht="20.25" customHeight="1">
      <c r="A61" s="129"/>
      <c r="B61" s="129"/>
      <c r="C61" s="129"/>
      <c r="D61" s="129"/>
      <c r="E61" s="129"/>
      <c r="F61" s="129"/>
      <c r="G61" s="129"/>
      <c r="H61" s="130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ht="20.25" customHeight="1">
      <c r="A62" s="129"/>
      <c r="B62" s="129"/>
      <c r="C62" s="129"/>
      <c r="D62" s="129"/>
      <c r="E62" s="129"/>
      <c r="F62" s="129"/>
      <c r="G62" s="129"/>
      <c r="H62" s="130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ht="20.25" customHeight="1">
      <c r="A63" s="129"/>
      <c r="B63" s="129"/>
      <c r="C63" s="129"/>
      <c r="D63" s="129"/>
      <c r="E63" s="129"/>
      <c r="F63" s="129"/>
      <c r="G63" s="129"/>
      <c r="H63" s="130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ht="20.25" customHeight="1">
      <c r="A64" s="129"/>
      <c r="B64" s="129"/>
      <c r="C64" s="129"/>
      <c r="D64" s="129"/>
      <c r="E64" s="129"/>
      <c r="F64" s="129"/>
      <c r="G64" s="129"/>
      <c r="H64" s="130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ht="20.25" customHeight="1">
      <c r="A65" s="39"/>
      <c r="B65" s="39"/>
      <c r="C65" s="39"/>
      <c r="D65" s="39"/>
      <c r="E65" s="39"/>
      <c r="F65" s="39"/>
      <c r="G65" s="39"/>
      <c r="H65" s="134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20.25" customHeight="1">
      <c r="A66" s="39"/>
      <c r="B66" s="39"/>
      <c r="C66" s="39"/>
      <c r="D66" s="39"/>
      <c r="E66" s="39"/>
      <c r="F66" s="39"/>
      <c r="G66" s="39"/>
      <c r="H66" s="134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20.25" customHeight="1">
      <c r="A67" s="39"/>
      <c r="B67" s="39"/>
      <c r="C67" s="39"/>
      <c r="D67" s="39"/>
      <c r="E67" s="39"/>
      <c r="F67" s="39"/>
      <c r="G67" s="39"/>
      <c r="H67" s="134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20.25" customHeight="1">
      <c r="A68" s="39"/>
      <c r="B68" s="39"/>
      <c r="C68" s="39"/>
      <c r="D68" s="39"/>
      <c r="E68" s="39"/>
      <c r="F68" s="39"/>
      <c r="G68" s="39"/>
      <c r="H68" s="134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20.25" customHeight="1">
      <c r="A69" s="39"/>
      <c r="B69" s="39"/>
      <c r="C69" s="39"/>
      <c r="D69" s="39"/>
      <c r="E69" s="39"/>
      <c r="F69" s="39"/>
      <c r="G69" s="39"/>
      <c r="H69" s="134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20.25" customHeight="1">
      <c r="A70" s="39"/>
      <c r="B70" s="39"/>
      <c r="C70" s="39"/>
      <c r="D70" s="39"/>
      <c r="E70" s="39"/>
      <c r="F70" s="39"/>
      <c r="G70" s="39"/>
      <c r="H70" s="134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20.25" customHeight="1">
      <c r="A71" s="39"/>
      <c r="B71" s="39"/>
      <c r="C71" s="39"/>
      <c r="D71" s="39"/>
      <c r="E71" s="39"/>
      <c r="F71" s="39"/>
      <c r="G71" s="39"/>
      <c r="H71" s="134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20.25" customHeight="1">
      <c r="A72" s="39"/>
      <c r="B72" s="39"/>
      <c r="C72" s="39"/>
      <c r="D72" s="39"/>
      <c r="E72" s="39"/>
      <c r="F72" s="39"/>
      <c r="G72" s="39"/>
      <c r="H72" s="134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20.25" customHeight="1">
      <c r="A73" s="39"/>
      <c r="B73" s="39"/>
      <c r="C73" s="39"/>
      <c r="D73" s="39"/>
      <c r="E73" s="39"/>
      <c r="F73" s="39"/>
      <c r="G73" s="39"/>
      <c r="H73" s="134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20.25" customHeight="1">
      <c r="A74" s="39"/>
      <c r="B74" s="39"/>
      <c r="C74" s="39"/>
      <c r="D74" s="39"/>
      <c r="E74" s="39"/>
      <c r="F74" s="39"/>
      <c r="G74" s="39"/>
      <c r="H74" s="134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20.25" customHeight="1">
      <c r="A75" s="39"/>
      <c r="B75" s="39"/>
      <c r="C75" s="39"/>
      <c r="D75" s="39"/>
      <c r="E75" s="39"/>
      <c r="F75" s="39"/>
      <c r="G75" s="39"/>
      <c r="H75" s="134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20.25" customHeight="1">
      <c r="A76" s="39"/>
      <c r="B76" s="39"/>
      <c r="C76" s="39"/>
      <c r="D76" s="39"/>
      <c r="E76" s="39"/>
      <c r="F76" s="39"/>
      <c r="G76" s="39"/>
      <c r="H76" s="134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20.25" customHeight="1">
      <c r="A77" s="39"/>
      <c r="B77" s="39"/>
      <c r="C77" s="39"/>
      <c r="D77" s="39"/>
      <c r="E77" s="39"/>
      <c r="F77" s="39"/>
      <c r="G77" s="39"/>
      <c r="H77" s="134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20.25" customHeight="1">
      <c r="A78" s="39"/>
      <c r="B78" s="39"/>
      <c r="C78" s="39"/>
      <c r="D78" s="39"/>
      <c r="E78" s="39"/>
      <c r="F78" s="39"/>
      <c r="G78" s="39"/>
      <c r="H78" s="134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20.25" customHeight="1">
      <c r="A79" s="39"/>
      <c r="B79" s="39"/>
      <c r="C79" s="39"/>
      <c r="D79" s="39"/>
      <c r="E79" s="39"/>
      <c r="F79" s="39"/>
      <c r="G79" s="39"/>
      <c r="H79" s="134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20.25" customHeight="1">
      <c r="A80" s="39"/>
      <c r="B80" s="39"/>
      <c r="C80" s="39"/>
      <c r="D80" s="39"/>
      <c r="E80" s="39"/>
      <c r="F80" s="39"/>
      <c r="G80" s="39"/>
      <c r="H80" s="134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20.25" customHeight="1">
      <c r="A81" s="39"/>
      <c r="B81" s="39"/>
      <c r="C81" s="39"/>
      <c r="D81" s="39"/>
      <c r="E81" s="39"/>
      <c r="F81" s="39"/>
      <c r="G81" s="39"/>
      <c r="H81" s="134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20.25" customHeight="1">
      <c r="A82" s="39"/>
      <c r="B82" s="39"/>
      <c r="C82" s="39"/>
      <c r="D82" s="39"/>
      <c r="E82" s="39"/>
      <c r="F82" s="39"/>
      <c r="G82" s="39"/>
      <c r="H82" s="134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20.25" customHeight="1">
      <c r="A83" s="39"/>
      <c r="B83" s="39"/>
      <c r="C83" s="39"/>
      <c r="D83" s="39"/>
      <c r="E83" s="39"/>
      <c r="F83" s="39"/>
      <c r="G83" s="39"/>
      <c r="H83" s="134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20.25" customHeight="1">
      <c r="A84" s="39"/>
      <c r="B84" s="39"/>
      <c r="C84" s="39"/>
      <c r="D84" s="39"/>
      <c r="E84" s="39"/>
      <c r="F84" s="39"/>
      <c r="G84" s="39"/>
      <c r="H84" s="134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20.25" customHeight="1">
      <c r="A85" s="39"/>
      <c r="B85" s="39"/>
      <c r="C85" s="39"/>
      <c r="D85" s="39"/>
      <c r="E85" s="39"/>
      <c r="F85" s="39"/>
      <c r="G85" s="39"/>
      <c r="H85" s="134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20.25" customHeight="1">
      <c r="A86" s="39"/>
      <c r="B86" s="39"/>
      <c r="C86" s="39"/>
      <c r="D86" s="39"/>
      <c r="E86" s="39"/>
      <c r="F86" s="39"/>
      <c r="G86" s="39"/>
      <c r="H86" s="134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20.25" customHeight="1">
      <c r="A87" s="39"/>
      <c r="B87" s="39"/>
      <c r="C87" s="39"/>
      <c r="D87" s="39"/>
      <c r="E87" s="39"/>
      <c r="F87" s="39"/>
      <c r="G87" s="39"/>
      <c r="H87" s="134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20.25" customHeight="1">
      <c r="A88" s="39"/>
      <c r="B88" s="39"/>
      <c r="C88" s="39"/>
      <c r="D88" s="39"/>
      <c r="E88" s="39"/>
      <c r="F88" s="39"/>
      <c r="G88" s="39"/>
      <c r="H88" s="134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20.25" customHeight="1">
      <c r="A89" s="39"/>
      <c r="B89" s="39"/>
      <c r="C89" s="39"/>
      <c r="D89" s="39"/>
      <c r="E89" s="39"/>
      <c r="F89" s="39"/>
      <c r="G89" s="39"/>
      <c r="H89" s="134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20.25" customHeight="1">
      <c r="A90" s="39"/>
      <c r="B90" s="39"/>
      <c r="C90" s="39"/>
      <c r="D90" s="39"/>
      <c r="E90" s="39"/>
      <c r="F90" s="39"/>
      <c r="G90" s="39"/>
      <c r="H90" s="134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20.25" customHeight="1">
      <c r="A91" s="39"/>
      <c r="B91" s="39"/>
      <c r="C91" s="39"/>
      <c r="D91" s="39"/>
      <c r="E91" s="39"/>
      <c r="F91" s="39"/>
      <c r="G91" s="39"/>
      <c r="H91" s="134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20.25" customHeight="1">
      <c r="A92" s="39"/>
      <c r="B92" s="39"/>
      <c r="C92" s="39"/>
      <c r="D92" s="39"/>
      <c r="E92" s="39"/>
      <c r="F92" s="39"/>
      <c r="G92" s="39"/>
      <c r="H92" s="134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20.25" customHeight="1">
      <c r="A93" s="39"/>
      <c r="B93" s="39"/>
      <c r="C93" s="39"/>
      <c r="D93" s="39"/>
      <c r="E93" s="39"/>
      <c r="F93" s="39"/>
      <c r="G93" s="39"/>
      <c r="H93" s="134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20.25" customHeight="1">
      <c r="A94" s="39"/>
      <c r="B94" s="39"/>
      <c r="C94" s="39"/>
      <c r="D94" s="39"/>
      <c r="E94" s="39"/>
      <c r="F94" s="39"/>
      <c r="G94" s="39"/>
      <c r="H94" s="134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20.25" customHeight="1">
      <c r="A95" s="39"/>
      <c r="B95" s="39"/>
      <c r="C95" s="39"/>
      <c r="D95" s="39"/>
      <c r="E95" s="39"/>
      <c r="F95" s="39"/>
      <c r="G95" s="39"/>
      <c r="H95" s="134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20.25" customHeight="1">
      <c r="A96" s="39"/>
      <c r="B96" s="39"/>
      <c r="C96" s="39"/>
      <c r="D96" s="39"/>
      <c r="E96" s="39"/>
      <c r="F96" s="39"/>
      <c r="G96" s="39"/>
      <c r="H96" s="134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20.25" customHeight="1">
      <c r="A97" s="39"/>
      <c r="B97" s="39"/>
      <c r="C97" s="39"/>
      <c r="D97" s="39"/>
      <c r="E97" s="39"/>
      <c r="F97" s="39"/>
      <c r="G97" s="39"/>
      <c r="H97" s="134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20.25" customHeight="1">
      <c r="A98" s="39"/>
      <c r="B98" s="39"/>
      <c r="C98" s="39"/>
      <c r="D98" s="39"/>
      <c r="E98" s="39"/>
      <c r="F98" s="39"/>
      <c r="G98" s="39"/>
      <c r="H98" s="134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20.25" customHeight="1">
      <c r="A99" s="39"/>
      <c r="B99" s="39"/>
      <c r="C99" s="39"/>
      <c r="D99" s="39"/>
      <c r="E99" s="39"/>
      <c r="F99" s="39"/>
      <c r="G99" s="39"/>
      <c r="H99" s="134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20.25" customHeight="1">
      <c r="A100" s="39"/>
      <c r="B100" s="39"/>
      <c r="C100" s="39"/>
      <c r="D100" s="39"/>
      <c r="E100" s="39"/>
      <c r="F100" s="39"/>
      <c r="G100" s="39"/>
      <c r="H100" s="134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20.25" customHeight="1">
      <c r="A101" s="39"/>
      <c r="B101" s="39"/>
      <c r="C101" s="39"/>
      <c r="D101" s="39"/>
      <c r="E101" s="39"/>
      <c r="F101" s="39"/>
      <c r="G101" s="39"/>
      <c r="H101" s="134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20.25" customHeight="1">
      <c r="A102" s="39"/>
      <c r="B102" s="39"/>
      <c r="C102" s="39"/>
      <c r="D102" s="39"/>
      <c r="E102" s="39"/>
      <c r="F102" s="39"/>
      <c r="G102" s="39"/>
      <c r="H102" s="134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20.25" customHeight="1">
      <c r="A103" s="39"/>
      <c r="B103" s="39"/>
      <c r="C103" s="39"/>
      <c r="D103" s="39"/>
      <c r="E103" s="39"/>
      <c r="F103" s="39"/>
      <c r="G103" s="39"/>
      <c r="H103" s="134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20.25" customHeight="1">
      <c r="A104" s="39"/>
      <c r="B104" s="39"/>
      <c r="C104" s="39"/>
      <c r="D104" s="39"/>
      <c r="E104" s="39"/>
      <c r="F104" s="39"/>
      <c r="G104" s="39"/>
      <c r="H104" s="134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20.25" customHeight="1">
      <c r="A105" s="39"/>
      <c r="B105" s="39"/>
      <c r="C105" s="39"/>
      <c r="D105" s="39"/>
      <c r="E105" s="39"/>
      <c r="F105" s="39"/>
      <c r="G105" s="39"/>
      <c r="H105" s="134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20.25" customHeight="1">
      <c r="A106" s="39"/>
      <c r="B106" s="39"/>
      <c r="C106" s="39"/>
      <c r="D106" s="39"/>
      <c r="E106" s="39"/>
      <c r="F106" s="39"/>
      <c r="G106" s="39"/>
      <c r="H106" s="134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20.25" customHeight="1">
      <c r="A107" s="39"/>
      <c r="B107" s="39"/>
      <c r="C107" s="39"/>
      <c r="D107" s="39"/>
      <c r="E107" s="39"/>
      <c r="F107" s="39"/>
      <c r="G107" s="39"/>
      <c r="H107" s="134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20.25" customHeight="1">
      <c r="A108" s="39"/>
      <c r="B108" s="39"/>
      <c r="C108" s="39"/>
      <c r="D108" s="39"/>
      <c r="E108" s="39"/>
      <c r="F108" s="39"/>
      <c r="G108" s="39"/>
      <c r="H108" s="134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20.25" customHeight="1">
      <c r="A109" s="39"/>
      <c r="B109" s="39"/>
      <c r="C109" s="39"/>
      <c r="D109" s="39"/>
      <c r="E109" s="39"/>
      <c r="F109" s="39"/>
      <c r="G109" s="39"/>
      <c r="H109" s="134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20.25" customHeight="1">
      <c r="A110" s="39"/>
      <c r="B110" s="39"/>
      <c r="C110" s="39"/>
      <c r="D110" s="39"/>
      <c r="E110" s="39"/>
      <c r="F110" s="39"/>
      <c r="G110" s="39"/>
      <c r="H110" s="134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20.25" customHeight="1">
      <c r="A111" s="39"/>
      <c r="B111" s="39"/>
      <c r="C111" s="39"/>
      <c r="D111" s="39"/>
      <c r="E111" s="39"/>
      <c r="F111" s="39"/>
      <c r="G111" s="39"/>
      <c r="H111" s="134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20.25" customHeight="1">
      <c r="A112" s="39"/>
      <c r="B112" s="39"/>
      <c r="C112" s="39"/>
      <c r="D112" s="39"/>
      <c r="E112" s="39"/>
      <c r="F112" s="39"/>
      <c r="G112" s="39"/>
      <c r="H112" s="134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20.25" customHeight="1">
      <c r="A113" s="39"/>
      <c r="B113" s="39"/>
      <c r="C113" s="39"/>
      <c r="D113" s="39"/>
      <c r="E113" s="39"/>
      <c r="F113" s="39"/>
      <c r="G113" s="39"/>
      <c r="H113" s="134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20.25" customHeight="1">
      <c r="A114" s="39"/>
      <c r="B114" s="39"/>
      <c r="C114" s="39"/>
      <c r="D114" s="39"/>
      <c r="E114" s="39"/>
      <c r="F114" s="39"/>
      <c r="G114" s="39"/>
      <c r="H114" s="134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20.25" customHeight="1">
      <c r="A115" s="39"/>
      <c r="B115" s="39"/>
      <c r="C115" s="39"/>
      <c r="D115" s="39"/>
      <c r="E115" s="39"/>
      <c r="F115" s="39"/>
      <c r="G115" s="39"/>
      <c r="H115" s="134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20.25" customHeight="1">
      <c r="A116" s="39"/>
      <c r="B116" s="39"/>
      <c r="C116" s="39"/>
      <c r="D116" s="39"/>
      <c r="E116" s="39"/>
      <c r="F116" s="39"/>
      <c r="G116" s="39"/>
      <c r="H116" s="134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20.25" customHeight="1">
      <c r="A117" s="39"/>
      <c r="B117" s="39"/>
      <c r="C117" s="39"/>
      <c r="D117" s="39"/>
      <c r="E117" s="39"/>
      <c r="F117" s="39"/>
      <c r="G117" s="39"/>
      <c r="H117" s="134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20.25" customHeight="1">
      <c r="A118" s="39"/>
      <c r="B118" s="39"/>
      <c r="C118" s="39"/>
      <c r="D118" s="39"/>
      <c r="E118" s="39"/>
      <c r="F118" s="39"/>
      <c r="G118" s="39"/>
      <c r="H118" s="134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20.25" customHeight="1">
      <c r="A119" s="39"/>
      <c r="B119" s="39"/>
      <c r="C119" s="39"/>
      <c r="D119" s="39"/>
      <c r="E119" s="39"/>
      <c r="F119" s="39"/>
      <c r="G119" s="39"/>
      <c r="H119" s="134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20.25" customHeight="1">
      <c r="A120" s="39"/>
      <c r="B120" s="39"/>
      <c r="C120" s="39"/>
      <c r="D120" s="39"/>
      <c r="E120" s="39"/>
      <c r="F120" s="39"/>
      <c r="G120" s="39"/>
      <c r="H120" s="134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20.25" customHeight="1">
      <c r="A121" s="39"/>
      <c r="B121" s="39"/>
      <c r="C121" s="39"/>
      <c r="D121" s="39"/>
      <c r="E121" s="39"/>
      <c r="F121" s="39"/>
      <c r="G121" s="39"/>
      <c r="H121" s="134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20.25" customHeight="1">
      <c r="A122" s="39"/>
      <c r="B122" s="39"/>
      <c r="C122" s="39"/>
      <c r="D122" s="39"/>
      <c r="E122" s="39"/>
      <c r="F122" s="39"/>
      <c r="G122" s="39"/>
      <c r="H122" s="134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20.25" customHeight="1">
      <c r="A123" s="39"/>
      <c r="B123" s="39"/>
      <c r="C123" s="39"/>
      <c r="D123" s="39"/>
      <c r="E123" s="39"/>
      <c r="F123" s="39"/>
      <c r="G123" s="39"/>
      <c r="H123" s="134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20.25" customHeight="1">
      <c r="A124" s="39"/>
      <c r="B124" s="39"/>
      <c r="C124" s="39"/>
      <c r="D124" s="39"/>
      <c r="E124" s="39"/>
      <c r="F124" s="39"/>
      <c r="G124" s="39"/>
      <c r="H124" s="134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20.25" customHeight="1">
      <c r="A125" s="39"/>
      <c r="B125" s="39"/>
      <c r="C125" s="39"/>
      <c r="D125" s="39"/>
      <c r="E125" s="39"/>
      <c r="F125" s="39"/>
      <c r="G125" s="39"/>
      <c r="H125" s="134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20.25" customHeight="1">
      <c r="A126" s="39"/>
      <c r="B126" s="39"/>
      <c r="C126" s="39"/>
      <c r="D126" s="39"/>
      <c r="E126" s="39"/>
      <c r="F126" s="39"/>
      <c r="G126" s="39"/>
      <c r="H126" s="134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20.25" customHeight="1">
      <c r="A127" s="39"/>
      <c r="B127" s="39"/>
      <c r="C127" s="39"/>
      <c r="D127" s="39"/>
      <c r="E127" s="39"/>
      <c r="F127" s="39"/>
      <c r="G127" s="39"/>
      <c r="H127" s="134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20.25" customHeight="1">
      <c r="A128" s="39"/>
      <c r="B128" s="39"/>
      <c r="C128" s="39"/>
      <c r="D128" s="39"/>
      <c r="E128" s="39"/>
      <c r="F128" s="39"/>
      <c r="G128" s="39"/>
      <c r="H128" s="134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20.25" customHeight="1">
      <c r="A129" s="39"/>
      <c r="B129" s="39"/>
      <c r="C129" s="39"/>
      <c r="D129" s="39"/>
      <c r="E129" s="39"/>
      <c r="F129" s="39"/>
      <c r="G129" s="39"/>
      <c r="H129" s="134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20.25" customHeight="1">
      <c r="A130" s="39"/>
      <c r="B130" s="39"/>
      <c r="C130" s="39"/>
      <c r="D130" s="39"/>
      <c r="E130" s="39"/>
      <c r="F130" s="39"/>
      <c r="G130" s="39"/>
      <c r="H130" s="134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20.25" customHeight="1">
      <c r="A131" s="39"/>
      <c r="B131" s="39"/>
      <c r="C131" s="39"/>
      <c r="D131" s="39"/>
      <c r="E131" s="39"/>
      <c r="F131" s="39"/>
      <c r="G131" s="39"/>
      <c r="H131" s="134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20.25" customHeight="1">
      <c r="A132" s="39"/>
      <c r="B132" s="39"/>
      <c r="C132" s="39"/>
      <c r="D132" s="39"/>
      <c r="E132" s="39"/>
      <c r="F132" s="39"/>
      <c r="G132" s="39"/>
      <c r="H132" s="134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20.25" customHeight="1">
      <c r="A133" s="39"/>
      <c r="B133" s="39"/>
      <c r="C133" s="39"/>
      <c r="D133" s="39"/>
      <c r="E133" s="39"/>
      <c r="F133" s="39"/>
      <c r="G133" s="39"/>
      <c r="H133" s="134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20.25" customHeight="1">
      <c r="A134" s="39"/>
      <c r="B134" s="39"/>
      <c r="C134" s="39"/>
      <c r="D134" s="39"/>
      <c r="E134" s="39"/>
      <c r="F134" s="39"/>
      <c r="G134" s="39"/>
      <c r="H134" s="134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20.25" customHeight="1">
      <c r="A135" s="39"/>
      <c r="B135" s="39"/>
      <c r="C135" s="39"/>
      <c r="D135" s="39"/>
      <c r="E135" s="39"/>
      <c r="F135" s="39"/>
      <c r="G135" s="39"/>
      <c r="H135" s="134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20.25" customHeight="1">
      <c r="A136" s="39"/>
      <c r="B136" s="39"/>
      <c r="C136" s="39"/>
      <c r="D136" s="39"/>
      <c r="E136" s="39"/>
      <c r="F136" s="39"/>
      <c r="G136" s="39"/>
      <c r="H136" s="134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20.25" customHeight="1">
      <c r="A137" s="39"/>
      <c r="B137" s="39"/>
      <c r="C137" s="39"/>
      <c r="D137" s="39"/>
      <c r="E137" s="39"/>
      <c r="F137" s="39"/>
      <c r="G137" s="39"/>
      <c r="H137" s="134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20.25" customHeight="1">
      <c r="A138" s="39"/>
      <c r="B138" s="39"/>
      <c r="C138" s="39"/>
      <c r="D138" s="39"/>
      <c r="E138" s="39"/>
      <c r="F138" s="39"/>
      <c r="G138" s="39"/>
      <c r="H138" s="134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20.25" customHeight="1">
      <c r="A139" s="39"/>
      <c r="B139" s="39"/>
      <c r="C139" s="39"/>
      <c r="D139" s="39"/>
      <c r="E139" s="39"/>
      <c r="F139" s="39"/>
      <c r="G139" s="39"/>
      <c r="H139" s="134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20.25" customHeight="1">
      <c r="A140" s="39"/>
      <c r="B140" s="39"/>
      <c r="C140" s="39"/>
      <c r="D140" s="39"/>
      <c r="E140" s="39"/>
      <c r="F140" s="39"/>
      <c r="G140" s="39"/>
      <c r="H140" s="134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20.25" customHeight="1">
      <c r="A141" s="39"/>
      <c r="B141" s="39"/>
      <c r="C141" s="39"/>
      <c r="D141" s="39"/>
      <c r="E141" s="39"/>
      <c r="F141" s="39"/>
      <c r="G141" s="39"/>
      <c r="H141" s="134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20.25" customHeight="1">
      <c r="A142" s="39"/>
      <c r="B142" s="39"/>
      <c r="C142" s="39"/>
      <c r="D142" s="39"/>
      <c r="E142" s="39"/>
      <c r="F142" s="39"/>
      <c r="G142" s="39"/>
      <c r="H142" s="134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20.25" customHeight="1">
      <c r="A143" s="39"/>
      <c r="B143" s="39"/>
      <c r="C143" s="39"/>
      <c r="D143" s="39"/>
      <c r="E143" s="39"/>
      <c r="F143" s="39"/>
      <c r="G143" s="39"/>
      <c r="H143" s="134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20.25" customHeight="1">
      <c r="A144" s="39"/>
      <c r="B144" s="39"/>
      <c r="C144" s="39"/>
      <c r="D144" s="39"/>
      <c r="E144" s="39"/>
      <c r="F144" s="39"/>
      <c r="G144" s="39"/>
      <c r="H144" s="134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20.25" customHeight="1">
      <c r="A145" s="39"/>
      <c r="B145" s="39"/>
      <c r="C145" s="39"/>
      <c r="D145" s="39"/>
      <c r="E145" s="39"/>
      <c r="F145" s="39"/>
      <c r="G145" s="39"/>
      <c r="H145" s="134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20.25" customHeight="1">
      <c r="A146" s="39"/>
      <c r="B146" s="39"/>
      <c r="C146" s="39"/>
      <c r="D146" s="39"/>
      <c r="E146" s="39"/>
      <c r="F146" s="39"/>
      <c r="G146" s="39"/>
      <c r="H146" s="134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20.25" customHeight="1">
      <c r="A147" s="39"/>
      <c r="B147" s="39"/>
      <c r="C147" s="39"/>
      <c r="D147" s="39"/>
      <c r="E147" s="39"/>
      <c r="F147" s="39"/>
      <c r="G147" s="39"/>
      <c r="H147" s="134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20.25" customHeight="1">
      <c r="A148" s="39"/>
      <c r="B148" s="39"/>
      <c r="C148" s="39"/>
      <c r="D148" s="39"/>
      <c r="E148" s="39"/>
      <c r="F148" s="39"/>
      <c r="G148" s="39"/>
      <c r="H148" s="134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20.25" customHeight="1">
      <c r="A149" s="39"/>
      <c r="B149" s="39"/>
      <c r="C149" s="39"/>
      <c r="D149" s="39"/>
      <c r="E149" s="39"/>
      <c r="F149" s="39"/>
      <c r="G149" s="39"/>
      <c r="H149" s="134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20.25" customHeight="1">
      <c r="A150" s="39"/>
      <c r="B150" s="39"/>
      <c r="C150" s="39"/>
      <c r="D150" s="39"/>
      <c r="E150" s="39"/>
      <c r="F150" s="39"/>
      <c r="G150" s="39"/>
      <c r="H150" s="134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20.25" customHeight="1">
      <c r="A151" s="39"/>
      <c r="B151" s="39"/>
      <c r="C151" s="39"/>
      <c r="D151" s="39"/>
      <c r="E151" s="39"/>
      <c r="F151" s="39"/>
      <c r="G151" s="39"/>
      <c r="H151" s="134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20.25" customHeight="1">
      <c r="A152" s="39"/>
      <c r="B152" s="39"/>
      <c r="C152" s="39"/>
      <c r="D152" s="39"/>
      <c r="E152" s="39"/>
      <c r="F152" s="39"/>
      <c r="G152" s="39"/>
      <c r="H152" s="134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20.25" customHeight="1">
      <c r="A153" s="39"/>
      <c r="B153" s="39"/>
      <c r="C153" s="39"/>
      <c r="D153" s="39"/>
      <c r="E153" s="39"/>
      <c r="F153" s="39"/>
      <c r="G153" s="39"/>
      <c r="H153" s="134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20.25" customHeight="1">
      <c r="A154" s="39"/>
      <c r="B154" s="39"/>
      <c r="C154" s="39"/>
      <c r="D154" s="39"/>
      <c r="E154" s="39"/>
      <c r="F154" s="39"/>
      <c r="G154" s="39"/>
      <c r="H154" s="134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20.25" customHeight="1">
      <c r="A155" s="39"/>
      <c r="B155" s="39"/>
      <c r="C155" s="39"/>
      <c r="D155" s="39"/>
      <c r="E155" s="39"/>
      <c r="F155" s="39"/>
      <c r="G155" s="39"/>
      <c r="H155" s="134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20.25" customHeight="1">
      <c r="A156" s="39"/>
      <c r="B156" s="39"/>
      <c r="C156" s="39"/>
      <c r="D156" s="39"/>
      <c r="E156" s="39"/>
      <c r="F156" s="39"/>
      <c r="G156" s="39"/>
      <c r="H156" s="134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20.25" customHeight="1">
      <c r="A157" s="39"/>
      <c r="B157" s="39"/>
      <c r="C157" s="39"/>
      <c r="D157" s="39"/>
      <c r="E157" s="39"/>
      <c r="F157" s="39"/>
      <c r="G157" s="39"/>
      <c r="H157" s="134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20.25" customHeight="1">
      <c r="A158" s="39"/>
      <c r="B158" s="39"/>
      <c r="C158" s="39"/>
      <c r="D158" s="39"/>
      <c r="E158" s="39"/>
      <c r="F158" s="39"/>
      <c r="G158" s="39"/>
      <c r="H158" s="134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20.25" customHeight="1">
      <c r="A159" s="39"/>
      <c r="B159" s="39"/>
      <c r="C159" s="39"/>
      <c r="D159" s="39"/>
      <c r="E159" s="39"/>
      <c r="F159" s="39"/>
      <c r="G159" s="39"/>
      <c r="H159" s="134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20.25" customHeight="1">
      <c r="A160" s="39"/>
      <c r="B160" s="39"/>
      <c r="C160" s="39"/>
      <c r="D160" s="39"/>
      <c r="E160" s="39"/>
      <c r="F160" s="39"/>
      <c r="G160" s="39"/>
      <c r="H160" s="134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20.25" customHeight="1">
      <c r="A161" s="39"/>
      <c r="B161" s="39"/>
      <c r="C161" s="39"/>
      <c r="D161" s="39"/>
      <c r="E161" s="39"/>
      <c r="F161" s="39"/>
      <c r="G161" s="39"/>
      <c r="H161" s="134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20.25" customHeight="1">
      <c r="A162" s="39"/>
      <c r="B162" s="39"/>
      <c r="C162" s="39"/>
      <c r="D162" s="39"/>
      <c r="E162" s="39"/>
      <c r="F162" s="39"/>
      <c r="G162" s="39"/>
      <c r="H162" s="134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20.25" customHeight="1">
      <c r="A163" s="39"/>
      <c r="B163" s="39"/>
      <c r="C163" s="39"/>
      <c r="D163" s="39"/>
      <c r="E163" s="39"/>
      <c r="F163" s="39"/>
      <c r="G163" s="39"/>
      <c r="H163" s="134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20.25" customHeight="1">
      <c r="A164" s="39"/>
      <c r="B164" s="39"/>
      <c r="C164" s="39"/>
      <c r="D164" s="39"/>
      <c r="E164" s="39"/>
      <c r="F164" s="39"/>
      <c r="G164" s="39"/>
      <c r="H164" s="134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20.25" customHeight="1">
      <c r="A165" s="39"/>
      <c r="B165" s="39"/>
      <c r="C165" s="39"/>
      <c r="D165" s="39"/>
      <c r="E165" s="39"/>
      <c r="F165" s="39"/>
      <c r="G165" s="39"/>
      <c r="H165" s="134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20.25" customHeight="1">
      <c r="A166" s="39"/>
      <c r="B166" s="39"/>
      <c r="C166" s="39"/>
      <c r="D166" s="39"/>
      <c r="E166" s="39"/>
      <c r="F166" s="39"/>
      <c r="G166" s="39"/>
      <c r="H166" s="134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20.25" customHeight="1">
      <c r="A167" s="39"/>
      <c r="B167" s="39"/>
      <c r="C167" s="39"/>
      <c r="D167" s="39"/>
      <c r="E167" s="39"/>
      <c r="F167" s="39"/>
      <c r="G167" s="39"/>
      <c r="H167" s="134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20.25" customHeight="1">
      <c r="A168" s="39"/>
      <c r="B168" s="39"/>
      <c r="C168" s="39"/>
      <c r="D168" s="39"/>
      <c r="E168" s="39"/>
      <c r="F168" s="39"/>
      <c r="G168" s="39"/>
      <c r="H168" s="134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20.25" customHeight="1">
      <c r="A169" s="39"/>
      <c r="B169" s="39"/>
      <c r="C169" s="39"/>
      <c r="D169" s="39"/>
      <c r="E169" s="39"/>
      <c r="F169" s="39"/>
      <c r="G169" s="39"/>
      <c r="H169" s="134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20.25" customHeight="1">
      <c r="A170" s="39"/>
      <c r="B170" s="39"/>
      <c r="C170" s="39"/>
      <c r="D170" s="39"/>
      <c r="E170" s="39"/>
      <c r="F170" s="39"/>
      <c r="G170" s="39"/>
      <c r="H170" s="134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20.25" customHeight="1">
      <c r="A171" s="39"/>
      <c r="B171" s="39"/>
      <c r="C171" s="39"/>
      <c r="D171" s="39"/>
      <c r="E171" s="39"/>
      <c r="F171" s="39"/>
      <c r="G171" s="39"/>
      <c r="H171" s="134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20.25" customHeight="1">
      <c r="A172" s="39"/>
      <c r="B172" s="39"/>
      <c r="C172" s="39"/>
      <c r="D172" s="39"/>
      <c r="E172" s="39"/>
      <c r="F172" s="39"/>
      <c r="G172" s="39"/>
      <c r="H172" s="134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20.25" customHeight="1">
      <c r="A173" s="39"/>
      <c r="B173" s="39"/>
      <c r="C173" s="39"/>
      <c r="D173" s="39"/>
      <c r="E173" s="39"/>
      <c r="F173" s="39"/>
      <c r="G173" s="39"/>
      <c r="H173" s="134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20.25" customHeight="1">
      <c r="A174" s="39"/>
      <c r="B174" s="39"/>
      <c r="C174" s="39"/>
      <c r="D174" s="39"/>
      <c r="E174" s="39"/>
      <c r="F174" s="39"/>
      <c r="G174" s="39"/>
      <c r="H174" s="134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20.25" customHeight="1">
      <c r="A175" s="39"/>
      <c r="B175" s="39"/>
      <c r="C175" s="39"/>
      <c r="D175" s="39"/>
      <c r="E175" s="39"/>
      <c r="F175" s="39"/>
      <c r="G175" s="39"/>
      <c r="H175" s="134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20.25" customHeight="1">
      <c r="A176" s="39"/>
      <c r="B176" s="39"/>
      <c r="C176" s="39"/>
      <c r="D176" s="39"/>
      <c r="E176" s="39"/>
      <c r="F176" s="39"/>
      <c r="G176" s="39"/>
      <c r="H176" s="134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20.25" customHeight="1">
      <c r="A177" s="39"/>
      <c r="B177" s="39"/>
      <c r="C177" s="39"/>
      <c r="D177" s="39"/>
      <c r="E177" s="39"/>
      <c r="F177" s="39"/>
      <c r="G177" s="39"/>
      <c r="H177" s="134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20.25" customHeight="1">
      <c r="A178" s="39"/>
      <c r="B178" s="39"/>
      <c r="C178" s="39"/>
      <c r="D178" s="39"/>
      <c r="E178" s="39"/>
      <c r="F178" s="39"/>
      <c r="G178" s="39"/>
      <c r="H178" s="134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20.25" customHeight="1">
      <c r="A179" s="39"/>
      <c r="B179" s="39"/>
      <c r="C179" s="39"/>
      <c r="D179" s="39"/>
      <c r="E179" s="39"/>
      <c r="F179" s="39"/>
      <c r="G179" s="39"/>
      <c r="H179" s="134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20.25" customHeight="1">
      <c r="A180" s="39"/>
      <c r="B180" s="39"/>
      <c r="C180" s="39"/>
      <c r="D180" s="39"/>
      <c r="E180" s="39"/>
      <c r="F180" s="39"/>
      <c r="G180" s="39"/>
      <c r="H180" s="134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20.25" customHeight="1">
      <c r="A181" s="39"/>
      <c r="B181" s="39"/>
      <c r="C181" s="39"/>
      <c r="D181" s="39"/>
      <c r="E181" s="39"/>
      <c r="F181" s="39"/>
      <c r="G181" s="39"/>
      <c r="H181" s="134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20.25" customHeight="1">
      <c r="A182" s="39"/>
      <c r="B182" s="39"/>
      <c r="C182" s="39"/>
      <c r="D182" s="39"/>
      <c r="E182" s="39"/>
      <c r="F182" s="39"/>
      <c r="G182" s="39"/>
      <c r="H182" s="134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20.25" customHeight="1">
      <c r="A183" s="39"/>
      <c r="B183" s="39"/>
      <c r="C183" s="39"/>
      <c r="D183" s="39"/>
      <c r="E183" s="39"/>
      <c r="F183" s="39"/>
      <c r="G183" s="39"/>
      <c r="H183" s="134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20.25" customHeight="1">
      <c r="A184" s="39"/>
      <c r="B184" s="39"/>
      <c r="C184" s="39"/>
      <c r="D184" s="39"/>
      <c r="E184" s="39"/>
      <c r="F184" s="39"/>
      <c r="G184" s="39"/>
      <c r="H184" s="134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20.25" customHeight="1">
      <c r="A185" s="39"/>
      <c r="B185" s="39"/>
      <c r="C185" s="39"/>
      <c r="D185" s="39"/>
      <c r="E185" s="39"/>
      <c r="F185" s="39"/>
      <c r="G185" s="39"/>
      <c r="H185" s="134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20.25" customHeight="1">
      <c r="A186" s="39"/>
      <c r="B186" s="39"/>
      <c r="C186" s="39"/>
      <c r="D186" s="39"/>
      <c r="E186" s="39"/>
      <c r="F186" s="39"/>
      <c r="G186" s="39"/>
      <c r="H186" s="134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20.25" customHeight="1">
      <c r="A187" s="39"/>
      <c r="B187" s="39"/>
      <c r="C187" s="39"/>
      <c r="D187" s="39"/>
      <c r="E187" s="39"/>
      <c r="F187" s="39"/>
      <c r="G187" s="39"/>
      <c r="H187" s="134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20.25" customHeight="1">
      <c r="A188" s="39"/>
      <c r="B188" s="39"/>
      <c r="C188" s="39"/>
      <c r="D188" s="39"/>
      <c r="E188" s="39"/>
      <c r="F188" s="39"/>
      <c r="G188" s="39"/>
      <c r="H188" s="134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20.25" customHeight="1">
      <c r="A189" s="39"/>
      <c r="B189" s="39"/>
      <c r="C189" s="39"/>
      <c r="D189" s="39"/>
      <c r="E189" s="39"/>
      <c r="F189" s="39"/>
      <c r="G189" s="39"/>
      <c r="H189" s="134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20.25" customHeight="1">
      <c r="A190" s="39"/>
      <c r="B190" s="39"/>
      <c r="C190" s="39"/>
      <c r="D190" s="39"/>
      <c r="E190" s="39"/>
      <c r="F190" s="39"/>
      <c r="G190" s="39"/>
      <c r="H190" s="134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20.25" customHeight="1">
      <c r="A191" s="39"/>
      <c r="B191" s="39"/>
      <c r="C191" s="39"/>
      <c r="D191" s="39"/>
      <c r="E191" s="39"/>
      <c r="F191" s="39"/>
      <c r="G191" s="39"/>
      <c r="H191" s="134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20.25" customHeight="1">
      <c r="A192" s="39"/>
      <c r="B192" s="39"/>
      <c r="C192" s="39"/>
      <c r="D192" s="39"/>
      <c r="E192" s="39"/>
      <c r="F192" s="39"/>
      <c r="G192" s="39"/>
      <c r="H192" s="134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20.25" customHeight="1">
      <c r="A193" s="39"/>
      <c r="B193" s="39"/>
      <c r="C193" s="39"/>
      <c r="D193" s="39"/>
      <c r="E193" s="39"/>
      <c r="F193" s="39"/>
      <c r="G193" s="39"/>
      <c r="H193" s="134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20.25" customHeight="1">
      <c r="A194" s="39"/>
      <c r="B194" s="39"/>
      <c r="C194" s="39"/>
      <c r="D194" s="39"/>
      <c r="E194" s="39"/>
      <c r="F194" s="39"/>
      <c r="G194" s="39"/>
      <c r="H194" s="134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20.25" customHeight="1">
      <c r="A195" s="39"/>
      <c r="B195" s="39"/>
      <c r="C195" s="39"/>
      <c r="D195" s="39"/>
      <c r="E195" s="39"/>
      <c r="F195" s="39"/>
      <c r="G195" s="39"/>
      <c r="H195" s="134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20.25" customHeight="1">
      <c r="A196" s="39"/>
      <c r="B196" s="39"/>
      <c r="C196" s="39"/>
      <c r="D196" s="39"/>
      <c r="E196" s="39"/>
      <c r="F196" s="39"/>
      <c r="G196" s="39"/>
      <c r="H196" s="134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20.25" customHeight="1">
      <c r="A197" s="39"/>
      <c r="B197" s="39"/>
      <c r="C197" s="39"/>
      <c r="D197" s="39"/>
      <c r="E197" s="39"/>
      <c r="F197" s="39"/>
      <c r="G197" s="39"/>
      <c r="H197" s="134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20.25" customHeight="1">
      <c r="A198" s="39"/>
      <c r="B198" s="39"/>
      <c r="C198" s="39"/>
      <c r="D198" s="39"/>
      <c r="E198" s="39"/>
      <c r="F198" s="39"/>
      <c r="G198" s="39"/>
      <c r="H198" s="134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20.25" customHeight="1">
      <c r="A199" s="39"/>
      <c r="B199" s="39"/>
      <c r="C199" s="39"/>
      <c r="D199" s="39"/>
      <c r="E199" s="39"/>
      <c r="F199" s="39"/>
      <c r="G199" s="39"/>
      <c r="H199" s="134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20.25" customHeight="1">
      <c r="A200" s="39"/>
      <c r="B200" s="39"/>
      <c r="C200" s="39"/>
      <c r="D200" s="39"/>
      <c r="E200" s="39"/>
      <c r="F200" s="39"/>
      <c r="G200" s="39"/>
      <c r="H200" s="134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20.25" customHeight="1">
      <c r="A201" s="39"/>
      <c r="B201" s="39"/>
      <c r="C201" s="39"/>
      <c r="D201" s="39"/>
      <c r="E201" s="39"/>
      <c r="F201" s="39"/>
      <c r="G201" s="39"/>
      <c r="H201" s="134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20.25" customHeight="1">
      <c r="A202" s="39"/>
      <c r="B202" s="39"/>
      <c r="C202" s="39"/>
      <c r="D202" s="39"/>
      <c r="E202" s="39"/>
      <c r="F202" s="39"/>
      <c r="G202" s="39"/>
      <c r="H202" s="134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20.25" customHeight="1">
      <c r="A203" s="39"/>
      <c r="B203" s="39"/>
      <c r="C203" s="39"/>
      <c r="D203" s="39"/>
      <c r="E203" s="39"/>
      <c r="F203" s="39"/>
      <c r="G203" s="39"/>
      <c r="H203" s="134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20.25" customHeight="1">
      <c r="A204" s="39"/>
      <c r="B204" s="39"/>
      <c r="C204" s="39"/>
      <c r="D204" s="39"/>
      <c r="E204" s="39"/>
      <c r="F204" s="39"/>
      <c r="G204" s="39"/>
      <c r="H204" s="134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20.25" customHeight="1">
      <c r="A205" s="39"/>
      <c r="B205" s="39"/>
      <c r="C205" s="39"/>
      <c r="D205" s="39"/>
      <c r="E205" s="39"/>
      <c r="F205" s="39"/>
      <c r="G205" s="39"/>
      <c r="H205" s="134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20.25" customHeight="1">
      <c r="A206" s="39"/>
      <c r="B206" s="39"/>
      <c r="C206" s="39"/>
      <c r="D206" s="39"/>
      <c r="E206" s="39"/>
      <c r="F206" s="39"/>
      <c r="G206" s="39"/>
      <c r="H206" s="134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20.25" customHeight="1">
      <c r="A207" s="39"/>
      <c r="B207" s="39"/>
      <c r="C207" s="39"/>
      <c r="D207" s="39"/>
      <c r="E207" s="39"/>
      <c r="F207" s="39"/>
      <c r="G207" s="39"/>
      <c r="H207" s="134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20.25" customHeight="1">
      <c r="A208" s="39"/>
      <c r="B208" s="39"/>
      <c r="C208" s="39"/>
      <c r="D208" s="39"/>
      <c r="E208" s="39"/>
      <c r="F208" s="39"/>
      <c r="G208" s="39"/>
      <c r="H208" s="134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20.25" customHeight="1">
      <c r="A209" s="39"/>
      <c r="B209" s="39"/>
      <c r="C209" s="39"/>
      <c r="D209" s="39"/>
      <c r="E209" s="39"/>
      <c r="F209" s="39"/>
      <c r="G209" s="39"/>
      <c r="H209" s="134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20.25" customHeight="1">
      <c r="A210" s="39"/>
      <c r="B210" s="39"/>
      <c r="C210" s="39"/>
      <c r="D210" s="39"/>
      <c r="E210" s="39"/>
      <c r="F210" s="39"/>
      <c r="G210" s="39"/>
      <c r="H210" s="134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20.25" customHeight="1">
      <c r="A211" s="39"/>
      <c r="B211" s="39"/>
      <c r="C211" s="39"/>
      <c r="D211" s="39"/>
      <c r="E211" s="39"/>
      <c r="F211" s="39"/>
      <c r="G211" s="39"/>
      <c r="H211" s="134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20.25" customHeight="1">
      <c r="A212" s="39"/>
      <c r="B212" s="39"/>
      <c r="C212" s="39"/>
      <c r="D212" s="39"/>
      <c r="E212" s="39"/>
      <c r="F212" s="39"/>
      <c r="G212" s="39"/>
      <c r="H212" s="134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20.25" customHeight="1">
      <c r="A213" s="39"/>
      <c r="B213" s="39"/>
      <c r="C213" s="39"/>
      <c r="D213" s="39"/>
      <c r="E213" s="39"/>
      <c r="F213" s="39"/>
      <c r="G213" s="39"/>
      <c r="H213" s="134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20.25" customHeight="1">
      <c r="A214" s="39"/>
      <c r="B214" s="39"/>
      <c r="C214" s="39"/>
      <c r="D214" s="39"/>
      <c r="E214" s="39"/>
      <c r="F214" s="39"/>
      <c r="G214" s="39"/>
      <c r="H214" s="134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20.25" customHeight="1">
      <c r="A215" s="39"/>
      <c r="B215" s="39"/>
      <c r="C215" s="39"/>
      <c r="D215" s="39"/>
      <c r="E215" s="39"/>
      <c r="F215" s="39"/>
      <c r="G215" s="39"/>
      <c r="H215" s="134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20.25" customHeight="1">
      <c r="A216" s="39"/>
      <c r="B216" s="39"/>
      <c r="C216" s="39"/>
      <c r="D216" s="39"/>
      <c r="E216" s="39"/>
      <c r="F216" s="39"/>
      <c r="G216" s="39"/>
      <c r="H216" s="134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20.25" customHeight="1">
      <c r="A217" s="39"/>
      <c r="B217" s="39"/>
      <c r="C217" s="39"/>
      <c r="D217" s="39"/>
      <c r="E217" s="39"/>
      <c r="F217" s="39"/>
      <c r="G217" s="39"/>
      <c r="H217" s="134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20.25" customHeight="1">
      <c r="A218" s="39"/>
      <c r="B218" s="39"/>
      <c r="C218" s="39"/>
      <c r="D218" s="39"/>
      <c r="E218" s="39"/>
      <c r="F218" s="39"/>
      <c r="G218" s="39"/>
      <c r="H218" s="134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20.25" customHeight="1">
      <c r="A219" s="39"/>
      <c r="B219" s="39"/>
      <c r="C219" s="39"/>
      <c r="D219" s="39"/>
      <c r="E219" s="39"/>
      <c r="F219" s="39"/>
      <c r="G219" s="39"/>
      <c r="H219" s="134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20.25" customHeight="1">
      <c r="A220" s="39"/>
      <c r="B220" s="39"/>
      <c r="C220" s="39"/>
      <c r="D220" s="39"/>
      <c r="E220" s="39"/>
      <c r="F220" s="39"/>
      <c r="G220" s="39"/>
      <c r="H220" s="134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20.25" customHeight="1">
      <c r="A221" s="39"/>
      <c r="B221" s="39"/>
      <c r="C221" s="39"/>
      <c r="D221" s="39"/>
      <c r="E221" s="39"/>
      <c r="F221" s="39"/>
      <c r="G221" s="39"/>
      <c r="H221" s="134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20.25" customHeight="1">
      <c r="A222" s="39"/>
      <c r="B222" s="39"/>
      <c r="C222" s="39"/>
      <c r="D222" s="39"/>
      <c r="E222" s="39"/>
      <c r="F222" s="39"/>
      <c r="G222" s="39"/>
      <c r="H222" s="134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20.25" customHeight="1">
      <c r="A223" s="39"/>
      <c r="B223" s="39"/>
      <c r="C223" s="39"/>
      <c r="D223" s="39"/>
      <c r="E223" s="39"/>
      <c r="F223" s="39"/>
      <c r="G223" s="39"/>
      <c r="H223" s="134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20.25" customHeight="1">
      <c r="A224" s="39"/>
      <c r="B224" s="39"/>
      <c r="C224" s="39"/>
      <c r="D224" s="39"/>
      <c r="E224" s="39"/>
      <c r="F224" s="39"/>
      <c r="G224" s="39"/>
      <c r="H224" s="134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20.25" customHeight="1">
      <c r="A225" s="39"/>
      <c r="B225" s="39"/>
      <c r="C225" s="39"/>
      <c r="D225" s="39"/>
      <c r="E225" s="39"/>
      <c r="F225" s="39"/>
      <c r="G225" s="39"/>
      <c r="H225" s="134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20.25" customHeight="1">
      <c r="A226" s="39"/>
      <c r="B226" s="39"/>
      <c r="C226" s="39"/>
      <c r="D226" s="39"/>
      <c r="E226" s="39"/>
      <c r="F226" s="39"/>
      <c r="G226" s="39"/>
      <c r="H226" s="134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20.25" customHeight="1">
      <c r="A227" s="39"/>
      <c r="B227" s="39"/>
      <c r="C227" s="39"/>
      <c r="D227" s="39"/>
      <c r="E227" s="39"/>
      <c r="F227" s="39"/>
      <c r="G227" s="39"/>
      <c r="H227" s="134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20.25" customHeight="1">
      <c r="A228" s="39"/>
      <c r="B228" s="39"/>
      <c r="C228" s="39"/>
      <c r="D228" s="39"/>
      <c r="E228" s="39"/>
      <c r="F228" s="39"/>
      <c r="G228" s="39"/>
      <c r="H228" s="134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20.25" customHeight="1">
      <c r="A229" s="39"/>
      <c r="B229" s="39"/>
      <c r="C229" s="39"/>
      <c r="D229" s="39"/>
      <c r="E229" s="39"/>
      <c r="F229" s="39"/>
      <c r="G229" s="39"/>
      <c r="H229" s="134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20.25" customHeight="1">
      <c r="A230" s="39"/>
      <c r="B230" s="39"/>
      <c r="C230" s="39"/>
      <c r="D230" s="39"/>
      <c r="E230" s="39"/>
      <c r="F230" s="39"/>
      <c r="G230" s="39"/>
      <c r="H230" s="134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20.25" customHeight="1">
      <c r="A231" s="39"/>
      <c r="B231" s="39"/>
      <c r="C231" s="39"/>
      <c r="D231" s="39"/>
      <c r="E231" s="39"/>
      <c r="F231" s="39"/>
      <c r="G231" s="39"/>
      <c r="H231" s="134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20.25" customHeight="1">
      <c r="A232" s="39"/>
      <c r="B232" s="39"/>
      <c r="C232" s="39"/>
      <c r="D232" s="39"/>
      <c r="E232" s="39"/>
      <c r="F232" s="39"/>
      <c r="G232" s="39"/>
      <c r="H232" s="134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20.25" customHeight="1">
      <c r="A233" s="39"/>
      <c r="B233" s="39"/>
      <c r="C233" s="39"/>
      <c r="D233" s="39"/>
      <c r="E233" s="39"/>
      <c r="F233" s="39"/>
      <c r="G233" s="39"/>
      <c r="H233" s="134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20.25" customHeight="1">
      <c r="A234" s="39"/>
      <c r="B234" s="39"/>
      <c r="C234" s="39"/>
      <c r="D234" s="39"/>
      <c r="E234" s="39"/>
      <c r="F234" s="39"/>
      <c r="G234" s="39"/>
      <c r="H234" s="134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20.25" customHeight="1">
      <c r="A235" s="39"/>
      <c r="B235" s="39"/>
      <c r="C235" s="39"/>
      <c r="D235" s="39"/>
      <c r="E235" s="39"/>
      <c r="F235" s="39"/>
      <c r="G235" s="39"/>
      <c r="H235" s="134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20.25" customHeight="1">
      <c r="A236" s="39"/>
      <c r="B236" s="39"/>
      <c r="C236" s="39"/>
      <c r="D236" s="39"/>
      <c r="E236" s="39"/>
      <c r="F236" s="39"/>
      <c r="G236" s="39"/>
      <c r="H236" s="134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20.25" customHeight="1">
      <c r="A237" s="39"/>
      <c r="B237" s="39"/>
      <c r="C237" s="39"/>
      <c r="D237" s="39"/>
      <c r="E237" s="39"/>
      <c r="F237" s="39"/>
      <c r="G237" s="39"/>
      <c r="H237" s="134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20.25" customHeight="1">
      <c r="A238" s="39"/>
      <c r="B238" s="39"/>
      <c r="C238" s="39"/>
      <c r="D238" s="39"/>
      <c r="E238" s="39"/>
      <c r="F238" s="39"/>
      <c r="G238" s="39"/>
      <c r="H238" s="134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20.25" customHeight="1">
      <c r="A239" s="39"/>
      <c r="B239" s="39"/>
      <c r="C239" s="39"/>
      <c r="D239" s="39"/>
      <c r="E239" s="39"/>
      <c r="F239" s="39"/>
      <c r="G239" s="39"/>
      <c r="H239" s="134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20.25" customHeight="1">
      <c r="A240" s="39"/>
      <c r="B240" s="39"/>
      <c r="C240" s="39"/>
      <c r="D240" s="39"/>
      <c r="E240" s="39"/>
      <c r="F240" s="39"/>
      <c r="G240" s="39"/>
      <c r="H240" s="134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20.25" customHeight="1">
      <c r="A241" s="39"/>
      <c r="B241" s="39"/>
      <c r="C241" s="39"/>
      <c r="D241" s="39"/>
      <c r="E241" s="39"/>
      <c r="F241" s="39"/>
      <c r="G241" s="39"/>
      <c r="H241" s="134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20.25" customHeight="1">
      <c r="A242" s="39"/>
      <c r="B242" s="39"/>
      <c r="C242" s="39"/>
      <c r="D242" s="39"/>
      <c r="E242" s="39"/>
      <c r="F242" s="39"/>
      <c r="G242" s="39"/>
      <c r="H242" s="134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20.25" customHeight="1">
      <c r="A243" s="39"/>
      <c r="B243" s="39"/>
      <c r="C243" s="39"/>
      <c r="D243" s="39"/>
      <c r="E243" s="39"/>
      <c r="F243" s="39"/>
      <c r="G243" s="39"/>
      <c r="H243" s="134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20.25" customHeight="1">
      <c r="A244" s="39"/>
      <c r="B244" s="39"/>
      <c r="C244" s="39"/>
      <c r="D244" s="39"/>
      <c r="E244" s="39"/>
      <c r="F244" s="39"/>
      <c r="G244" s="39"/>
      <c r="H244" s="134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20.25" customHeight="1">
      <c r="A245" s="39"/>
      <c r="B245" s="39"/>
      <c r="C245" s="39"/>
      <c r="D245" s="39"/>
      <c r="E245" s="39"/>
      <c r="F245" s="39"/>
      <c r="G245" s="39"/>
      <c r="H245" s="134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1:I1"/>
    <mergeCell ref="H2:H3"/>
    <mergeCell ref="H5:H6"/>
    <mergeCell ref="I2:I3"/>
    <mergeCell ref="I5:I6"/>
  </mergeCells>
  <conditionalFormatting sqref="I14">
    <cfRule type="notContainsBlanks" dxfId="5" priority="10">
      <formula>LEN(TRIM(I14))&gt;0</formula>
    </cfRule>
  </conditionalFormatting>
  <conditionalFormatting sqref="B1:B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" priority="7" bottom="1" rank="1"/>
    <cfRule type="top10" dxfId="3" priority="8" rank="1"/>
  </conditionalFormatting>
  <conditionalFormatting sqref="E1:E45">
    <cfRule type="cellIs" dxfId="2" priority="5" operator="greaterThan">
      <formula>0</formula>
    </cfRule>
  </conditionalFormatting>
  <conditionalFormatting sqref="A2:A45">
    <cfRule type="expression" dxfId="1" priority="3">
      <formula>$C2=0</formula>
    </cfRule>
  </conditionalFormatting>
  <conditionalFormatting sqref="D2:D4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{86A6E9EA-2D9A-439C-915E-8D95E6D9914B}</x14:id>
        </ext>
      </extLst>
    </cfRule>
  </conditionalFormatting>
  <conditionalFormatting sqref="A2:E45">
    <cfRule type="expression" dxfId="0" priority="1">
      <formula>"odd(row())=row()"</formula>
    </cfRule>
  </conditionalFormatting>
  <pageMargins left="0.7" right="0.7" top="0.75" bottom="0.75" header="0" footer="0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6E9EA-2D9A-439C-915E-8D95E6D991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999"/>
  <sheetViews>
    <sheetView showGridLines="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4" sqref="E4"/>
    </sheetView>
  </sheetViews>
  <sheetFormatPr defaultColWidth="14.42578125" defaultRowHeight="15" customHeight="1"/>
  <cols>
    <col min="1" max="1" width="2.85546875" customWidth="1"/>
    <col min="2" max="2" width="1.42578125" customWidth="1"/>
    <col min="3" max="3" width="21.140625" customWidth="1"/>
    <col min="4" max="4" width="19.42578125" customWidth="1"/>
    <col min="5" max="5" width="13.140625" customWidth="1"/>
    <col min="6" max="6" width="15" customWidth="1"/>
    <col min="7" max="7" width="24.85546875" customWidth="1"/>
    <col min="8" max="8" width="1.42578125" customWidth="1"/>
    <col min="9" max="9" width="3.140625" customWidth="1"/>
    <col min="10" max="10" width="2.28515625" customWidth="1"/>
    <col min="13" max="13" width="14.42578125" customWidth="1"/>
    <col min="14" max="14" width="45.7109375" customWidth="1"/>
  </cols>
  <sheetData>
    <row r="1" spans="2:14" ht="18.75" customHeight="1">
      <c r="B1" s="144" t="s">
        <v>41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3" spans="2:14">
      <c r="B3" s="145" t="s">
        <v>42</v>
      </c>
      <c r="C3" s="146"/>
      <c r="D3" s="113" t="s">
        <v>43</v>
      </c>
      <c r="E3" s="113" t="s">
        <v>44</v>
      </c>
      <c r="F3" s="113" t="s">
        <v>45</v>
      </c>
      <c r="G3" s="145" t="s">
        <v>46</v>
      </c>
      <c r="H3" s="146"/>
    </row>
    <row r="4" spans="2:14">
      <c r="B4" s="107"/>
      <c r="C4" s="110" t="s">
        <v>47</v>
      </c>
      <c r="D4" s="110" t="s">
        <v>48</v>
      </c>
      <c r="E4" s="127" t="str">
        <f>LEFT(D4,FIND(" ",D4,1))</f>
        <v xml:space="preserve">074 </v>
      </c>
      <c r="F4" s="127" t="str">
        <f>IF(E4="007","area a",IF(E4="010","area b",IF(E4="062","area c",IF(E4="074","area d","area not exist"))))</f>
        <v>area not exist</v>
      </c>
      <c r="G4" s="127" t="str">
        <f>CONCATENATE(LEFT(C4,FIND(" ",C4,1)),E4)</f>
        <v xml:space="preserve">Priyank 074 </v>
      </c>
      <c r="H4" s="114"/>
    </row>
    <row r="5" spans="2:14">
      <c r="B5" s="107"/>
      <c r="C5" s="110" t="s">
        <v>49</v>
      </c>
      <c r="D5" s="110" t="s">
        <v>50</v>
      </c>
      <c r="E5" s="127" t="str">
        <f t="shared" ref="E5:E28" si="0">LEFT(D5,FIND(" ",D5,1))</f>
        <v xml:space="preserve">010 </v>
      </c>
      <c r="F5" s="127" t="str">
        <f t="shared" ref="F5:F28" si="1">IF(E5="007","area a",IF(E5="010","area b",IF(E5="062","area c",IF(E5="074","area d","area not exist"))))</f>
        <v>area not exist</v>
      </c>
      <c r="G5" s="127" t="str">
        <f t="shared" ref="G5:G28" si="2">CONCATENATE(LEFT(C5,FIND(" ",C5,1)),E5)</f>
        <v xml:space="preserve">Larisa 010 </v>
      </c>
      <c r="H5" s="114"/>
    </row>
    <row r="6" spans="2:14">
      <c r="B6" s="107"/>
      <c r="C6" s="110" t="s">
        <v>51</v>
      </c>
      <c r="D6" s="110" t="s">
        <v>52</v>
      </c>
      <c r="E6" s="127" t="str">
        <f t="shared" si="0"/>
        <v xml:space="preserve">091 </v>
      </c>
      <c r="F6" s="127" t="str">
        <f t="shared" si="1"/>
        <v>area not exist</v>
      </c>
      <c r="G6" s="127" t="str">
        <f t="shared" si="2"/>
        <v xml:space="preserve">Karunesh 091 </v>
      </c>
      <c r="H6" s="114"/>
      <c r="J6" s="147" t="s">
        <v>53</v>
      </c>
      <c r="K6" s="148"/>
      <c r="L6" s="148"/>
      <c r="M6" s="148"/>
      <c r="N6" s="146"/>
    </row>
    <row r="7" spans="2:14">
      <c r="B7" s="107"/>
      <c r="C7" s="110" t="s">
        <v>54</v>
      </c>
      <c r="D7" s="110" t="s">
        <v>55</v>
      </c>
      <c r="E7" s="127" t="str">
        <f t="shared" si="0"/>
        <v xml:space="preserve">062 </v>
      </c>
      <c r="F7" s="127" t="str">
        <f t="shared" si="1"/>
        <v>area not exist</v>
      </c>
      <c r="G7" s="127" t="str">
        <f t="shared" si="2"/>
        <v xml:space="preserve">Amod 062 </v>
      </c>
      <c r="H7" s="114"/>
      <c r="J7" s="107"/>
      <c r="N7" s="114"/>
    </row>
    <row r="8" spans="2:14">
      <c r="B8" s="107"/>
      <c r="C8" s="110" t="s">
        <v>56</v>
      </c>
      <c r="D8" s="110" t="s">
        <v>57</v>
      </c>
      <c r="E8" s="127" t="str">
        <f t="shared" si="0"/>
        <v xml:space="preserve">007 </v>
      </c>
      <c r="F8" s="127" t="str">
        <f t="shared" si="1"/>
        <v>area not exist</v>
      </c>
      <c r="G8" s="127" t="str">
        <f t="shared" si="2"/>
        <v xml:space="preserve">Niraj 007 </v>
      </c>
      <c r="H8" s="114"/>
      <c r="J8" s="107"/>
      <c r="K8" s="39" t="s">
        <v>58</v>
      </c>
      <c r="N8" s="114"/>
    </row>
    <row r="9" spans="2:14">
      <c r="B9" s="107"/>
      <c r="C9" s="110" t="s">
        <v>59</v>
      </c>
      <c r="D9" s="110" t="s">
        <v>60</v>
      </c>
      <c r="E9" s="127" t="str">
        <f t="shared" si="0"/>
        <v xml:space="preserve">091 </v>
      </c>
      <c r="F9" s="127" t="str">
        <f t="shared" si="1"/>
        <v>area not exist</v>
      </c>
      <c r="G9" s="127" t="str">
        <f t="shared" si="2"/>
        <v xml:space="preserve">Anil 091 </v>
      </c>
      <c r="H9" s="114"/>
      <c r="J9" s="107"/>
      <c r="K9" s="39" t="s">
        <v>61</v>
      </c>
      <c r="N9" s="114"/>
    </row>
    <row r="10" spans="2:14">
      <c r="B10" s="107"/>
      <c r="C10" s="110" t="s">
        <v>62</v>
      </c>
      <c r="D10" s="110" t="s">
        <v>63</v>
      </c>
      <c r="E10" s="127" t="str">
        <f t="shared" si="0"/>
        <v xml:space="preserve">062 </v>
      </c>
      <c r="F10" s="127" t="str">
        <f t="shared" si="1"/>
        <v>area not exist</v>
      </c>
      <c r="G10" s="127" t="str">
        <f t="shared" si="2"/>
        <v xml:space="preserve">Shaurya 062 </v>
      </c>
      <c r="H10" s="114"/>
      <c r="J10" s="107"/>
      <c r="K10" s="149" t="s">
        <v>64</v>
      </c>
      <c r="L10" s="150"/>
      <c r="M10" s="150"/>
      <c r="N10" s="151"/>
    </row>
    <row r="11" spans="2:14">
      <c r="B11" s="107"/>
      <c r="C11" s="110" t="s">
        <v>65</v>
      </c>
      <c r="D11" s="110" t="s">
        <v>66</v>
      </c>
      <c r="E11" s="127" t="str">
        <f t="shared" si="0"/>
        <v xml:space="preserve">007 </v>
      </c>
      <c r="F11" s="127" t="str">
        <f t="shared" si="1"/>
        <v>area not exist</v>
      </c>
      <c r="G11" s="127" t="str">
        <f t="shared" si="2"/>
        <v xml:space="preserve">Vijay 007 </v>
      </c>
      <c r="H11" s="114"/>
      <c r="J11" s="107"/>
      <c r="K11" s="150"/>
      <c r="L11" s="150"/>
      <c r="M11" s="150"/>
      <c r="N11" s="151"/>
    </row>
    <row r="12" spans="2:14">
      <c r="B12" s="107"/>
      <c r="C12" s="110" t="s">
        <v>67</v>
      </c>
      <c r="D12" s="110" t="s">
        <v>68</v>
      </c>
      <c r="E12" s="127" t="str">
        <f t="shared" si="0"/>
        <v xml:space="preserve">062 </v>
      </c>
      <c r="F12" s="127" t="str">
        <f t="shared" si="1"/>
        <v>area not exist</v>
      </c>
      <c r="G12" s="127" t="str">
        <f t="shared" si="2"/>
        <v xml:space="preserve">Nitishkumar 062 </v>
      </c>
      <c r="H12" s="114"/>
      <c r="J12" s="107"/>
      <c r="K12" s="150"/>
      <c r="L12" s="150"/>
      <c r="M12" s="150"/>
      <c r="N12" s="151"/>
    </row>
    <row r="13" spans="2:14">
      <c r="B13" s="107"/>
      <c r="C13" s="110" t="s">
        <v>69</v>
      </c>
      <c r="D13" s="110" t="s">
        <v>70</v>
      </c>
      <c r="E13" s="127" t="str">
        <f t="shared" si="0"/>
        <v xml:space="preserve">007 </v>
      </c>
      <c r="F13" s="127" t="str">
        <f t="shared" si="1"/>
        <v>area not exist</v>
      </c>
      <c r="G13" s="127" t="str">
        <f t="shared" si="2"/>
        <v xml:space="preserve">Akshay 007 </v>
      </c>
      <c r="H13" s="114"/>
      <c r="J13" s="107"/>
      <c r="K13" s="150"/>
      <c r="L13" s="150"/>
      <c r="M13" s="150"/>
      <c r="N13" s="151"/>
    </row>
    <row r="14" spans="2:14">
      <c r="B14" s="107"/>
      <c r="C14" s="110" t="s">
        <v>71</v>
      </c>
      <c r="D14" s="110" t="s">
        <v>72</v>
      </c>
      <c r="E14" s="127" t="str">
        <f t="shared" si="0"/>
        <v xml:space="preserve">091 </v>
      </c>
      <c r="F14" s="127" t="str">
        <f t="shared" si="1"/>
        <v>area not exist</v>
      </c>
      <c r="G14" s="127" t="str">
        <f t="shared" si="2"/>
        <v xml:space="preserve">Siddharth 091 </v>
      </c>
      <c r="H14" s="114"/>
      <c r="J14" s="107"/>
      <c r="K14" s="150"/>
      <c r="L14" s="150"/>
      <c r="M14" s="150"/>
      <c r="N14" s="151"/>
    </row>
    <row r="15" spans="2:14">
      <c r="B15" s="107"/>
      <c r="C15" s="110" t="s">
        <v>73</v>
      </c>
      <c r="D15" s="110" t="s">
        <v>74</v>
      </c>
      <c r="E15" s="127" t="str">
        <f t="shared" si="0"/>
        <v xml:space="preserve">091 </v>
      </c>
      <c r="F15" s="127" t="str">
        <f t="shared" si="1"/>
        <v>area not exist</v>
      </c>
      <c r="G15" s="127" t="str">
        <f t="shared" si="2"/>
        <v xml:space="preserve">Sai 091 </v>
      </c>
      <c r="H15" s="114"/>
      <c r="J15" s="107"/>
      <c r="K15" s="39" t="s">
        <v>75</v>
      </c>
      <c r="N15" s="114"/>
    </row>
    <row r="16" spans="2:14">
      <c r="B16" s="107"/>
      <c r="C16" s="110" t="s">
        <v>76</v>
      </c>
      <c r="D16" s="110" t="s">
        <v>77</v>
      </c>
      <c r="E16" s="127" t="str">
        <f t="shared" si="0"/>
        <v xml:space="preserve">074 </v>
      </c>
      <c r="F16" s="127" t="str">
        <f t="shared" si="1"/>
        <v>area not exist</v>
      </c>
      <c r="G16" s="127" t="str">
        <f t="shared" si="2"/>
        <v xml:space="preserve">Khanoosh 074 </v>
      </c>
      <c r="H16" s="114"/>
      <c r="J16" s="107"/>
      <c r="K16" s="39" t="s">
        <v>78</v>
      </c>
      <c r="N16" s="114"/>
    </row>
    <row r="17" spans="2:14">
      <c r="B17" s="107"/>
      <c r="C17" s="110" t="s">
        <v>79</v>
      </c>
      <c r="D17" s="110" t="s">
        <v>80</v>
      </c>
      <c r="E17" s="127" t="str">
        <f t="shared" si="0"/>
        <v xml:space="preserve">007 </v>
      </c>
      <c r="F17" s="127" t="str">
        <f t="shared" si="1"/>
        <v>area not exist</v>
      </c>
      <c r="G17" s="127" t="str">
        <f t="shared" si="2"/>
        <v xml:space="preserve">Amol 007 </v>
      </c>
      <c r="H17" s="114"/>
      <c r="J17" s="111"/>
      <c r="K17" s="112"/>
      <c r="L17" s="112"/>
      <c r="M17" s="112"/>
      <c r="N17" s="116"/>
    </row>
    <row r="18" spans="2:14">
      <c r="B18" s="107"/>
      <c r="C18" s="110" t="s">
        <v>81</v>
      </c>
      <c r="D18" s="110" t="s">
        <v>82</v>
      </c>
      <c r="E18" s="127" t="str">
        <f t="shared" si="0"/>
        <v xml:space="preserve">062 </v>
      </c>
      <c r="F18" s="127" t="str">
        <f t="shared" si="1"/>
        <v>area not exist</v>
      </c>
      <c r="G18" s="127" t="str">
        <f t="shared" si="2"/>
        <v xml:space="preserve">Dimpal 062 </v>
      </c>
      <c r="H18" s="114"/>
    </row>
    <row r="19" spans="2:14">
      <c r="B19" s="107"/>
      <c r="C19" s="110" t="s">
        <v>83</v>
      </c>
      <c r="D19" s="110" t="s">
        <v>84</v>
      </c>
      <c r="E19" s="127" t="str">
        <f t="shared" si="0"/>
        <v xml:space="preserve">010 </v>
      </c>
      <c r="F19" s="127" t="str">
        <f t="shared" si="1"/>
        <v>area not exist</v>
      </c>
      <c r="G19" s="127" t="str">
        <f t="shared" si="2"/>
        <v xml:space="preserve">Pritam 010 </v>
      </c>
      <c r="H19" s="114"/>
    </row>
    <row r="20" spans="2:14" ht="15.75" customHeight="1">
      <c r="B20" s="107"/>
      <c r="C20" s="110" t="s">
        <v>85</v>
      </c>
      <c r="D20" s="110" t="s">
        <v>86</v>
      </c>
      <c r="E20" s="127" t="str">
        <f t="shared" si="0"/>
        <v xml:space="preserve">007 </v>
      </c>
      <c r="F20" s="127" t="str">
        <f t="shared" si="1"/>
        <v>area not exist</v>
      </c>
      <c r="G20" s="127" t="str">
        <f t="shared" si="2"/>
        <v xml:space="preserve">Prachi 007 </v>
      </c>
      <c r="H20" s="114"/>
    </row>
    <row r="21" spans="2:14" ht="15.75" customHeight="1">
      <c r="B21" s="107"/>
      <c r="C21" s="110" t="s">
        <v>87</v>
      </c>
      <c r="D21" s="110" t="s">
        <v>88</v>
      </c>
      <c r="E21" s="127" t="str">
        <f t="shared" si="0"/>
        <v xml:space="preserve">007 </v>
      </c>
      <c r="F21" s="127" t="str">
        <f t="shared" si="1"/>
        <v>area not exist</v>
      </c>
      <c r="G21" s="127" t="str">
        <f t="shared" si="2"/>
        <v xml:space="preserve">Anand 007 </v>
      </c>
      <c r="H21" s="114"/>
    </row>
    <row r="22" spans="2:14" ht="15.75" customHeight="1">
      <c r="B22" s="107"/>
      <c r="C22" s="110" t="s">
        <v>89</v>
      </c>
      <c r="D22" s="110" t="s">
        <v>90</v>
      </c>
      <c r="E22" s="127" t="str">
        <f t="shared" si="0"/>
        <v xml:space="preserve">010 </v>
      </c>
      <c r="F22" s="127" t="str">
        <f t="shared" si="1"/>
        <v>area not exist</v>
      </c>
      <c r="G22" s="127" t="str">
        <f t="shared" si="2"/>
        <v xml:space="preserve">Girish 010 </v>
      </c>
      <c r="H22" s="114"/>
    </row>
    <row r="23" spans="2:14" ht="15.75" customHeight="1">
      <c r="B23" s="107"/>
      <c r="C23" s="110" t="s">
        <v>91</v>
      </c>
      <c r="D23" s="110" t="s">
        <v>92</v>
      </c>
      <c r="E23" s="127" t="str">
        <f t="shared" si="0"/>
        <v xml:space="preserve">074 </v>
      </c>
      <c r="F23" s="127" t="str">
        <f t="shared" si="1"/>
        <v>area not exist</v>
      </c>
      <c r="G23" s="127" t="str">
        <f t="shared" si="2"/>
        <v xml:space="preserve">Deep 074 </v>
      </c>
      <c r="H23" s="114"/>
    </row>
    <row r="24" spans="2:14" ht="15.75" customHeight="1">
      <c r="B24" s="107"/>
      <c r="C24" s="110" t="s">
        <v>93</v>
      </c>
      <c r="D24" s="110" t="s">
        <v>94</v>
      </c>
      <c r="E24" s="127" t="str">
        <f t="shared" si="0"/>
        <v xml:space="preserve">062 </v>
      </c>
      <c r="F24" s="127" t="str">
        <f t="shared" si="1"/>
        <v>area not exist</v>
      </c>
      <c r="G24" s="127" t="str">
        <f t="shared" si="2"/>
        <v xml:space="preserve">VishvaRatna 062 </v>
      </c>
      <c r="H24" s="114"/>
    </row>
    <row r="25" spans="2:14" ht="15.75" customHeight="1">
      <c r="B25" s="107"/>
      <c r="C25" s="110" t="s">
        <v>95</v>
      </c>
      <c r="D25" s="110" t="s">
        <v>96</v>
      </c>
      <c r="E25" s="127" t="str">
        <f t="shared" si="0"/>
        <v xml:space="preserve">074 </v>
      </c>
      <c r="F25" s="127" t="str">
        <f t="shared" si="1"/>
        <v>area not exist</v>
      </c>
      <c r="G25" s="127" t="str">
        <f t="shared" si="2"/>
        <v xml:space="preserve">Aniket 074 </v>
      </c>
      <c r="H25" s="114"/>
    </row>
    <row r="26" spans="2:14" ht="15.75" customHeight="1">
      <c r="B26" s="107"/>
      <c r="C26" s="110" t="s">
        <v>97</v>
      </c>
      <c r="D26" s="110" t="s">
        <v>98</v>
      </c>
      <c r="E26" s="127" t="str">
        <f t="shared" si="0"/>
        <v xml:space="preserve">074 </v>
      </c>
      <c r="F26" s="127" t="str">
        <f t="shared" si="1"/>
        <v>area not exist</v>
      </c>
      <c r="G26" s="127" t="str">
        <f t="shared" si="2"/>
        <v xml:space="preserve">Sandeep 074 </v>
      </c>
      <c r="H26" s="114"/>
    </row>
    <row r="27" spans="2:14" ht="15.75" customHeight="1">
      <c r="B27" s="107"/>
      <c r="C27" s="110" t="s">
        <v>99</v>
      </c>
      <c r="D27" s="110" t="s">
        <v>100</v>
      </c>
      <c r="E27" s="127" t="str">
        <f t="shared" si="0"/>
        <v xml:space="preserve">007 </v>
      </c>
      <c r="F27" s="127" t="str">
        <f t="shared" si="1"/>
        <v>area not exist</v>
      </c>
      <c r="G27" s="127" t="str">
        <f t="shared" si="2"/>
        <v xml:space="preserve">Pranita 007 </v>
      </c>
      <c r="H27" s="114"/>
    </row>
    <row r="28" spans="2:14" ht="15.75" customHeight="1">
      <c r="B28" s="107"/>
      <c r="C28" s="110" t="s">
        <v>101</v>
      </c>
      <c r="D28" s="110" t="s">
        <v>102</v>
      </c>
      <c r="E28" s="127" t="str">
        <f t="shared" si="0"/>
        <v xml:space="preserve">091 </v>
      </c>
      <c r="F28" s="127" t="str">
        <f t="shared" si="1"/>
        <v>area not exist</v>
      </c>
      <c r="G28" s="127" t="str">
        <f t="shared" si="2"/>
        <v xml:space="preserve">Bhavesh 091 </v>
      </c>
      <c r="H28" s="114"/>
    </row>
    <row r="29" spans="2:14" ht="6.75" customHeight="1">
      <c r="B29" s="111"/>
      <c r="C29" s="112"/>
      <c r="D29" s="112"/>
      <c r="E29" s="127"/>
      <c r="F29" s="127"/>
      <c r="G29" s="112"/>
      <c r="H29" s="116"/>
    </row>
    <row r="30" spans="2:14" ht="15.75" customHeight="1"/>
    <row r="31" spans="2:14" ht="15.75" customHeight="1"/>
    <row r="32" spans="2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B1:M1"/>
    <mergeCell ref="B3:C3"/>
    <mergeCell ref="G3:H3"/>
    <mergeCell ref="J6:N6"/>
    <mergeCell ref="K10:N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P14" sqref="P14:P16"/>
    </sheetView>
  </sheetViews>
  <sheetFormatPr defaultColWidth="14.42578125" defaultRowHeight="15" customHeight="1"/>
  <cols>
    <col min="1" max="1" width="4.7109375" customWidth="1"/>
    <col min="2" max="4" width="8.7109375" customWidth="1"/>
    <col min="5" max="5" width="14" customWidth="1"/>
    <col min="6" max="6" width="17.28515625" customWidth="1"/>
    <col min="7" max="7" width="17.42578125" customWidth="1"/>
    <col min="8" max="8" width="14.85546875" customWidth="1"/>
    <col min="9" max="9" width="14.140625" customWidth="1"/>
    <col min="10" max="10" width="19.42578125" customWidth="1"/>
    <col min="11" max="11" width="5.28515625" customWidth="1"/>
    <col min="12" max="14" width="8.7109375" customWidth="1"/>
    <col min="15" max="15" width="2.28515625" customWidth="1"/>
    <col min="16" max="27" width="8.7109375" customWidth="1"/>
  </cols>
  <sheetData>
    <row r="1" spans="1:27" ht="14.25" customHeight="1">
      <c r="A1" s="27"/>
      <c r="B1" s="152" t="s">
        <v>103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4.2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4.25" customHeight="1">
      <c r="A3" s="28"/>
      <c r="B3" s="28"/>
      <c r="C3" s="153" t="s">
        <v>104</v>
      </c>
      <c r="D3" s="154"/>
      <c r="E3" s="154"/>
      <c r="F3" s="154"/>
      <c r="G3" s="154"/>
      <c r="H3" s="154"/>
      <c r="I3" s="15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4.25" customHeight="1">
      <c r="A4" s="28"/>
      <c r="B4" s="28"/>
      <c r="C4" s="123" t="s">
        <v>105</v>
      </c>
      <c r="D4" s="124"/>
      <c r="E4" s="124"/>
      <c r="F4" s="124"/>
      <c r="G4" s="124"/>
      <c r="H4" s="124"/>
      <c r="I4" s="126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4.25" customHeight="1">
      <c r="A5" s="28"/>
      <c r="B5" s="28"/>
      <c r="C5" s="28"/>
      <c r="D5" s="28"/>
      <c r="E5" s="75"/>
      <c r="F5" s="75"/>
      <c r="G5" s="75"/>
      <c r="H5" s="75"/>
      <c r="I5" s="75"/>
      <c r="J5" s="75"/>
      <c r="K5" s="75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4.25" customHeight="1">
      <c r="A6" s="28"/>
      <c r="B6" s="28"/>
      <c r="C6" s="28"/>
      <c r="D6" s="28"/>
      <c r="E6" s="75"/>
      <c r="F6" s="75"/>
      <c r="G6" s="75"/>
      <c r="H6" s="75"/>
      <c r="I6" s="75"/>
      <c r="J6" s="75"/>
      <c r="K6" s="75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4.25" customHeight="1">
      <c r="A7" s="75"/>
      <c r="B7" s="125" t="s">
        <v>106</v>
      </c>
      <c r="C7" s="125" t="s">
        <v>107</v>
      </c>
      <c r="D7" s="125" t="s">
        <v>108</v>
      </c>
      <c r="E7" s="125" t="s">
        <v>109</v>
      </c>
      <c r="F7" s="125" t="s">
        <v>110</v>
      </c>
      <c r="G7" s="125" t="s">
        <v>111</v>
      </c>
      <c r="H7" s="125" t="s">
        <v>112</v>
      </c>
      <c r="I7" s="125" t="s">
        <v>113</v>
      </c>
      <c r="J7" s="125" t="s">
        <v>114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4.25" customHeight="1">
      <c r="A8" s="28"/>
      <c r="B8" s="38">
        <v>7</v>
      </c>
      <c r="C8" s="38">
        <v>0.2</v>
      </c>
      <c r="D8" s="38">
        <v>2.5</v>
      </c>
      <c r="E8" s="38">
        <v>7.4</v>
      </c>
      <c r="F8" s="38">
        <v>0</v>
      </c>
      <c r="G8" s="38">
        <v>1.3</v>
      </c>
      <c r="H8" s="38">
        <f>SUM(C8:G8)</f>
        <v>11.400000000000002</v>
      </c>
      <c r="I8" s="38">
        <f>MIN(C8:G8)</f>
        <v>0</v>
      </c>
      <c r="J8" s="38">
        <f>MAX(C8:G8)</f>
        <v>7.4</v>
      </c>
      <c r="K8" s="28"/>
      <c r="L8" s="159" t="s">
        <v>115</v>
      </c>
      <c r="M8" s="160"/>
      <c r="N8" s="161"/>
      <c r="O8" s="28"/>
      <c r="P8" s="156">
        <f>MAX(C8:C19)</f>
        <v>9.3000000000000007</v>
      </c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4.25" customHeight="1">
      <c r="A9" s="28"/>
      <c r="B9" s="38">
        <v>8</v>
      </c>
      <c r="C9" s="38">
        <v>0</v>
      </c>
      <c r="D9" s="38">
        <v>1.3</v>
      </c>
      <c r="E9" s="38">
        <v>1.1000000000000001</v>
      </c>
      <c r="F9" s="38">
        <v>0</v>
      </c>
      <c r="G9" s="38">
        <v>0.1</v>
      </c>
      <c r="H9" s="38">
        <f t="shared" ref="H9:H19" si="0">SUM(C9:G9)</f>
        <v>2.5000000000000004</v>
      </c>
      <c r="I9" s="38">
        <f t="shared" ref="I9:I19" si="1">MIN(C9:G9)</f>
        <v>0</v>
      </c>
      <c r="J9" s="38">
        <f t="shared" ref="J9:J19" si="2">MAX(C9:G9)</f>
        <v>1.3</v>
      </c>
      <c r="K9" s="28"/>
      <c r="L9" s="164"/>
      <c r="M9" s="165"/>
      <c r="N9" s="166"/>
      <c r="O9" s="28"/>
      <c r="P9" s="157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4.25" customHeight="1">
      <c r="A10" s="28"/>
      <c r="B10" s="38">
        <v>9</v>
      </c>
      <c r="C10" s="38">
        <v>3.9</v>
      </c>
      <c r="D10" s="38">
        <v>1.4</v>
      </c>
      <c r="E10" s="38">
        <v>62.8</v>
      </c>
      <c r="F10" s="38">
        <v>0.6</v>
      </c>
      <c r="G10" s="38">
        <v>16.399999999999999</v>
      </c>
      <c r="H10" s="38">
        <f t="shared" si="0"/>
        <v>85.1</v>
      </c>
      <c r="I10" s="38">
        <f t="shared" si="1"/>
        <v>0.6</v>
      </c>
      <c r="J10" s="38">
        <f t="shared" si="2"/>
        <v>62.8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4.25" customHeight="1">
      <c r="A11" s="28"/>
      <c r="B11" s="38">
        <v>10</v>
      </c>
      <c r="C11" s="38">
        <v>6.1</v>
      </c>
      <c r="D11" s="38">
        <v>12.6</v>
      </c>
      <c r="E11" s="38">
        <v>84.7</v>
      </c>
      <c r="F11" s="38">
        <v>3.4</v>
      </c>
      <c r="G11" s="38">
        <v>24.4</v>
      </c>
      <c r="H11" s="38">
        <f t="shared" si="0"/>
        <v>131.20000000000002</v>
      </c>
      <c r="I11" s="38">
        <f t="shared" si="1"/>
        <v>3.4</v>
      </c>
      <c r="J11" s="38">
        <f t="shared" si="2"/>
        <v>84.7</v>
      </c>
      <c r="K11" s="28"/>
      <c r="L11" s="167" t="s">
        <v>116</v>
      </c>
      <c r="M11" s="160"/>
      <c r="N11" s="161"/>
      <c r="O11" s="28"/>
      <c r="P11" s="156">
        <f>MIN(H8:H19)</f>
        <v>2.5000000000000004</v>
      </c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4.25" customHeight="1">
      <c r="A12" s="28"/>
      <c r="B12" s="38">
        <v>11</v>
      </c>
      <c r="C12" s="38">
        <v>4.2</v>
      </c>
      <c r="D12" s="38">
        <v>1.3</v>
      </c>
      <c r="E12" s="38">
        <v>14.2</v>
      </c>
      <c r="F12" s="38">
        <v>0.2</v>
      </c>
      <c r="G12" s="38">
        <v>19.600000000000001</v>
      </c>
      <c r="H12" s="38">
        <f t="shared" si="0"/>
        <v>39.5</v>
      </c>
      <c r="I12" s="38">
        <f t="shared" si="1"/>
        <v>0.2</v>
      </c>
      <c r="J12" s="38">
        <f t="shared" si="2"/>
        <v>19.600000000000001</v>
      </c>
      <c r="K12" s="28"/>
      <c r="L12" s="164"/>
      <c r="M12" s="165"/>
      <c r="N12" s="166"/>
      <c r="O12" s="28"/>
      <c r="P12" s="15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4.25" customHeight="1">
      <c r="A13" s="28"/>
      <c r="B13" s="38">
        <v>12</v>
      </c>
      <c r="C13" s="38">
        <v>5.4</v>
      </c>
      <c r="D13" s="38">
        <v>3.1</v>
      </c>
      <c r="E13" s="38">
        <v>56.7</v>
      </c>
      <c r="F13" s="38">
        <v>1.1000000000000001</v>
      </c>
      <c r="G13" s="38">
        <v>22.5</v>
      </c>
      <c r="H13" s="38">
        <f t="shared" si="0"/>
        <v>88.8</v>
      </c>
      <c r="I13" s="38">
        <f t="shared" si="1"/>
        <v>1.1000000000000001</v>
      </c>
      <c r="J13" s="38">
        <f t="shared" si="2"/>
        <v>56.7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4.25" customHeight="1">
      <c r="A14" s="28"/>
      <c r="B14" s="38">
        <v>1</v>
      </c>
      <c r="C14" s="38">
        <v>4.4000000000000004</v>
      </c>
      <c r="D14" s="38">
        <v>0.5</v>
      </c>
      <c r="E14" s="38">
        <v>4.2</v>
      </c>
      <c r="F14" s="38">
        <v>0.9</v>
      </c>
      <c r="G14" s="38">
        <v>22.9</v>
      </c>
      <c r="H14" s="38">
        <f t="shared" si="0"/>
        <v>32.9</v>
      </c>
      <c r="I14" s="38">
        <f t="shared" si="1"/>
        <v>0.5</v>
      </c>
      <c r="J14" s="38">
        <f t="shared" si="2"/>
        <v>22.9</v>
      </c>
      <c r="K14" s="28"/>
      <c r="L14" s="159" t="s">
        <v>117</v>
      </c>
      <c r="M14" s="160"/>
      <c r="N14" s="161"/>
      <c r="O14" s="28"/>
      <c r="P14" s="156">
        <f>MAX(D8:D19)</f>
        <v>12.6</v>
      </c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4.25" customHeight="1">
      <c r="A15" s="28"/>
      <c r="B15" s="38">
        <v>2</v>
      </c>
      <c r="C15" s="38">
        <v>2.6</v>
      </c>
      <c r="D15" s="38">
        <v>1.9</v>
      </c>
      <c r="E15" s="38">
        <v>11.7</v>
      </c>
      <c r="F15" s="38">
        <v>0.6</v>
      </c>
      <c r="G15" s="38">
        <v>19.899999999999999</v>
      </c>
      <c r="H15" s="38">
        <f t="shared" si="0"/>
        <v>36.700000000000003</v>
      </c>
      <c r="I15" s="38">
        <f t="shared" si="1"/>
        <v>0.6</v>
      </c>
      <c r="J15" s="38">
        <f t="shared" si="2"/>
        <v>19.899999999999999</v>
      </c>
      <c r="K15" s="28"/>
      <c r="L15" s="162"/>
      <c r="M15" s="150"/>
      <c r="N15" s="163"/>
      <c r="O15" s="28"/>
      <c r="P15" s="15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4.25" customHeight="1">
      <c r="A16" s="28"/>
      <c r="B16" s="38">
        <v>3</v>
      </c>
      <c r="C16" s="38">
        <v>9.3000000000000007</v>
      </c>
      <c r="D16" s="38">
        <v>2.1</v>
      </c>
      <c r="E16" s="38">
        <v>41.6</v>
      </c>
      <c r="F16" s="38">
        <v>0.4</v>
      </c>
      <c r="G16" s="38">
        <v>18.399999999999999</v>
      </c>
      <c r="H16" s="38">
        <f t="shared" si="0"/>
        <v>71.8</v>
      </c>
      <c r="I16" s="38">
        <f t="shared" si="1"/>
        <v>0.4</v>
      </c>
      <c r="J16" s="38">
        <f t="shared" si="2"/>
        <v>41.6</v>
      </c>
      <c r="K16" s="28"/>
      <c r="L16" s="164"/>
      <c r="M16" s="165"/>
      <c r="N16" s="166"/>
      <c r="O16" s="28"/>
      <c r="P16" s="157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4.25" customHeight="1">
      <c r="A17" s="28"/>
      <c r="B17" s="38">
        <v>4</v>
      </c>
      <c r="C17" s="38">
        <v>5.2</v>
      </c>
      <c r="D17" s="38">
        <v>0.9</v>
      </c>
      <c r="E17" s="38">
        <v>24.3</v>
      </c>
      <c r="F17" s="38">
        <v>0</v>
      </c>
      <c r="G17" s="38">
        <v>16.5</v>
      </c>
      <c r="H17" s="38">
        <f t="shared" si="0"/>
        <v>46.900000000000006</v>
      </c>
      <c r="I17" s="38">
        <f t="shared" si="1"/>
        <v>0</v>
      </c>
      <c r="J17" s="38">
        <f t="shared" si="2"/>
        <v>24.3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4.25" customHeight="1">
      <c r="A18" s="28"/>
      <c r="B18" s="38">
        <v>5</v>
      </c>
      <c r="C18" s="38">
        <v>1.4</v>
      </c>
      <c r="D18" s="38">
        <v>0.8</v>
      </c>
      <c r="E18" s="38">
        <v>31.7</v>
      </c>
      <c r="F18" s="38">
        <v>0.8</v>
      </c>
      <c r="G18" s="38">
        <v>23.7</v>
      </c>
      <c r="H18" s="38">
        <f t="shared" si="0"/>
        <v>58.399999999999991</v>
      </c>
      <c r="I18" s="38">
        <f t="shared" si="1"/>
        <v>0.8</v>
      </c>
      <c r="J18" s="38">
        <f t="shared" si="2"/>
        <v>31.7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4.25" customHeight="1">
      <c r="A19" s="28"/>
      <c r="B19" s="38">
        <v>6</v>
      </c>
      <c r="C19" s="38">
        <v>1.7</v>
      </c>
      <c r="D19" s="38">
        <v>1.4</v>
      </c>
      <c r="E19" s="38">
        <v>25</v>
      </c>
      <c r="F19" s="38">
        <v>0</v>
      </c>
      <c r="G19" s="38">
        <v>8</v>
      </c>
      <c r="H19" s="38">
        <f t="shared" si="0"/>
        <v>36.1</v>
      </c>
      <c r="I19" s="38">
        <f t="shared" si="1"/>
        <v>0</v>
      </c>
      <c r="J19" s="38">
        <f t="shared" si="2"/>
        <v>25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P1"/>
    <mergeCell ref="C3:I3"/>
    <mergeCell ref="P8:P9"/>
    <mergeCell ref="P11:P12"/>
    <mergeCell ref="P14:P16"/>
    <mergeCell ref="L14:N16"/>
    <mergeCell ref="L8:N9"/>
    <mergeCell ref="L11:N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U1000"/>
  <sheetViews>
    <sheetView showGridLines="0" topLeftCell="B1" workbookViewId="0">
      <selection activeCell="L5" sqref="L5"/>
    </sheetView>
  </sheetViews>
  <sheetFormatPr defaultColWidth="14.42578125" defaultRowHeight="15" customHeight="1"/>
  <cols>
    <col min="1" max="1" width="2.85546875" customWidth="1"/>
    <col min="2" max="2" width="1.42578125" customWidth="1"/>
    <col min="3" max="3" width="21.5703125" customWidth="1"/>
    <col min="4" max="9" width="11.28515625" customWidth="1"/>
    <col min="10" max="13" width="19.85546875" customWidth="1"/>
    <col min="14" max="14" width="1.42578125" customWidth="1"/>
    <col min="15" max="15" width="4.5703125" customWidth="1"/>
    <col min="16" max="16" width="2.28515625" customWidth="1"/>
    <col min="17" max="17" width="20" customWidth="1"/>
    <col min="20" max="20" width="2.5703125" customWidth="1"/>
    <col min="21" max="21" width="62.140625" customWidth="1"/>
  </cols>
  <sheetData>
    <row r="1" spans="2:21" ht="18.75">
      <c r="B1" s="152" t="s">
        <v>118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2:21">
      <c r="D2" s="168" t="s">
        <v>119</v>
      </c>
      <c r="E2" s="169"/>
      <c r="F2" s="169"/>
      <c r="G2" s="170" t="s">
        <v>120</v>
      </c>
      <c r="H2" s="169"/>
      <c r="I2" s="169"/>
      <c r="J2" s="108"/>
      <c r="K2" s="108"/>
      <c r="L2" s="108"/>
      <c r="M2" s="108"/>
    </row>
    <row r="3" spans="2:21">
      <c r="B3" s="145" t="s">
        <v>42</v>
      </c>
      <c r="C3" s="146"/>
      <c r="D3" s="104" t="s">
        <v>121</v>
      </c>
      <c r="E3" s="104" t="s">
        <v>122</v>
      </c>
      <c r="F3" s="105" t="s">
        <v>123</v>
      </c>
      <c r="G3" s="106" t="s">
        <v>124</v>
      </c>
      <c r="H3" s="106" t="s">
        <v>125</v>
      </c>
      <c r="I3" s="106" t="s">
        <v>126</v>
      </c>
      <c r="J3" s="113" t="s">
        <v>127</v>
      </c>
      <c r="K3" s="113" t="s">
        <v>128</v>
      </c>
      <c r="L3" s="113" t="s">
        <v>129</v>
      </c>
      <c r="M3" s="145" t="s">
        <v>130</v>
      </c>
      <c r="N3" s="146"/>
    </row>
    <row r="4" spans="2:21" ht="7.5" customHeight="1">
      <c r="B4" s="107"/>
      <c r="C4" s="108"/>
      <c r="D4" s="109"/>
      <c r="E4" s="109"/>
      <c r="F4" s="109"/>
      <c r="G4" s="108"/>
      <c r="H4" s="108"/>
      <c r="I4" s="108"/>
      <c r="J4" s="108"/>
      <c r="K4" s="108"/>
      <c r="L4" s="108"/>
      <c r="M4" s="108"/>
      <c r="N4" s="114"/>
    </row>
    <row r="5" spans="2:21">
      <c r="B5" s="107"/>
      <c r="C5" s="110" t="s">
        <v>131</v>
      </c>
      <c r="D5" s="110">
        <v>184</v>
      </c>
      <c r="E5" s="110">
        <v>27</v>
      </c>
      <c r="F5" s="110">
        <v>8</v>
      </c>
      <c r="G5" s="110">
        <v>30</v>
      </c>
      <c r="H5" s="110">
        <v>170</v>
      </c>
      <c r="I5" s="110">
        <v>123</v>
      </c>
      <c r="J5" s="110">
        <f>AVERAGE(D5:F5)</f>
        <v>73</v>
      </c>
      <c r="K5" s="110">
        <f>AVERAGE(G5:I5)</f>
        <v>107.66666666666667</v>
      </c>
      <c r="L5" s="110">
        <f>MAX(D5:F5)</f>
        <v>184</v>
      </c>
      <c r="M5" s="110">
        <f>MIN(G5:I5)</f>
        <v>30</v>
      </c>
      <c r="N5" s="114"/>
    </row>
    <row r="6" spans="2:21">
      <c r="B6" s="107"/>
      <c r="C6" s="110" t="s">
        <v>132</v>
      </c>
      <c r="D6" s="110">
        <v>140</v>
      </c>
      <c r="E6" s="110">
        <v>96</v>
      </c>
      <c r="F6" s="110">
        <v>31</v>
      </c>
      <c r="G6" s="110">
        <v>152</v>
      </c>
      <c r="H6" s="110">
        <v>61</v>
      </c>
      <c r="I6" s="110">
        <v>162</v>
      </c>
      <c r="J6" s="110">
        <f t="shared" ref="J6:J29" si="0">AVERAGE(D6:F6)</f>
        <v>89</v>
      </c>
      <c r="K6" s="110">
        <f t="shared" ref="K6:K29" si="1">AVERAGE(G6:I6)</f>
        <v>125</v>
      </c>
      <c r="L6" s="110">
        <f t="shared" ref="L6:L29" si="2">MAX(D6:F6)</f>
        <v>140</v>
      </c>
      <c r="M6" s="110">
        <f t="shared" ref="M6:M29" si="3">MIN(G6:I6)</f>
        <v>61</v>
      </c>
      <c r="N6" s="114"/>
    </row>
    <row r="7" spans="2:21">
      <c r="B7" s="107"/>
      <c r="C7" s="110" t="s">
        <v>133</v>
      </c>
      <c r="D7" s="110">
        <v>47</v>
      </c>
      <c r="E7" s="110">
        <v>8</v>
      </c>
      <c r="F7" s="110">
        <v>175</v>
      </c>
      <c r="G7" s="110">
        <v>129</v>
      </c>
      <c r="H7" s="110">
        <v>0</v>
      </c>
      <c r="I7" s="110">
        <v>67</v>
      </c>
      <c r="J7" s="110">
        <f t="shared" si="0"/>
        <v>76.666666666666671</v>
      </c>
      <c r="K7" s="110">
        <f t="shared" si="1"/>
        <v>65.333333333333329</v>
      </c>
      <c r="L7" s="110">
        <f t="shared" si="2"/>
        <v>175</v>
      </c>
      <c r="M7" s="110">
        <f t="shared" si="3"/>
        <v>0</v>
      </c>
      <c r="N7" s="114"/>
      <c r="P7" s="147" t="s">
        <v>53</v>
      </c>
      <c r="Q7" s="148"/>
      <c r="R7" s="148"/>
      <c r="S7" s="148"/>
      <c r="T7" s="148"/>
      <c r="U7" s="146"/>
    </row>
    <row r="8" spans="2:21">
      <c r="B8" s="107"/>
      <c r="C8" s="110" t="s">
        <v>134</v>
      </c>
      <c r="D8" s="110">
        <v>23</v>
      </c>
      <c r="E8" s="110">
        <v>106</v>
      </c>
      <c r="F8" s="110">
        <v>36</v>
      </c>
      <c r="G8" s="110">
        <v>159</v>
      </c>
      <c r="H8" s="110">
        <v>23</v>
      </c>
      <c r="I8" s="110">
        <v>93</v>
      </c>
      <c r="J8" s="110">
        <f t="shared" si="0"/>
        <v>55</v>
      </c>
      <c r="K8" s="110">
        <f t="shared" si="1"/>
        <v>91.666666666666671</v>
      </c>
      <c r="L8" s="110">
        <f t="shared" si="2"/>
        <v>106</v>
      </c>
      <c r="M8" s="110">
        <f t="shared" si="3"/>
        <v>23</v>
      </c>
      <c r="N8" s="114"/>
      <c r="P8" s="107"/>
      <c r="U8" s="114"/>
    </row>
    <row r="9" spans="2:21">
      <c r="B9" s="107"/>
      <c r="C9" s="110" t="s">
        <v>135</v>
      </c>
      <c r="D9" s="110">
        <v>109</v>
      </c>
      <c r="E9" s="110">
        <v>157</v>
      </c>
      <c r="F9" s="110">
        <v>89</v>
      </c>
      <c r="G9" s="110">
        <v>22</v>
      </c>
      <c r="H9" s="110">
        <v>40</v>
      </c>
      <c r="I9" s="110">
        <v>183</v>
      </c>
      <c r="J9" s="110">
        <f t="shared" si="0"/>
        <v>118.33333333333333</v>
      </c>
      <c r="K9" s="110">
        <f t="shared" si="1"/>
        <v>81.666666666666671</v>
      </c>
      <c r="L9" s="110">
        <f t="shared" si="2"/>
        <v>157</v>
      </c>
      <c r="M9" s="110">
        <f t="shared" si="3"/>
        <v>22</v>
      </c>
      <c r="N9" s="114"/>
      <c r="P9" s="107"/>
      <c r="Q9" s="117" t="s">
        <v>136</v>
      </c>
      <c r="U9" s="114"/>
    </row>
    <row r="10" spans="2:21">
      <c r="B10" s="107"/>
      <c r="C10" s="110" t="s">
        <v>137</v>
      </c>
      <c r="D10" s="110">
        <v>47</v>
      </c>
      <c r="E10" s="110">
        <v>154</v>
      </c>
      <c r="F10" s="110">
        <v>48</v>
      </c>
      <c r="G10" s="110">
        <v>14</v>
      </c>
      <c r="H10" s="110">
        <v>126</v>
      </c>
      <c r="I10" s="110">
        <v>84</v>
      </c>
      <c r="J10" s="110">
        <f t="shared" si="0"/>
        <v>83</v>
      </c>
      <c r="K10" s="110">
        <f t="shared" si="1"/>
        <v>74.666666666666671</v>
      </c>
      <c r="L10" s="110">
        <f t="shared" si="2"/>
        <v>154</v>
      </c>
      <c r="M10" s="110">
        <f t="shared" si="3"/>
        <v>14</v>
      </c>
      <c r="N10" s="114"/>
      <c r="P10" s="107"/>
      <c r="Q10" s="39" t="s">
        <v>138</v>
      </c>
      <c r="U10" s="114"/>
    </row>
    <row r="11" spans="2:21">
      <c r="B11" s="107"/>
      <c r="C11" s="110" t="s">
        <v>139</v>
      </c>
      <c r="D11" s="110">
        <v>186</v>
      </c>
      <c r="E11" s="110">
        <v>68</v>
      </c>
      <c r="F11" s="110">
        <v>35</v>
      </c>
      <c r="G11" s="110">
        <v>131</v>
      </c>
      <c r="H11" s="110">
        <v>187</v>
      </c>
      <c r="I11" s="110">
        <v>127</v>
      </c>
      <c r="J11" s="110">
        <f t="shared" si="0"/>
        <v>96.333333333333329</v>
      </c>
      <c r="K11" s="110">
        <f t="shared" si="1"/>
        <v>148.33333333333334</v>
      </c>
      <c r="L11" s="110">
        <f t="shared" si="2"/>
        <v>186</v>
      </c>
      <c r="M11" s="110">
        <f t="shared" si="3"/>
        <v>127</v>
      </c>
      <c r="N11" s="114"/>
      <c r="P11" s="107"/>
      <c r="Q11" s="5"/>
      <c r="R11" s="118"/>
      <c r="S11" s="118"/>
      <c r="T11" s="118"/>
      <c r="U11" s="119"/>
    </row>
    <row r="12" spans="2:21">
      <c r="B12" s="107"/>
      <c r="C12" s="110" t="s">
        <v>140</v>
      </c>
      <c r="D12" s="110">
        <v>125</v>
      </c>
      <c r="E12" s="110">
        <v>94</v>
      </c>
      <c r="F12" s="110">
        <v>118</v>
      </c>
      <c r="G12" s="110">
        <v>151</v>
      </c>
      <c r="H12" s="110">
        <v>122</v>
      </c>
      <c r="I12" s="110">
        <v>104</v>
      </c>
      <c r="J12" s="110">
        <f t="shared" si="0"/>
        <v>112.33333333333333</v>
      </c>
      <c r="K12" s="110">
        <f t="shared" si="1"/>
        <v>125.66666666666667</v>
      </c>
      <c r="L12" s="110">
        <f t="shared" si="2"/>
        <v>125</v>
      </c>
      <c r="M12" s="110">
        <f t="shared" si="3"/>
        <v>104</v>
      </c>
      <c r="N12" s="114"/>
      <c r="P12" s="111"/>
      <c r="Q12" s="120"/>
      <c r="R12" s="120"/>
      <c r="S12" s="120"/>
      <c r="T12" s="120"/>
      <c r="U12" s="121"/>
    </row>
    <row r="13" spans="2:21">
      <c r="B13" s="107"/>
      <c r="C13" s="110" t="s">
        <v>141</v>
      </c>
      <c r="D13" s="110">
        <v>1</v>
      </c>
      <c r="E13" s="110">
        <v>144</v>
      </c>
      <c r="F13" s="110">
        <v>75</v>
      </c>
      <c r="G13" s="110">
        <v>182</v>
      </c>
      <c r="H13" s="110">
        <v>132</v>
      </c>
      <c r="I13" s="110">
        <v>109</v>
      </c>
      <c r="J13" s="110">
        <f t="shared" si="0"/>
        <v>73.333333333333329</v>
      </c>
      <c r="K13" s="110">
        <f t="shared" si="1"/>
        <v>141</v>
      </c>
      <c r="L13" s="110">
        <f t="shared" si="2"/>
        <v>144</v>
      </c>
      <c r="M13" s="110">
        <f t="shared" si="3"/>
        <v>109</v>
      </c>
      <c r="N13" s="114"/>
      <c r="Q13" s="118"/>
      <c r="R13" s="118"/>
      <c r="S13" s="118"/>
      <c r="T13" s="118"/>
      <c r="U13" s="118"/>
    </row>
    <row r="14" spans="2:21">
      <c r="B14" s="107"/>
      <c r="C14" s="110" t="s">
        <v>142</v>
      </c>
      <c r="D14" s="110">
        <v>143</v>
      </c>
      <c r="E14" s="110">
        <v>75</v>
      </c>
      <c r="F14" s="110">
        <v>83</v>
      </c>
      <c r="G14" s="110">
        <v>59</v>
      </c>
      <c r="H14" s="110">
        <v>119</v>
      </c>
      <c r="I14" s="110">
        <v>96</v>
      </c>
      <c r="J14" s="110">
        <f t="shared" si="0"/>
        <v>100.33333333333333</v>
      </c>
      <c r="K14" s="110">
        <f t="shared" si="1"/>
        <v>91.333333333333329</v>
      </c>
      <c r="L14" s="110">
        <f t="shared" si="2"/>
        <v>143</v>
      </c>
      <c r="M14" s="110">
        <f t="shared" si="3"/>
        <v>59</v>
      </c>
      <c r="N14" s="114"/>
      <c r="P14" s="115"/>
      <c r="Q14" s="122"/>
      <c r="R14" s="118"/>
    </row>
    <row r="15" spans="2:21">
      <c r="B15" s="107"/>
      <c r="C15" s="110" t="s">
        <v>143</v>
      </c>
      <c r="D15" s="110">
        <v>31</v>
      </c>
      <c r="E15" s="110">
        <v>119</v>
      </c>
      <c r="F15" s="110">
        <v>151</v>
      </c>
      <c r="G15" s="110">
        <v>150</v>
      </c>
      <c r="H15" s="110">
        <v>166</v>
      </c>
      <c r="I15" s="110">
        <v>80</v>
      </c>
      <c r="J15" s="110">
        <f t="shared" si="0"/>
        <v>100.33333333333333</v>
      </c>
      <c r="K15" s="110">
        <f t="shared" si="1"/>
        <v>132</v>
      </c>
      <c r="L15" s="110">
        <f t="shared" si="2"/>
        <v>151</v>
      </c>
      <c r="M15" s="110">
        <f t="shared" si="3"/>
        <v>80</v>
      </c>
      <c r="N15" s="114"/>
      <c r="P15" s="107"/>
      <c r="Q15" s="114"/>
      <c r="R15" s="118"/>
    </row>
    <row r="16" spans="2:21">
      <c r="B16" s="107"/>
      <c r="C16" s="110" t="s">
        <v>144</v>
      </c>
      <c r="D16" s="110">
        <v>148</v>
      </c>
      <c r="E16" s="110">
        <v>28</v>
      </c>
      <c r="F16" s="110">
        <v>133</v>
      </c>
      <c r="G16" s="110">
        <v>57</v>
      </c>
      <c r="H16" s="110">
        <v>158</v>
      </c>
      <c r="I16" s="110">
        <v>25</v>
      </c>
      <c r="J16" s="110">
        <f t="shared" si="0"/>
        <v>103</v>
      </c>
      <c r="K16" s="110">
        <f t="shared" si="1"/>
        <v>80</v>
      </c>
      <c r="L16" s="110">
        <f t="shared" si="2"/>
        <v>148</v>
      </c>
      <c r="M16" s="110">
        <f t="shared" si="3"/>
        <v>25</v>
      </c>
      <c r="N16" s="114"/>
      <c r="P16" s="107"/>
      <c r="Q16" s="114"/>
      <c r="R16" s="118"/>
    </row>
    <row r="17" spans="2:17">
      <c r="B17" s="107"/>
      <c r="C17" s="110" t="s">
        <v>145</v>
      </c>
      <c r="D17" s="110">
        <v>127</v>
      </c>
      <c r="E17" s="110">
        <v>92</v>
      </c>
      <c r="F17" s="110">
        <v>84</v>
      </c>
      <c r="G17" s="110">
        <v>25</v>
      </c>
      <c r="H17" s="110">
        <v>165</v>
      </c>
      <c r="I17" s="110">
        <v>162</v>
      </c>
      <c r="J17" s="110">
        <f t="shared" si="0"/>
        <v>101</v>
      </c>
      <c r="K17" s="110">
        <f t="shared" si="1"/>
        <v>117.33333333333333</v>
      </c>
      <c r="L17" s="110">
        <f t="shared" si="2"/>
        <v>127</v>
      </c>
      <c r="M17" s="110">
        <f t="shared" si="3"/>
        <v>25</v>
      </c>
      <c r="N17" s="114"/>
      <c r="P17" s="107"/>
      <c r="Q17" s="114"/>
    </row>
    <row r="18" spans="2:17">
      <c r="B18" s="107"/>
      <c r="C18" s="110" t="s">
        <v>146</v>
      </c>
      <c r="D18" s="110">
        <v>116</v>
      </c>
      <c r="E18" s="110">
        <v>168</v>
      </c>
      <c r="F18" s="110">
        <v>33</v>
      </c>
      <c r="G18" s="110">
        <v>138</v>
      </c>
      <c r="H18" s="110">
        <v>130</v>
      </c>
      <c r="I18" s="110">
        <v>92</v>
      </c>
      <c r="J18" s="110">
        <f t="shared" si="0"/>
        <v>105.66666666666667</v>
      </c>
      <c r="K18" s="110">
        <f t="shared" si="1"/>
        <v>120</v>
      </c>
      <c r="L18" s="110">
        <f t="shared" si="2"/>
        <v>168</v>
      </c>
      <c r="M18" s="110">
        <f t="shared" si="3"/>
        <v>92</v>
      </c>
      <c r="N18" s="114"/>
      <c r="P18" s="107"/>
      <c r="Q18" s="114"/>
    </row>
    <row r="19" spans="2:17">
      <c r="B19" s="107"/>
      <c r="C19" s="110" t="s">
        <v>147</v>
      </c>
      <c r="D19" s="110">
        <v>88</v>
      </c>
      <c r="E19" s="110">
        <v>137</v>
      </c>
      <c r="F19" s="110">
        <v>172</v>
      </c>
      <c r="G19" s="110">
        <v>169</v>
      </c>
      <c r="H19" s="110">
        <v>172</v>
      </c>
      <c r="I19" s="110">
        <v>184</v>
      </c>
      <c r="J19" s="110">
        <f t="shared" si="0"/>
        <v>132.33333333333334</v>
      </c>
      <c r="K19" s="110">
        <f t="shared" si="1"/>
        <v>175</v>
      </c>
      <c r="L19" s="110">
        <f t="shared" si="2"/>
        <v>172</v>
      </c>
      <c r="M19" s="110">
        <f t="shared" si="3"/>
        <v>169</v>
      </c>
      <c r="N19" s="114"/>
      <c r="P19" s="107"/>
      <c r="Q19" s="114"/>
    </row>
    <row r="20" spans="2:17">
      <c r="B20" s="107"/>
      <c r="C20" s="110" t="s">
        <v>148</v>
      </c>
      <c r="D20" s="110">
        <v>158</v>
      </c>
      <c r="E20" s="110">
        <v>111</v>
      </c>
      <c r="F20" s="110">
        <v>50</v>
      </c>
      <c r="G20" s="110">
        <v>87</v>
      </c>
      <c r="H20" s="110">
        <v>99</v>
      </c>
      <c r="I20" s="110">
        <v>60</v>
      </c>
      <c r="J20" s="110">
        <f t="shared" si="0"/>
        <v>106.33333333333333</v>
      </c>
      <c r="K20" s="110">
        <f t="shared" si="1"/>
        <v>82</v>
      </c>
      <c r="L20" s="110">
        <f t="shared" si="2"/>
        <v>158</v>
      </c>
      <c r="M20" s="110">
        <f t="shared" si="3"/>
        <v>60</v>
      </c>
      <c r="N20" s="114"/>
      <c r="P20" s="107"/>
      <c r="Q20" s="114"/>
    </row>
    <row r="21" spans="2:17" ht="15.75" customHeight="1">
      <c r="B21" s="107"/>
      <c r="C21" s="110" t="s">
        <v>149</v>
      </c>
      <c r="D21" s="110">
        <v>31</v>
      </c>
      <c r="E21" s="110">
        <v>61</v>
      </c>
      <c r="F21" s="110">
        <v>159</v>
      </c>
      <c r="G21" s="110">
        <v>111</v>
      </c>
      <c r="H21" s="110">
        <v>37</v>
      </c>
      <c r="I21" s="110">
        <v>81</v>
      </c>
      <c r="J21" s="110">
        <f t="shared" si="0"/>
        <v>83.666666666666671</v>
      </c>
      <c r="K21" s="110">
        <f t="shared" si="1"/>
        <v>76.333333333333329</v>
      </c>
      <c r="L21" s="110">
        <f t="shared" si="2"/>
        <v>159</v>
      </c>
      <c r="M21" s="110">
        <f t="shared" si="3"/>
        <v>37</v>
      </c>
      <c r="N21" s="114"/>
      <c r="P21" s="107"/>
      <c r="Q21" s="114"/>
    </row>
    <row r="22" spans="2:17" ht="15.75" customHeight="1">
      <c r="B22" s="107"/>
      <c r="C22" s="110" t="s">
        <v>150</v>
      </c>
      <c r="D22" s="110">
        <v>87</v>
      </c>
      <c r="E22" s="110">
        <v>178</v>
      </c>
      <c r="F22" s="110">
        <v>110</v>
      </c>
      <c r="G22" s="110">
        <v>55</v>
      </c>
      <c r="H22" s="110">
        <v>110</v>
      </c>
      <c r="I22" s="110">
        <v>128</v>
      </c>
      <c r="J22" s="110">
        <f t="shared" si="0"/>
        <v>125</v>
      </c>
      <c r="K22" s="110">
        <f t="shared" si="1"/>
        <v>97.666666666666671</v>
      </c>
      <c r="L22" s="110">
        <f t="shared" si="2"/>
        <v>178</v>
      </c>
      <c r="M22" s="110">
        <f t="shared" si="3"/>
        <v>55</v>
      </c>
      <c r="N22" s="114"/>
      <c r="P22" s="107"/>
      <c r="Q22" s="114"/>
    </row>
    <row r="23" spans="2:17" ht="15.75" customHeight="1">
      <c r="B23" s="107"/>
      <c r="C23" s="110" t="s">
        <v>151</v>
      </c>
      <c r="D23" s="110">
        <v>168</v>
      </c>
      <c r="E23" s="110">
        <v>134</v>
      </c>
      <c r="F23" s="110">
        <v>117</v>
      </c>
      <c r="G23" s="110">
        <v>65</v>
      </c>
      <c r="H23" s="110">
        <v>156</v>
      </c>
      <c r="I23" s="110">
        <v>83</v>
      </c>
      <c r="J23" s="110">
        <f t="shared" si="0"/>
        <v>139.66666666666666</v>
      </c>
      <c r="K23" s="110">
        <f t="shared" si="1"/>
        <v>101.33333333333333</v>
      </c>
      <c r="L23" s="110">
        <f t="shared" si="2"/>
        <v>168</v>
      </c>
      <c r="M23" s="110">
        <f t="shared" si="3"/>
        <v>65</v>
      </c>
      <c r="N23" s="114"/>
      <c r="P23" s="107"/>
      <c r="Q23" s="114"/>
    </row>
    <row r="24" spans="2:17" ht="15.75" customHeight="1">
      <c r="B24" s="107"/>
      <c r="C24" s="110" t="s">
        <v>152</v>
      </c>
      <c r="D24" s="110">
        <v>198</v>
      </c>
      <c r="E24" s="110">
        <v>28</v>
      </c>
      <c r="F24" s="110">
        <v>10</v>
      </c>
      <c r="G24" s="110">
        <v>27</v>
      </c>
      <c r="H24" s="110">
        <v>130</v>
      </c>
      <c r="I24" s="110">
        <v>124</v>
      </c>
      <c r="J24" s="110">
        <f t="shared" si="0"/>
        <v>78.666666666666671</v>
      </c>
      <c r="K24" s="110">
        <f t="shared" si="1"/>
        <v>93.666666666666671</v>
      </c>
      <c r="L24" s="110">
        <f t="shared" si="2"/>
        <v>198</v>
      </c>
      <c r="M24" s="110">
        <f t="shared" si="3"/>
        <v>27</v>
      </c>
      <c r="N24" s="114"/>
      <c r="P24" s="107"/>
      <c r="Q24" s="114"/>
    </row>
    <row r="25" spans="2:17" ht="15.75" customHeight="1">
      <c r="B25" s="107"/>
      <c r="C25" s="110" t="s">
        <v>153</v>
      </c>
      <c r="D25" s="110">
        <v>16</v>
      </c>
      <c r="E25" s="110">
        <v>158</v>
      </c>
      <c r="F25" s="110">
        <v>44</v>
      </c>
      <c r="G25" s="110">
        <v>65</v>
      </c>
      <c r="H25" s="110">
        <v>10</v>
      </c>
      <c r="I25" s="110">
        <v>183</v>
      </c>
      <c r="J25" s="110">
        <f t="shared" si="0"/>
        <v>72.666666666666671</v>
      </c>
      <c r="K25" s="110">
        <f t="shared" si="1"/>
        <v>86</v>
      </c>
      <c r="L25" s="110">
        <f t="shared" si="2"/>
        <v>158</v>
      </c>
      <c r="M25" s="110">
        <f t="shared" si="3"/>
        <v>10</v>
      </c>
      <c r="N25" s="114"/>
      <c r="P25" s="107"/>
      <c r="Q25" s="114"/>
    </row>
    <row r="26" spans="2:17" ht="15.75" customHeight="1">
      <c r="B26" s="107"/>
      <c r="C26" s="110" t="s">
        <v>154</v>
      </c>
      <c r="D26" s="110">
        <v>81</v>
      </c>
      <c r="E26" s="110">
        <v>45</v>
      </c>
      <c r="F26" s="110">
        <v>48</v>
      </c>
      <c r="G26" s="110">
        <v>159</v>
      </c>
      <c r="H26" s="110">
        <v>199</v>
      </c>
      <c r="I26" s="110">
        <v>177</v>
      </c>
      <c r="J26" s="110">
        <f t="shared" si="0"/>
        <v>58</v>
      </c>
      <c r="K26" s="110">
        <f t="shared" si="1"/>
        <v>178.33333333333334</v>
      </c>
      <c r="L26" s="110">
        <f t="shared" si="2"/>
        <v>81</v>
      </c>
      <c r="M26" s="110">
        <f t="shared" si="3"/>
        <v>159</v>
      </c>
      <c r="N26" s="114"/>
      <c r="P26" s="111"/>
      <c r="Q26" s="116"/>
    </row>
    <row r="27" spans="2:17" ht="15.75" customHeight="1">
      <c r="B27" s="107"/>
      <c r="C27" s="110" t="s">
        <v>155</v>
      </c>
      <c r="D27" s="110">
        <v>31</v>
      </c>
      <c r="E27" s="110">
        <v>94</v>
      </c>
      <c r="F27" s="110">
        <v>189</v>
      </c>
      <c r="G27" s="110">
        <v>136</v>
      </c>
      <c r="H27" s="110">
        <v>121</v>
      </c>
      <c r="I27" s="110">
        <v>150</v>
      </c>
      <c r="J27" s="110">
        <f t="shared" si="0"/>
        <v>104.66666666666667</v>
      </c>
      <c r="K27" s="110">
        <f t="shared" si="1"/>
        <v>135.66666666666666</v>
      </c>
      <c r="L27" s="110">
        <f t="shared" si="2"/>
        <v>189</v>
      </c>
      <c r="M27" s="110">
        <f t="shared" si="3"/>
        <v>121</v>
      </c>
      <c r="N27" s="114"/>
    </row>
    <row r="28" spans="2:17" ht="15.75" customHeight="1">
      <c r="B28" s="107"/>
      <c r="C28" s="110" t="s">
        <v>156</v>
      </c>
      <c r="D28" s="110">
        <v>26</v>
      </c>
      <c r="E28" s="110">
        <v>129</v>
      </c>
      <c r="F28" s="110">
        <v>56</v>
      </c>
      <c r="G28" s="110">
        <v>128</v>
      </c>
      <c r="H28" s="110">
        <v>14</v>
      </c>
      <c r="I28" s="110">
        <v>17</v>
      </c>
      <c r="J28" s="110">
        <f t="shared" si="0"/>
        <v>70.333333333333329</v>
      </c>
      <c r="K28" s="110">
        <f t="shared" si="1"/>
        <v>53</v>
      </c>
      <c r="L28" s="110">
        <f t="shared" si="2"/>
        <v>129</v>
      </c>
      <c r="M28" s="110">
        <f t="shared" si="3"/>
        <v>14</v>
      </c>
      <c r="N28" s="114"/>
    </row>
    <row r="29" spans="2:17" ht="15.75" customHeight="1">
      <c r="B29" s="107"/>
      <c r="C29" s="110" t="s">
        <v>157</v>
      </c>
      <c r="D29" s="110">
        <v>197</v>
      </c>
      <c r="E29" s="110">
        <v>46</v>
      </c>
      <c r="F29" s="110">
        <v>162</v>
      </c>
      <c r="G29" s="110">
        <v>104</v>
      </c>
      <c r="H29" s="110">
        <v>122</v>
      </c>
      <c r="I29" s="110">
        <v>164</v>
      </c>
      <c r="J29" s="110">
        <f t="shared" si="0"/>
        <v>135</v>
      </c>
      <c r="K29" s="110">
        <f t="shared" si="1"/>
        <v>130</v>
      </c>
      <c r="L29" s="110">
        <f t="shared" si="2"/>
        <v>197</v>
      </c>
      <c r="M29" s="110">
        <f t="shared" si="3"/>
        <v>104</v>
      </c>
      <c r="N29" s="114"/>
    </row>
    <row r="30" spans="2:17" ht="6.75" customHeight="1">
      <c r="B30" s="111"/>
      <c r="C30" s="112"/>
      <c r="D30" s="102"/>
      <c r="E30" s="102"/>
      <c r="F30" s="102"/>
      <c r="G30" s="103"/>
      <c r="H30" s="103"/>
      <c r="I30" s="103"/>
      <c r="J30" s="103"/>
      <c r="K30" s="103"/>
      <c r="L30" s="103"/>
      <c r="M30" s="103"/>
      <c r="N30" s="116"/>
    </row>
    <row r="31" spans="2:17" ht="15.75" customHeight="1">
      <c r="D31" s="109"/>
      <c r="E31" s="109"/>
      <c r="F31" s="109"/>
      <c r="G31" s="108"/>
      <c r="H31" s="108"/>
      <c r="I31" s="108"/>
      <c r="J31" s="108"/>
      <c r="K31" s="108"/>
      <c r="L31" s="108"/>
      <c r="M31" s="108"/>
    </row>
    <row r="32" spans="2:17" ht="15.75" customHeight="1">
      <c r="D32" s="109"/>
      <c r="E32" s="109"/>
      <c r="F32" s="109"/>
      <c r="G32" s="108"/>
      <c r="H32" s="108"/>
      <c r="I32" s="108"/>
      <c r="J32" s="108"/>
      <c r="K32" s="108"/>
      <c r="L32" s="108"/>
      <c r="M32" s="108"/>
    </row>
    <row r="33" spans="4:13" ht="15.75" customHeight="1">
      <c r="D33" s="109"/>
      <c r="E33" s="109"/>
      <c r="F33" s="109"/>
      <c r="G33" s="108"/>
      <c r="H33" s="108"/>
      <c r="I33" s="108"/>
      <c r="J33" s="108"/>
      <c r="K33" s="108"/>
      <c r="L33" s="108"/>
      <c r="M33" s="108"/>
    </row>
    <row r="34" spans="4:13" ht="15.75" customHeight="1">
      <c r="D34" s="109"/>
      <c r="E34" s="109"/>
      <c r="F34" s="109"/>
      <c r="G34" s="108"/>
      <c r="H34" s="108"/>
      <c r="I34" s="108"/>
      <c r="J34" s="108"/>
      <c r="K34" s="108"/>
      <c r="L34" s="108"/>
      <c r="M34" s="108"/>
    </row>
    <row r="35" spans="4:13" ht="15.75" customHeight="1">
      <c r="D35" s="109"/>
      <c r="E35" s="109"/>
      <c r="F35" s="109"/>
      <c r="G35" s="108"/>
      <c r="H35" s="108"/>
      <c r="I35" s="108"/>
      <c r="J35" s="108"/>
      <c r="K35" s="108"/>
      <c r="L35" s="108"/>
      <c r="M35" s="108"/>
    </row>
    <row r="36" spans="4:13" ht="15.75" customHeight="1">
      <c r="D36" s="109"/>
      <c r="E36" s="109"/>
      <c r="F36" s="109"/>
      <c r="G36" s="108"/>
      <c r="H36" s="108"/>
      <c r="I36" s="108"/>
      <c r="J36" s="108"/>
      <c r="K36" s="108"/>
      <c r="L36" s="108"/>
      <c r="M36" s="108"/>
    </row>
    <row r="37" spans="4:13" ht="15.75" customHeight="1">
      <c r="D37" s="109"/>
      <c r="E37" s="109"/>
      <c r="F37" s="109"/>
      <c r="G37" s="108"/>
      <c r="H37" s="108"/>
      <c r="I37" s="108"/>
      <c r="J37" s="108"/>
      <c r="K37" s="108"/>
      <c r="L37" s="108"/>
      <c r="M37" s="108"/>
    </row>
    <row r="38" spans="4:13" ht="15.75" customHeight="1">
      <c r="D38" s="109"/>
      <c r="E38" s="109"/>
      <c r="F38" s="109"/>
      <c r="G38" s="108"/>
      <c r="H38" s="108"/>
      <c r="I38" s="108"/>
      <c r="J38" s="108"/>
      <c r="K38" s="108"/>
      <c r="L38" s="108"/>
      <c r="M38" s="108"/>
    </row>
    <row r="39" spans="4:13" ht="15.75" customHeight="1">
      <c r="D39" s="109"/>
      <c r="E39" s="109"/>
      <c r="F39" s="109"/>
      <c r="G39" s="108"/>
      <c r="H39" s="108"/>
      <c r="I39" s="108"/>
      <c r="J39" s="108"/>
      <c r="K39" s="108"/>
      <c r="L39" s="108"/>
      <c r="M39" s="108"/>
    </row>
    <row r="40" spans="4:13" ht="15.75" customHeight="1">
      <c r="D40" s="109"/>
      <c r="E40" s="109"/>
      <c r="F40" s="109"/>
      <c r="G40" s="108"/>
      <c r="H40" s="108"/>
      <c r="I40" s="108"/>
      <c r="J40" s="108"/>
      <c r="K40" s="108"/>
      <c r="L40" s="108"/>
      <c r="M40" s="108"/>
    </row>
    <row r="41" spans="4:13" ht="15.75" customHeight="1">
      <c r="D41" s="109"/>
      <c r="E41" s="109"/>
      <c r="F41" s="109"/>
      <c r="G41" s="108"/>
      <c r="H41" s="108"/>
      <c r="I41" s="108"/>
      <c r="J41" s="108"/>
      <c r="K41" s="108"/>
      <c r="L41" s="108"/>
      <c r="M41" s="108"/>
    </row>
    <row r="42" spans="4:13" ht="15.75" customHeight="1">
      <c r="D42" s="109"/>
      <c r="E42" s="109"/>
      <c r="F42" s="109"/>
      <c r="G42" s="108"/>
      <c r="H42" s="108"/>
      <c r="I42" s="108"/>
      <c r="J42" s="108"/>
      <c r="K42" s="108"/>
      <c r="L42" s="108"/>
      <c r="M42" s="108"/>
    </row>
    <row r="43" spans="4:13" ht="15.75" customHeight="1">
      <c r="D43" s="109"/>
      <c r="E43" s="109"/>
      <c r="F43" s="109"/>
      <c r="G43" s="108"/>
      <c r="H43" s="108"/>
      <c r="I43" s="108"/>
      <c r="J43" s="108"/>
      <c r="K43" s="108"/>
      <c r="L43" s="108"/>
      <c r="M43" s="108"/>
    </row>
    <row r="44" spans="4:13" ht="15.75" customHeight="1">
      <c r="D44" s="109"/>
      <c r="E44" s="109"/>
      <c r="F44" s="109"/>
      <c r="G44" s="108"/>
      <c r="H44" s="108"/>
      <c r="I44" s="108"/>
      <c r="J44" s="108"/>
      <c r="K44" s="108"/>
      <c r="L44" s="108"/>
      <c r="M44" s="108"/>
    </row>
    <row r="45" spans="4:13" ht="15.75" customHeight="1">
      <c r="D45" s="109"/>
      <c r="E45" s="109"/>
      <c r="F45" s="109"/>
      <c r="G45" s="108"/>
      <c r="H45" s="108"/>
      <c r="I45" s="108"/>
      <c r="J45" s="108"/>
      <c r="K45" s="108"/>
      <c r="L45" s="108"/>
      <c r="M45" s="108"/>
    </row>
    <row r="46" spans="4:13" ht="15.75" customHeight="1">
      <c r="D46" s="109"/>
      <c r="E46" s="109"/>
      <c r="F46" s="109"/>
      <c r="G46" s="108"/>
      <c r="H46" s="108"/>
      <c r="I46" s="108"/>
      <c r="J46" s="108"/>
      <c r="K46" s="108"/>
      <c r="L46" s="108"/>
      <c r="M46" s="108"/>
    </row>
    <row r="47" spans="4:13" ht="15.75" customHeight="1">
      <c r="D47" s="109"/>
      <c r="E47" s="109"/>
      <c r="F47" s="109"/>
      <c r="G47" s="108"/>
      <c r="H47" s="108"/>
      <c r="I47" s="108"/>
      <c r="J47" s="108"/>
      <c r="K47" s="108"/>
      <c r="L47" s="108"/>
      <c r="M47" s="108"/>
    </row>
    <row r="48" spans="4:13" ht="15.75" customHeight="1">
      <c r="D48" s="109"/>
      <c r="E48" s="109"/>
      <c r="F48" s="109"/>
      <c r="G48" s="108"/>
      <c r="H48" s="108"/>
      <c r="I48" s="108"/>
      <c r="J48" s="108"/>
      <c r="K48" s="108"/>
      <c r="L48" s="108"/>
      <c r="M48" s="108"/>
    </row>
    <row r="49" spans="4:13" ht="15.75" customHeight="1">
      <c r="D49" s="109"/>
      <c r="E49" s="109"/>
      <c r="F49" s="109"/>
      <c r="G49" s="108"/>
      <c r="H49" s="108"/>
      <c r="I49" s="108"/>
      <c r="J49" s="108"/>
      <c r="K49" s="108"/>
      <c r="L49" s="108"/>
      <c r="M49" s="108"/>
    </row>
    <row r="50" spans="4:13" ht="15.75" customHeight="1">
      <c r="D50" s="109"/>
      <c r="E50" s="109"/>
      <c r="F50" s="109"/>
      <c r="G50" s="108"/>
      <c r="H50" s="108"/>
      <c r="I50" s="108"/>
      <c r="J50" s="108"/>
      <c r="K50" s="108"/>
      <c r="L50" s="108"/>
      <c r="M50" s="108"/>
    </row>
    <row r="51" spans="4:13" ht="15.75" customHeight="1">
      <c r="D51" s="109"/>
      <c r="E51" s="109"/>
      <c r="F51" s="109"/>
      <c r="G51" s="108"/>
      <c r="H51" s="108"/>
      <c r="I51" s="108"/>
      <c r="J51" s="108"/>
      <c r="K51" s="108"/>
      <c r="L51" s="108"/>
      <c r="M51" s="108"/>
    </row>
    <row r="52" spans="4:13" ht="15.75" customHeight="1">
      <c r="D52" s="109"/>
      <c r="E52" s="109"/>
      <c r="F52" s="109"/>
      <c r="G52" s="108"/>
      <c r="H52" s="108"/>
      <c r="I52" s="108"/>
      <c r="J52" s="108"/>
      <c r="K52" s="108"/>
      <c r="L52" s="108"/>
      <c r="M52" s="108"/>
    </row>
    <row r="53" spans="4:13" ht="15.75" customHeight="1">
      <c r="D53" s="109"/>
      <c r="E53" s="109"/>
      <c r="F53" s="109"/>
      <c r="G53" s="108"/>
      <c r="H53" s="108"/>
      <c r="I53" s="108"/>
      <c r="J53" s="108"/>
      <c r="K53" s="108"/>
      <c r="L53" s="108"/>
      <c r="M53" s="108"/>
    </row>
    <row r="54" spans="4:13" ht="15.75" customHeight="1">
      <c r="D54" s="109"/>
      <c r="E54" s="109"/>
      <c r="F54" s="109"/>
      <c r="G54" s="108"/>
      <c r="H54" s="108"/>
      <c r="I54" s="108"/>
      <c r="J54" s="108"/>
      <c r="K54" s="108"/>
      <c r="L54" s="108"/>
      <c r="M54" s="108"/>
    </row>
    <row r="55" spans="4:13" ht="15.75" customHeight="1">
      <c r="D55" s="109"/>
      <c r="E55" s="109"/>
      <c r="F55" s="109"/>
      <c r="G55" s="108"/>
      <c r="H55" s="108"/>
      <c r="I55" s="108"/>
      <c r="J55" s="108"/>
      <c r="K55" s="108"/>
      <c r="L55" s="108"/>
      <c r="M55" s="108"/>
    </row>
    <row r="56" spans="4:13" ht="15.75" customHeight="1">
      <c r="D56" s="109"/>
      <c r="E56" s="109"/>
      <c r="F56" s="109"/>
      <c r="G56" s="108"/>
      <c r="H56" s="108"/>
      <c r="I56" s="108"/>
      <c r="J56" s="108"/>
      <c r="K56" s="108"/>
      <c r="L56" s="108"/>
      <c r="M56" s="108"/>
    </row>
    <row r="57" spans="4:13" ht="15.75" customHeight="1">
      <c r="D57" s="109"/>
      <c r="E57" s="109"/>
      <c r="F57" s="109"/>
      <c r="G57" s="108"/>
      <c r="H57" s="108"/>
      <c r="I57" s="108"/>
      <c r="J57" s="108"/>
      <c r="K57" s="108"/>
      <c r="L57" s="108"/>
      <c r="M57" s="108"/>
    </row>
    <row r="58" spans="4:13" ht="15.75" customHeight="1">
      <c r="D58" s="109"/>
      <c r="E58" s="109"/>
      <c r="F58" s="109"/>
      <c r="G58" s="108"/>
      <c r="H58" s="108"/>
      <c r="I58" s="108"/>
      <c r="J58" s="108"/>
      <c r="K58" s="108"/>
      <c r="L58" s="108"/>
      <c r="M58" s="108"/>
    </row>
    <row r="59" spans="4:13" ht="15.75" customHeight="1">
      <c r="D59" s="109"/>
      <c r="E59" s="109"/>
      <c r="F59" s="109"/>
      <c r="G59" s="108"/>
      <c r="H59" s="108"/>
      <c r="I59" s="108"/>
      <c r="J59" s="108"/>
      <c r="K59" s="108"/>
      <c r="L59" s="108"/>
      <c r="M59" s="108"/>
    </row>
    <row r="60" spans="4:13" ht="15.75" customHeight="1">
      <c r="D60" s="109"/>
      <c r="E60" s="109"/>
      <c r="F60" s="109"/>
      <c r="G60" s="108"/>
      <c r="H60" s="108"/>
      <c r="I60" s="108"/>
      <c r="J60" s="108"/>
      <c r="K60" s="108"/>
      <c r="L60" s="108"/>
      <c r="M60" s="108"/>
    </row>
    <row r="61" spans="4:13" ht="15.75" customHeight="1">
      <c r="D61" s="109"/>
      <c r="E61" s="109"/>
      <c r="F61" s="109"/>
      <c r="G61" s="108"/>
      <c r="H61" s="108"/>
      <c r="I61" s="108"/>
      <c r="J61" s="108"/>
      <c r="K61" s="108"/>
      <c r="L61" s="108"/>
      <c r="M61" s="108"/>
    </row>
    <row r="62" spans="4:13" ht="15.75" customHeight="1">
      <c r="D62" s="109"/>
      <c r="E62" s="109"/>
      <c r="F62" s="109"/>
      <c r="G62" s="108"/>
      <c r="H62" s="108"/>
      <c r="I62" s="108"/>
      <c r="J62" s="108"/>
      <c r="K62" s="108"/>
      <c r="L62" s="108"/>
      <c r="M62" s="108"/>
    </row>
    <row r="63" spans="4:13" ht="15.75" customHeight="1">
      <c r="D63" s="109"/>
      <c r="E63" s="109"/>
      <c r="F63" s="109"/>
      <c r="G63" s="108"/>
      <c r="H63" s="108"/>
      <c r="I63" s="108"/>
      <c r="J63" s="108"/>
      <c r="K63" s="108"/>
      <c r="L63" s="108"/>
      <c r="M63" s="108"/>
    </row>
    <row r="64" spans="4:13" ht="15.75" customHeight="1">
      <c r="D64" s="109"/>
      <c r="E64" s="109"/>
      <c r="F64" s="109"/>
      <c r="G64" s="108"/>
      <c r="H64" s="108"/>
      <c r="I64" s="108"/>
      <c r="J64" s="108"/>
      <c r="K64" s="108"/>
      <c r="L64" s="108"/>
      <c r="M64" s="108"/>
    </row>
    <row r="65" spans="4:13" ht="15.75" customHeight="1">
      <c r="D65" s="109"/>
      <c r="E65" s="109"/>
      <c r="F65" s="109"/>
      <c r="G65" s="108"/>
      <c r="H65" s="108"/>
      <c r="I65" s="108"/>
      <c r="J65" s="108"/>
      <c r="K65" s="108"/>
      <c r="L65" s="108"/>
      <c r="M65" s="108"/>
    </row>
    <row r="66" spans="4:13" ht="15.75" customHeight="1">
      <c r="D66" s="109"/>
      <c r="E66" s="109"/>
      <c r="F66" s="109"/>
      <c r="G66" s="108"/>
      <c r="H66" s="108"/>
      <c r="I66" s="108"/>
      <c r="J66" s="108"/>
      <c r="K66" s="108"/>
      <c r="L66" s="108"/>
      <c r="M66" s="108"/>
    </row>
    <row r="67" spans="4:13" ht="15.75" customHeight="1">
      <c r="D67" s="109"/>
      <c r="E67" s="109"/>
      <c r="F67" s="109"/>
      <c r="G67" s="108"/>
      <c r="H67" s="108"/>
      <c r="I67" s="108"/>
      <c r="J67" s="108"/>
      <c r="K67" s="108"/>
      <c r="L67" s="108"/>
      <c r="M67" s="108"/>
    </row>
    <row r="68" spans="4:13" ht="15.75" customHeight="1">
      <c r="D68" s="109"/>
      <c r="E68" s="109"/>
      <c r="F68" s="109"/>
      <c r="G68" s="108"/>
      <c r="H68" s="108"/>
      <c r="I68" s="108"/>
      <c r="J68" s="108"/>
      <c r="K68" s="108"/>
      <c r="L68" s="108"/>
      <c r="M68" s="108"/>
    </row>
    <row r="69" spans="4:13" ht="15.75" customHeight="1">
      <c r="D69" s="109"/>
      <c r="E69" s="109"/>
      <c r="F69" s="109"/>
      <c r="G69" s="108"/>
      <c r="H69" s="108"/>
      <c r="I69" s="108"/>
      <c r="J69" s="108"/>
      <c r="K69" s="108"/>
      <c r="L69" s="108"/>
      <c r="M69" s="108"/>
    </row>
    <row r="70" spans="4:13" ht="15.75" customHeight="1">
      <c r="D70" s="109"/>
      <c r="E70" s="109"/>
      <c r="F70" s="109"/>
      <c r="G70" s="108"/>
      <c r="H70" s="108"/>
      <c r="I70" s="108"/>
      <c r="J70" s="108"/>
      <c r="K70" s="108"/>
      <c r="L70" s="108"/>
      <c r="M70" s="108"/>
    </row>
    <row r="71" spans="4:13" ht="15.75" customHeight="1">
      <c r="D71" s="109"/>
      <c r="E71" s="109"/>
      <c r="F71" s="109"/>
      <c r="G71" s="108"/>
      <c r="H71" s="108"/>
      <c r="I71" s="108"/>
      <c r="J71" s="108"/>
      <c r="K71" s="108"/>
      <c r="L71" s="108"/>
      <c r="M71" s="108"/>
    </row>
    <row r="72" spans="4:13" ht="15.75" customHeight="1">
      <c r="D72" s="109"/>
      <c r="E72" s="109"/>
      <c r="F72" s="109"/>
      <c r="G72" s="108"/>
      <c r="H72" s="108"/>
      <c r="I72" s="108"/>
      <c r="J72" s="108"/>
      <c r="K72" s="108"/>
      <c r="L72" s="108"/>
      <c r="M72" s="108"/>
    </row>
    <row r="73" spans="4:13" ht="15.75" customHeight="1">
      <c r="D73" s="109"/>
      <c r="E73" s="109"/>
      <c r="F73" s="109"/>
      <c r="G73" s="108"/>
      <c r="H73" s="108"/>
      <c r="I73" s="108"/>
      <c r="J73" s="108"/>
      <c r="K73" s="108"/>
      <c r="L73" s="108"/>
      <c r="M73" s="108"/>
    </row>
    <row r="74" spans="4:13" ht="15.75" customHeight="1">
      <c r="D74" s="109"/>
      <c r="E74" s="109"/>
      <c r="F74" s="109"/>
      <c r="G74" s="108"/>
      <c r="H74" s="108"/>
      <c r="I74" s="108"/>
      <c r="J74" s="108"/>
      <c r="K74" s="108"/>
      <c r="L74" s="108"/>
      <c r="M74" s="108"/>
    </row>
    <row r="75" spans="4:13" ht="15.75" customHeight="1">
      <c r="D75" s="109"/>
      <c r="E75" s="109"/>
      <c r="F75" s="109"/>
      <c r="G75" s="108"/>
      <c r="H75" s="108"/>
      <c r="I75" s="108"/>
      <c r="J75" s="108"/>
      <c r="K75" s="108"/>
      <c r="L75" s="108"/>
      <c r="M75" s="108"/>
    </row>
    <row r="76" spans="4:13" ht="15.75" customHeight="1">
      <c r="D76" s="109"/>
      <c r="E76" s="109"/>
      <c r="F76" s="109"/>
      <c r="G76" s="108"/>
      <c r="H76" s="108"/>
      <c r="I76" s="108"/>
      <c r="J76" s="108"/>
      <c r="K76" s="108"/>
      <c r="L76" s="108"/>
      <c r="M76" s="108"/>
    </row>
    <row r="77" spans="4:13" ht="15.75" customHeight="1">
      <c r="D77" s="109"/>
      <c r="E77" s="109"/>
      <c r="F77" s="109"/>
      <c r="G77" s="108"/>
      <c r="H77" s="108"/>
      <c r="I77" s="108"/>
      <c r="J77" s="108"/>
      <c r="K77" s="108"/>
      <c r="L77" s="108"/>
      <c r="M77" s="108"/>
    </row>
    <row r="78" spans="4:13" ht="15.75" customHeight="1">
      <c r="D78" s="109"/>
      <c r="E78" s="109"/>
      <c r="F78" s="109"/>
      <c r="G78" s="108"/>
      <c r="H78" s="108"/>
      <c r="I78" s="108"/>
      <c r="J78" s="108"/>
      <c r="K78" s="108"/>
      <c r="L78" s="108"/>
      <c r="M78" s="108"/>
    </row>
    <row r="79" spans="4:13" ht="15.75" customHeight="1">
      <c r="D79" s="109"/>
      <c r="E79" s="109"/>
      <c r="F79" s="109"/>
      <c r="G79" s="108"/>
      <c r="H79" s="108"/>
      <c r="I79" s="108"/>
      <c r="J79" s="108"/>
      <c r="K79" s="108"/>
      <c r="L79" s="108"/>
      <c r="M79" s="108"/>
    </row>
    <row r="80" spans="4:13" ht="15.75" customHeight="1">
      <c r="D80" s="109"/>
      <c r="E80" s="109"/>
      <c r="F80" s="109"/>
      <c r="G80" s="108"/>
      <c r="H80" s="108"/>
      <c r="I80" s="108"/>
      <c r="J80" s="108"/>
      <c r="K80" s="108"/>
      <c r="L80" s="108"/>
      <c r="M80" s="108"/>
    </row>
    <row r="81" spans="4:13" ht="15.75" customHeight="1">
      <c r="D81" s="109"/>
      <c r="E81" s="109"/>
      <c r="F81" s="109"/>
      <c r="G81" s="108"/>
      <c r="H81" s="108"/>
      <c r="I81" s="108"/>
      <c r="J81" s="108"/>
      <c r="K81" s="108"/>
      <c r="L81" s="108"/>
      <c r="M81" s="108"/>
    </row>
    <row r="82" spans="4:13" ht="15.75" customHeight="1">
      <c r="D82" s="109"/>
      <c r="E82" s="109"/>
      <c r="F82" s="109"/>
      <c r="G82" s="108"/>
      <c r="H82" s="108"/>
      <c r="I82" s="108"/>
      <c r="J82" s="108"/>
      <c r="K82" s="108"/>
      <c r="L82" s="108"/>
      <c r="M82" s="108"/>
    </row>
    <row r="83" spans="4:13" ht="15.75" customHeight="1">
      <c r="D83" s="109"/>
      <c r="E83" s="109"/>
      <c r="F83" s="109"/>
      <c r="G83" s="108"/>
      <c r="H83" s="108"/>
      <c r="I83" s="108"/>
      <c r="J83" s="108"/>
      <c r="K83" s="108"/>
      <c r="L83" s="108"/>
      <c r="M83" s="108"/>
    </row>
    <row r="84" spans="4:13" ht="15.75" customHeight="1">
      <c r="D84" s="109"/>
      <c r="E84" s="109"/>
      <c r="F84" s="109"/>
      <c r="G84" s="108"/>
      <c r="H84" s="108"/>
      <c r="I84" s="108"/>
      <c r="J84" s="108"/>
      <c r="K84" s="108"/>
      <c r="L84" s="108"/>
      <c r="M84" s="108"/>
    </row>
    <row r="85" spans="4:13" ht="15.75" customHeight="1">
      <c r="D85" s="109"/>
      <c r="E85" s="109"/>
      <c r="F85" s="109"/>
      <c r="G85" s="108"/>
      <c r="H85" s="108"/>
      <c r="I85" s="108"/>
      <c r="J85" s="108"/>
      <c r="K85" s="108"/>
      <c r="L85" s="108"/>
      <c r="M85" s="108"/>
    </row>
    <row r="86" spans="4:13" ht="15.75" customHeight="1">
      <c r="D86" s="109"/>
      <c r="E86" s="109"/>
      <c r="F86" s="109"/>
      <c r="G86" s="108"/>
      <c r="H86" s="108"/>
      <c r="I86" s="108"/>
      <c r="J86" s="108"/>
      <c r="K86" s="108"/>
      <c r="L86" s="108"/>
      <c r="M86" s="108"/>
    </row>
    <row r="87" spans="4:13" ht="15.75" customHeight="1">
      <c r="D87" s="109"/>
      <c r="E87" s="109"/>
      <c r="F87" s="109"/>
      <c r="G87" s="108"/>
      <c r="H87" s="108"/>
      <c r="I87" s="108"/>
      <c r="J87" s="108"/>
      <c r="K87" s="108"/>
      <c r="L87" s="108"/>
      <c r="M87" s="108"/>
    </row>
    <row r="88" spans="4:13" ht="15.75" customHeight="1">
      <c r="D88" s="109"/>
      <c r="E88" s="109"/>
      <c r="F88" s="109"/>
      <c r="G88" s="108"/>
      <c r="H88" s="108"/>
      <c r="I88" s="108"/>
      <c r="J88" s="108"/>
      <c r="K88" s="108"/>
      <c r="L88" s="108"/>
      <c r="M88" s="108"/>
    </row>
    <row r="89" spans="4:13" ht="15.75" customHeight="1">
      <c r="D89" s="109"/>
      <c r="E89" s="109"/>
      <c r="F89" s="109"/>
      <c r="G89" s="108"/>
      <c r="H89" s="108"/>
      <c r="I89" s="108"/>
      <c r="J89" s="108"/>
      <c r="K89" s="108"/>
      <c r="L89" s="108"/>
      <c r="M89" s="108"/>
    </row>
    <row r="90" spans="4:13" ht="15.75" customHeight="1">
      <c r="D90" s="109"/>
      <c r="E90" s="109"/>
      <c r="F90" s="109"/>
      <c r="G90" s="108"/>
      <c r="H90" s="108"/>
      <c r="I90" s="108"/>
      <c r="J90" s="108"/>
      <c r="K90" s="108"/>
      <c r="L90" s="108"/>
      <c r="M90" s="108"/>
    </row>
    <row r="91" spans="4:13" ht="15.75" customHeight="1">
      <c r="D91" s="109"/>
      <c r="E91" s="109"/>
      <c r="F91" s="109"/>
      <c r="G91" s="108"/>
      <c r="H91" s="108"/>
      <c r="I91" s="108"/>
      <c r="J91" s="108"/>
      <c r="K91" s="108"/>
      <c r="L91" s="108"/>
      <c r="M91" s="108"/>
    </row>
    <row r="92" spans="4:13" ht="15.75" customHeight="1">
      <c r="D92" s="109"/>
      <c r="E92" s="109"/>
      <c r="F92" s="109"/>
      <c r="G92" s="108"/>
      <c r="H92" s="108"/>
      <c r="I92" s="108"/>
      <c r="J92" s="108"/>
      <c r="K92" s="108"/>
      <c r="L92" s="108"/>
      <c r="M92" s="108"/>
    </row>
    <row r="93" spans="4:13" ht="15.75" customHeight="1">
      <c r="D93" s="109"/>
      <c r="E93" s="109"/>
      <c r="F93" s="109"/>
      <c r="G93" s="108"/>
      <c r="H93" s="108"/>
      <c r="I93" s="108"/>
      <c r="J93" s="108"/>
      <c r="K93" s="108"/>
      <c r="L93" s="108"/>
      <c r="M93" s="108"/>
    </row>
    <row r="94" spans="4:13" ht="15.75" customHeight="1">
      <c r="D94" s="109"/>
      <c r="E94" s="109"/>
      <c r="F94" s="109"/>
      <c r="G94" s="108"/>
      <c r="H94" s="108"/>
      <c r="I94" s="108"/>
      <c r="J94" s="108"/>
      <c r="K94" s="108"/>
      <c r="L94" s="108"/>
      <c r="M94" s="108"/>
    </row>
    <row r="95" spans="4:13" ht="15.75" customHeight="1">
      <c r="D95" s="109"/>
      <c r="E95" s="109"/>
      <c r="F95" s="109"/>
      <c r="G95" s="108"/>
      <c r="H95" s="108"/>
      <c r="I95" s="108"/>
      <c r="J95" s="108"/>
      <c r="K95" s="108"/>
      <c r="L95" s="108"/>
      <c r="M95" s="108"/>
    </row>
    <row r="96" spans="4:13" ht="15.75" customHeight="1">
      <c r="D96" s="109"/>
      <c r="E96" s="109"/>
      <c r="F96" s="109"/>
      <c r="G96" s="108"/>
      <c r="H96" s="108"/>
      <c r="I96" s="108"/>
      <c r="J96" s="108"/>
      <c r="K96" s="108"/>
      <c r="L96" s="108"/>
      <c r="M96" s="108"/>
    </row>
    <row r="97" spans="4:13" ht="15.75" customHeight="1">
      <c r="D97" s="109"/>
      <c r="E97" s="109"/>
      <c r="F97" s="109"/>
      <c r="G97" s="108"/>
      <c r="H97" s="108"/>
      <c r="I97" s="108"/>
      <c r="J97" s="108"/>
      <c r="K97" s="108"/>
      <c r="L97" s="108"/>
      <c r="M97" s="108"/>
    </row>
    <row r="98" spans="4:13" ht="15.75" customHeight="1">
      <c r="D98" s="109"/>
      <c r="E98" s="109"/>
      <c r="F98" s="109"/>
      <c r="G98" s="108"/>
      <c r="H98" s="108"/>
      <c r="I98" s="108"/>
      <c r="J98" s="108"/>
      <c r="K98" s="108"/>
      <c r="L98" s="108"/>
      <c r="M98" s="108"/>
    </row>
    <row r="99" spans="4:13" ht="15.75" customHeight="1">
      <c r="D99" s="109"/>
      <c r="E99" s="109"/>
      <c r="F99" s="109"/>
      <c r="G99" s="108"/>
      <c r="H99" s="108"/>
      <c r="I99" s="108"/>
      <c r="J99" s="108"/>
      <c r="K99" s="108"/>
      <c r="L99" s="108"/>
      <c r="M99" s="108"/>
    </row>
    <row r="100" spans="4:13" ht="15.75" customHeight="1">
      <c r="D100" s="109"/>
      <c r="E100" s="109"/>
      <c r="F100" s="109"/>
      <c r="G100" s="108"/>
      <c r="H100" s="108"/>
      <c r="I100" s="108"/>
      <c r="J100" s="108"/>
      <c r="K100" s="108"/>
      <c r="L100" s="108"/>
      <c r="M100" s="108"/>
    </row>
    <row r="101" spans="4:13" ht="15.75" customHeight="1">
      <c r="D101" s="109"/>
      <c r="E101" s="109"/>
      <c r="F101" s="109"/>
      <c r="G101" s="108"/>
      <c r="H101" s="108"/>
      <c r="I101" s="108"/>
      <c r="J101" s="108"/>
      <c r="K101" s="108"/>
      <c r="L101" s="108"/>
      <c r="M101" s="108"/>
    </row>
    <row r="102" spans="4:13" ht="15.75" customHeight="1">
      <c r="D102" s="109"/>
      <c r="E102" s="109"/>
      <c r="F102" s="109"/>
      <c r="G102" s="108"/>
      <c r="H102" s="108"/>
      <c r="I102" s="108"/>
      <c r="J102" s="108"/>
      <c r="K102" s="108"/>
      <c r="L102" s="108"/>
      <c r="M102" s="108"/>
    </row>
    <row r="103" spans="4:13" ht="15.75" customHeight="1">
      <c r="D103" s="109"/>
      <c r="E103" s="109"/>
      <c r="F103" s="109"/>
      <c r="G103" s="108"/>
      <c r="H103" s="108"/>
      <c r="I103" s="108"/>
      <c r="J103" s="108"/>
      <c r="K103" s="108"/>
      <c r="L103" s="108"/>
      <c r="M103" s="108"/>
    </row>
    <row r="104" spans="4:13" ht="15.75" customHeight="1">
      <c r="D104" s="109"/>
      <c r="E104" s="109"/>
      <c r="F104" s="109"/>
      <c r="G104" s="108"/>
      <c r="H104" s="108"/>
      <c r="I104" s="108"/>
      <c r="J104" s="108"/>
      <c r="K104" s="108"/>
      <c r="L104" s="108"/>
      <c r="M104" s="108"/>
    </row>
    <row r="105" spans="4:13" ht="15.75" customHeight="1">
      <c r="D105" s="109"/>
      <c r="E105" s="109"/>
      <c r="F105" s="109"/>
      <c r="G105" s="108"/>
      <c r="H105" s="108"/>
      <c r="I105" s="108"/>
      <c r="J105" s="108"/>
      <c r="K105" s="108"/>
      <c r="L105" s="108"/>
      <c r="M105" s="108"/>
    </row>
    <row r="106" spans="4:13" ht="15.75" customHeight="1">
      <c r="D106" s="109"/>
      <c r="E106" s="109"/>
      <c r="F106" s="109"/>
      <c r="G106" s="108"/>
      <c r="H106" s="108"/>
      <c r="I106" s="108"/>
      <c r="J106" s="108"/>
      <c r="K106" s="108"/>
      <c r="L106" s="108"/>
      <c r="M106" s="108"/>
    </row>
    <row r="107" spans="4:13" ht="15.75" customHeight="1">
      <c r="D107" s="109"/>
      <c r="E107" s="109"/>
      <c r="F107" s="109"/>
      <c r="G107" s="108"/>
      <c r="H107" s="108"/>
      <c r="I107" s="108"/>
      <c r="J107" s="108"/>
      <c r="K107" s="108"/>
      <c r="L107" s="108"/>
      <c r="M107" s="108"/>
    </row>
    <row r="108" spans="4:13" ht="15.75" customHeight="1">
      <c r="D108" s="109"/>
      <c r="E108" s="109"/>
      <c r="F108" s="109"/>
      <c r="G108" s="108"/>
      <c r="H108" s="108"/>
      <c r="I108" s="108"/>
      <c r="J108" s="108"/>
      <c r="K108" s="108"/>
      <c r="L108" s="108"/>
      <c r="M108" s="108"/>
    </row>
    <row r="109" spans="4:13" ht="15.75" customHeight="1">
      <c r="D109" s="109"/>
      <c r="E109" s="109"/>
      <c r="F109" s="109"/>
      <c r="G109" s="108"/>
      <c r="H109" s="108"/>
      <c r="I109" s="108"/>
      <c r="J109" s="108"/>
      <c r="K109" s="108"/>
      <c r="L109" s="108"/>
      <c r="M109" s="108"/>
    </row>
    <row r="110" spans="4:13" ht="15.75" customHeight="1">
      <c r="D110" s="109"/>
      <c r="E110" s="109"/>
      <c r="F110" s="109"/>
      <c r="G110" s="108"/>
      <c r="H110" s="108"/>
      <c r="I110" s="108"/>
      <c r="J110" s="108"/>
      <c r="K110" s="108"/>
      <c r="L110" s="108"/>
      <c r="M110" s="108"/>
    </row>
    <row r="111" spans="4:13" ht="15.75" customHeight="1">
      <c r="D111" s="109"/>
      <c r="E111" s="109"/>
      <c r="F111" s="109"/>
      <c r="G111" s="108"/>
      <c r="H111" s="108"/>
      <c r="I111" s="108"/>
      <c r="J111" s="108"/>
      <c r="K111" s="108"/>
      <c r="L111" s="108"/>
      <c r="M111" s="108"/>
    </row>
    <row r="112" spans="4:13" ht="15.75" customHeight="1">
      <c r="D112" s="109"/>
      <c r="E112" s="109"/>
      <c r="F112" s="109"/>
      <c r="G112" s="108"/>
      <c r="H112" s="108"/>
      <c r="I112" s="108"/>
      <c r="J112" s="108"/>
      <c r="K112" s="108"/>
      <c r="L112" s="108"/>
      <c r="M112" s="108"/>
    </row>
    <row r="113" spans="4:13" ht="15.75" customHeight="1">
      <c r="D113" s="109"/>
      <c r="E113" s="109"/>
      <c r="F113" s="109"/>
      <c r="G113" s="108"/>
      <c r="H113" s="108"/>
      <c r="I113" s="108"/>
      <c r="J113" s="108"/>
      <c r="K113" s="108"/>
      <c r="L113" s="108"/>
      <c r="M113" s="108"/>
    </row>
    <row r="114" spans="4:13" ht="15.75" customHeight="1">
      <c r="D114" s="109"/>
      <c r="E114" s="109"/>
      <c r="F114" s="109"/>
      <c r="G114" s="108"/>
      <c r="H114" s="108"/>
      <c r="I114" s="108"/>
      <c r="J114" s="108"/>
      <c r="K114" s="108"/>
      <c r="L114" s="108"/>
      <c r="M114" s="108"/>
    </row>
    <row r="115" spans="4:13" ht="15.75" customHeight="1">
      <c r="D115" s="109"/>
      <c r="E115" s="109"/>
      <c r="F115" s="109"/>
      <c r="G115" s="108"/>
      <c r="H115" s="108"/>
      <c r="I115" s="108"/>
      <c r="J115" s="108"/>
      <c r="K115" s="108"/>
      <c r="L115" s="108"/>
      <c r="M115" s="108"/>
    </row>
    <row r="116" spans="4:13" ht="15.75" customHeight="1">
      <c r="D116" s="109"/>
      <c r="E116" s="109"/>
      <c r="F116" s="109"/>
      <c r="G116" s="108"/>
      <c r="H116" s="108"/>
      <c r="I116" s="108"/>
      <c r="J116" s="108"/>
      <c r="K116" s="108"/>
      <c r="L116" s="108"/>
      <c r="M116" s="108"/>
    </row>
    <row r="117" spans="4:13" ht="15.75" customHeight="1">
      <c r="D117" s="109"/>
      <c r="E117" s="109"/>
      <c r="F117" s="109"/>
      <c r="G117" s="108"/>
      <c r="H117" s="108"/>
      <c r="I117" s="108"/>
      <c r="J117" s="108"/>
      <c r="K117" s="108"/>
      <c r="L117" s="108"/>
      <c r="M117" s="108"/>
    </row>
    <row r="118" spans="4:13" ht="15.75" customHeight="1">
      <c r="D118" s="109"/>
      <c r="E118" s="109"/>
      <c r="F118" s="109"/>
      <c r="G118" s="108"/>
      <c r="H118" s="108"/>
      <c r="I118" s="108"/>
      <c r="J118" s="108"/>
      <c r="K118" s="108"/>
      <c r="L118" s="108"/>
      <c r="M118" s="108"/>
    </row>
    <row r="119" spans="4:13" ht="15.75" customHeight="1">
      <c r="D119" s="109"/>
      <c r="E119" s="109"/>
      <c r="F119" s="109"/>
      <c r="G119" s="108"/>
      <c r="H119" s="108"/>
      <c r="I119" s="108"/>
      <c r="J119" s="108"/>
      <c r="K119" s="108"/>
      <c r="L119" s="108"/>
      <c r="M119" s="108"/>
    </row>
    <row r="120" spans="4:13" ht="15.75" customHeight="1">
      <c r="D120" s="109"/>
      <c r="E120" s="109"/>
      <c r="F120" s="109"/>
      <c r="G120" s="108"/>
      <c r="H120" s="108"/>
      <c r="I120" s="108"/>
      <c r="J120" s="108"/>
      <c r="K120" s="108"/>
      <c r="L120" s="108"/>
      <c r="M120" s="108"/>
    </row>
    <row r="121" spans="4:13" ht="15.75" customHeight="1">
      <c r="D121" s="109"/>
      <c r="E121" s="109"/>
      <c r="F121" s="109"/>
      <c r="G121" s="108"/>
      <c r="H121" s="108"/>
      <c r="I121" s="108"/>
      <c r="J121" s="108"/>
      <c r="K121" s="108"/>
      <c r="L121" s="108"/>
      <c r="M121" s="108"/>
    </row>
    <row r="122" spans="4:13" ht="15.75" customHeight="1">
      <c r="D122" s="109"/>
      <c r="E122" s="109"/>
      <c r="F122" s="109"/>
      <c r="G122" s="108"/>
      <c r="H122" s="108"/>
      <c r="I122" s="108"/>
      <c r="J122" s="108"/>
      <c r="K122" s="108"/>
      <c r="L122" s="108"/>
      <c r="M122" s="108"/>
    </row>
    <row r="123" spans="4:13" ht="15.75" customHeight="1">
      <c r="D123" s="109"/>
      <c r="E123" s="109"/>
      <c r="F123" s="109"/>
      <c r="G123" s="108"/>
      <c r="H123" s="108"/>
      <c r="I123" s="108"/>
      <c r="J123" s="108"/>
      <c r="K123" s="108"/>
      <c r="L123" s="108"/>
      <c r="M123" s="108"/>
    </row>
    <row r="124" spans="4:13" ht="15.75" customHeight="1">
      <c r="D124" s="109"/>
      <c r="E124" s="109"/>
      <c r="F124" s="109"/>
      <c r="G124" s="108"/>
      <c r="H124" s="108"/>
      <c r="I124" s="108"/>
      <c r="J124" s="108"/>
      <c r="K124" s="108"/>
      <c r="L124" s="108"/>
      <c r="M124" s="108"/>
    </row>
    <row r="125" spans="4:13" ht="15.75" customHeight="1">
      <c r="D125" s="109"/>
      <c r="E125" s="109"/>
      <c r="F125" s="109"/>
      <c r="G125" s="108"/>
      <c r="H125" s="108"/>
      <c r="I125" s="108"/>
      <c r="J125" s="108"/>
      <c r="K125" s="108"/>
      <c r="L125" s="108"/>
      <c r="M125" s="108"/>
    </row>
    <row r="126" spans="4:13" ht="15.75" customHeight="1">
      <c r="D126" s="109"/>
      <c r="E126" s="109"/>
      <c r="F126" s="109"/>
      <c r="G126" s="108"/>
      <c r="H126" s="108"/>
      <c r="I126" s="108"/>
      <c r="J126" s="108"/>
      <c r="K126" s="108"/>
      <c r="L126" s="108"/>
      <c r="M126" s="108"/>
    </row>
    <row r="127" spans="4:13" ht="15.75" customHeight="1">
      <c r="D127" s="109"/>
      <c r="E127" s="109"/>
      <c r="F127" s="109"/>
      <c r="G127" s="108"/>
      <c r="H127" s="108"/>
      <c r="I127" s="108"/>
      <c r="J127" s="108"/>
      <c r="K127" s="108"/>
      <c r="L127" s="108"/>
      <c r="M127" s="108"/>
    </row>
    <row r="128" spans="4:13" ht="15.75" customHeight="1">
      <c r="D128" s="109"/>
      <c r="E128" s="109"/>
      <c r="F128" s="109"/>
      <c r="G128" s="108"/>
      <c r="H128" s="108"/>
      <c r="I128" s="108"/>
      <c r="J128" s="108"/>
      <c r="K128" s="108"/>
      <c r="L128" s="108"/>
      <c r="M128" s="108"/>
    </row>
    <row r="129" spans="4:13" ht="15.75" customHeight="1">
      <c r="D129" s="109"/>
      <c r="E129" s="109"/>
      <c r="F129" s="109"/>
      <c r="G129" s="108"/>
      <c r="H129" s="108"/>
      <c r="I129" s="108"/>
      <c r="J129" s="108"/>
      <c r="K129" s="108"/>
      <c r="L129" s="108"/>
      <c r="M129" s="108"/>
    </row>
    <row r="130" spans="4:13" ht="15.75" customHeight="1">
      <c r="D130" s="109"/>
      <c r="E130" s="109"/>
      <c r="F130" s="109"/>
      <c r="G130" s="108"/>
      <c r="H130" s="108"/>
      <c r="I130" s="108"/>
      <c r="J130" s="108"/>
      <c r="K130" s="108"/>
      <c r="L130" s="108"/>
      <c r="M130" s="108"/>
    </row>
    <row r="131" spans="4:13" ht="15.75" customHeight="1">
      <c r="D131" s="109"/>
      <c r="E131" s="109"/>
      <c r="F131" s="109"/>
      <c r="G131" s="108"/>
      <c r="H131" s="108"/>
      <c r="I131" s="108"/>
      <c r="J131" s="108"/>
      <c r="K131" s="108"/>
      <c r="L131" s="108"/>
      <c r="M131" s="108"/>
    </row>
    <row r="132" spans="4:13" ht="15.75" customHeight="1">
      <c r="D132" s="109"/>
      <c r="E132" s="109"/>
      <c r="F132" s="109"/>
      <c r="G132" s="108"/>
      <c r="H132" s="108"/>
      <c r="I132" s="108"/>
      <c r="J132" s="108"/>
      <c r="K132" s="108"/>
      <c r="L132" s="108"/>
      <c r="M132" s="108"/>
    </row>
    <row r="133" spans="4:13" ht="15.75" customHeight="1">
      <c r="D133" s="109"/>
      <c r="E133" s="109"/>
      <c r="F133" s="109"/>
      <c r="G133" s="108"/>
      <c r="H133" s="108"/>
      <c r="I133" s="108"/>
      <c r="J133" s="108"/>
      <c r="K133" s="108"/>
      <c r="L133" s="108"/>
      <c r="M133" s="108"/>
    </row>
    <row r="134" spans="4:13" ht="15.75" customHeight="1">
      <c r="D134" s="109"/>
      <c r="E134" s="109"/>
      <c r="F134" s="109"/>
      <c r="G134" s="108"/>
      <c r="H134" s="108"/>
      <c r="I134" s="108"/>
      <c r="J134" s="108"/>
      <c r="K134" s="108"/>
      <c r="L134" s="108"/>
      <c r="M134" s="108"/>
    </row>
    <row r="135" spans="4:13" ht="15.75" customHeight="1">
      <c r="D135" s="109"/>
      <c r="E135" s="109"/>
      <c r="F135" s="109"/>
      <c r="G135" s="108"/>
      <c r="H135" s="108"/>
      <c r="I135" s="108"/>
      <c r="J135" s="108"/>
      <c r="K135" s="108"/>
      <c r="L135" s="108"/>
      <c r="M135" s="108"/>
    </row>
    <row r="136" spans="4:13" ht="15.75" customHeight="1">
      <c r="D136" s="109"/>
      <c r="E136" s="109"/>
      <c r="F136" s="109"/>
      <c r="G136" s="108"/>
      <c r="H136" s="108"/>
      <c r="I136" s="108"/>
      <c r="J136" s="108"/>
      <c r="K136" s="108"/>
      <c r="L136" s="108"/>
      <c r="M136" s="108"/>
    </row>
    <row r="137" spans="4:13" ht="15.75" customHeight="1">
      <c r="D137" s="109"/>
      <c r="E137" s="109"/>
      <c r="F137" s="109"/>
      <c r="G137" s="108"/>
      <c r="H137" s="108"/>
      <c r="I137" s="108"/>
      <c r="J137" s="108"/>
      <c r="K137" s="108"/>
      <c r="L137" s="108"/>
      <c r="M137" s="108"/>
    </row>
    <row r="138" spans="4:13" ht="15.75" customHeight="1">
      <c r="D138" s="109"/>
      <c r="E138" s="109"/>
      <c r="F138" s="109"/>
      <c r="G138" s="108"/>
      <c r="H138" s="108"/>
      <c r="I138" s="108"/>
      <c r="J138" s="108"/>
      <c r="K138" s="108"/>
      <c r="L138" s="108"/>
      <c r="M138" s="108"/>
    </row>
    <row r="139" spans="4:13" ht="15.75" customHeight="1">
      <c r="D139" s="109"/>
      <c r="E139" s="109"/>
      <c r="F139" s="109"/>
      <c r="G139" s="108"/>
      <c r="H139" s="108"/>
      <c r="I139" s="108"/>
      <c r="J139" s="108"/>
      <c r="K139" s="108"/>
      <c r="L139" s="108"/>
      <c r="M139" s="108"/>
    </row>
    <row r="140" spans="4:13" ht="15.75" customHeight="1">
      <c r="D140" s="109"/>
      <c r="E140" s="109"/>
      <c r="F140" s="109"/>
      <c r="G140" s="108"/>
      <c r="H140" s="108"/>
      <c r="I140" s="108"/>
      <c r="J140" s="108"/>
      <c r="K140" s="108"/>
      <c r="L140" s="108"/>
      <c r="M140" s="108"/>
    </row>
    <row r="141" spans="4:13" ht="15.75" customHeight="1">
      <c r="D141" s="109"/>
      <c r="E141" s="109"/>
      <c r="F141" s="109"/>
      <c r="G141" s="108"/>
      <c r="H141" s="108"/>
      <c r="I141" s="108"/>
      <c r="J141" s="108"/>
      <c r="K141" s="108"/>
      <c r="L141" s="108"/>
      <c r="M141" s="108"/>
    </row>
    <row r="142" spans="4:13" ht="15.75" customHeight="1">
      <c r="D142" s="109"/>
      <c r="E142" s="109"/>
      <c r="F142" s="109"/>
      <c r="G142" s="108"/>
      <c r="H142" s="108"/>
      <c r="I142" s="108"/>
      <c r="J142" s="108"/>
      <c r="K142" s="108"/>
      <c r="L142" s="108"/>
      <c r="M142" s="108"/>
    </row>
    <row r="143" spans="4:13" ht="15.75" customHeight="1">
      <c r="D143" s="109"/>
      <c r="E143" s="109"/>
      <c r="F143" s="109"/>
      <c r="G143" s="108"/>
      <c r="H143" s="108"/>
      <c r="I143" s="108"/>
      <c r="J143" s="108"/>
      <c r="K143" s="108"/>
      <c r="L143" s="108"/>
      <c r="M143" s="108"/>
    </row>
    <row r="144" spans="4:13" ht="15.75" customHeight="1">
      <c r="D144" s="109"/>
      <c r="E144" s="109"/>
      <c r="F144" s="109"/>
      <c r="G144" s="108"/>
      <c r="H144" s="108"/>
      <c r="I144" s="108"/>
      <c r="J144" s="108"/>
      <c r="K144" s="108"/>
      <c r="L144" s="108"/>
      <c r="M144" s="108"/>
    </row>
    <row r="145" spans="4:13" ht="15.75" customHeight="1">
      <c r="D145" s="109"/>
      <c r="E145" s="109"/>
      <c r="F145" s="109"/>
      <c r="G145" s="108"/>
      <c r="H145" s="108"/>
      <c r="I145" s="108"/>
      <c r="J145" s="108"/>
      <c r="K145" s="108"/>
      <c r="L145" s="108"/>
      <c r="M145" s="108"/>
    </row>
    <row r="146" spans="4:13" ht="15.75" customHeight="1">
      <c r="D146" s="109"/>
      <c r="E146" s="109"/>
      <c r="F146" s="109"/>
      <c r="G146" s="108"/>
      <c r="H146" s="108"/>
      <c r="I146" s="108"/>
      <c r="J146" s="108"/>
      <c r="K146" s="108"/>
      <c r="L146" s="108"/>
      <c r="M146" s="108"/>
    </row>
    <row r="147" spans="4:13" ht="15.75" customHeight="1">
      <c r="D147" s="109"/>
      <c r="E147" s="109"/>
      <c r="F147" s="109"/>
      <c r="G147" s="108"/>
      <c r="H147" s="108"/>
      <c r="I147" s="108"/>
      <c r="J147" s="108"/>
      <c r="K147" s="108"/>
      <c r="L147" s="108"/>
      <c r="M147" s="108"/>
    </row>
    <row r="148" spans="4:13" ht="15.75" customHeight="1">
      <c r="D148" s="109"/>
      <c r="E148" s="109"/>
      <c r="F148" s="109"/>
      <c r="G148" s="108"/>
      <c r="H148" s="108"/>
      <c r="I148" s="108"/>
      <c r="J148" s="108"/>
      <c r="K148" s="108"/>
      <c r="L148" s="108"/>
      <c r="M148" s="108"/>
    </row>
    <row r="149" spans="4:13" ht="15.75" customHeight="1">
      <c r="D149" s="109"/>
      <c r="E149" s="109"/>
      <c r="F149" s="109"/>
      <c r="G149" s="108"/>
      <c r="H149" s="108"/>
      <c r="I149" s="108"/>
      <c r="J149" s="108"/>
      <c r="K149" s="108"/>
      <c r="L149" s="108"/>
      <c r="M149" s="108"/>
    </row>
    <row r="150" spans="4:13" ht="15.75" customHeight="1">
      <c r="D150" s="109"/>
      <c r="E150" s="109"/>
      <c r="F150" s="109"/>
      <c r="G150" s="108"/>
      <c r="H150" s="108"/>
      <c r="I150" s="108"/>
      <c r="J150" s="108"/>
      <c r="K150" s="108"/>
      <c r="L150" s="108"/>
      <c r="M150" s="108"/>
    </row>
    <row r="151" spans="4:13" ht="15.75" customHeight="1">
      <c r="D151" s="109"/>
      <c r="E151" s="109"/>
      <c r="F151" s="109"/>
      <c r="G151" s="108"/>
      <c r="H151" s="108"/>
      <c r="I151" s="108"/>
      <c r="J151" s="108"/>
      <c r="K151" s="108"/>
      <c r="L151" s="108"/>
      <c r="M151" s="108"/>
    </row>
    <row r="152" spans="4:13" ht="15.75" customHeight="1">
      <c r="D152" s="109"/>
      <c r="E152" s="109"/>
      <c r="F152" s="109"/>
      <c r="G152" s="108"/>
      <c r="H152" s="108"/>
      <c r="I152" s="108"/>
      <c r="J152" s="108"/>
      <c r="K152" s="108"/>
      <c r="L152" s="108"/>
      <c r="M152" s="108"/>
    </row>
    <row r="153" spans="4:13" ht="15.75" customHeight="1">
      <c r="D153" s="109"/>
      <c r="E153" s="109"/>
      <c r="F153" s="109"/>
      <c r="G153" s="108"/>
      <c r="H153" s="108"/>
      <c r="I153" s="108"/>
      <c r="J153" s="108"/>
      <c r="K153" s="108"/>
      <c r="L153" s="108"/>
      <c r="M153" s="108"/>
    </row>
    <row r="154" spans="4:13" ht="15.75" customHeight="1">
      <c r="D154" s="109"/>
      <c r="E154" s="109"/>
      <c r="F154" s="109"/>
      <c r="G154" s="108"/>
      <c r="H154" s="108"/>
      <c r="I154" s="108"/>
      <c r="J154" s="108"/>
      <c r="K154" s="108"/>
      <c r="L154" s="108"/>
      <c r="M154" s="108"/>
    </row>
    <row r="155" spans="4:13" ht="15.75" customHeight="1">
      <c r="D155" s="109"/>
      <c r="E155" s="109"/>
      <c r="F155" s="109"/>
      <c r="G155" s="108"/>
      <c r="H155" s="108"/>
      <c r="I155" s="108"/>
      <c r="J155" s="108"/>
      <c r="K155" s="108"/>
      <c r="L155" s="108"/>
      <c r="M155" s="108"/>
    </row>
    <row r="156" spans="4:13" ht="15.75" customHeight="1">
      <c r="D156" s="109"/>
      <c r="E156" s="109"/>
      <c r="F156" s="109"/>
      <c r="G156" s="108"/>
      <c r="H156" s="108"/>
      <c r="I156" s="108"/>
      <c r="J156" s="108"/>
      <c r="K156" s="108"/>
      <c r="L156" s="108"/>
      <c r="M156" s="108"/>
    </row>
    <row r="157" spans="4:13" ht="15.75" customHeight="1">
      <c r="D157" s="109"/>
      <c r="E157" s="109"/>
      <c r="F157" s="109"/>
      <c r="G157" s="108"/>
      <c r="H157" s="108"/>
      <c r="I157" s="108"/>
      <c r="J157" s="108"/>
      <c r="K157" s="108"/>
      <c r="L157" s="108"/>
      <c r="M157" s="108"/>
    </row>
    <row r="158" spans="4:13" ht="15.75" customHeight="1">
      <c r="D158" s="109"/>
      <c r="E158" s="109"/>
      <c r="F158" s="109"/>
      <c r="G158" s="108"/>
      <c r="H158" s="108"/>
      <c r="I158" s="108"/>
      <c r="J158" s="108"/>
      <c r="K158" s="108"/>
      <c r="L158" s="108"/>
      <c r="M158" s="108"/>
    </row>
    <row r="159" spans="4:13" ht="15.75" customHeight="1">
      <c r="D159" s="109"/>
      <c r="E159" s="109"/>
      <c r="F159" s="109"/>
      <c r="G159" s="108"/>
      <c r="H159" s="108"/>
      <c r="I159" s="108"/>
      <c r="J159" s="108"/>
      <c r="K159" s="108"/>
      <c r="L159" s="108"/>
      <c r="M159" s="108"/>
    </row>
    <row r="160" spans="4:13" ht="15.75" customHeight="1">
      <c r="D160" s="109"/>
      <c r="E160" s="109"/>
      <c r="F160" s="109"/>
      <c r="G160" s="108"/>
      <c r="H160" s="108"/>
      <c r="I160" s="108"/>
      <c r="J160" s="108"/>
      <c r="K160" s="108"/>
      <c r="L160" s="108"/>
      <c r="M160" s="108"/>
    </row>
    <row r="161" spans="4:13" ht="15.75" customHeight="1">
      <c r="D161" s="109"/>
      <c r="E161" s="109"/>
      <c r="F161" s="109"/>
      <c r="G161" s="108"/>
      <c r="H161" s="108"/>
      <c r="I161" s="108"/>
      <c r="J161" s="108"/>
      <c r="K161" s="108"/>
      <c r="L161" s="108"/>
      <c r="M161" s="108"/>
    </row>
    <row r="162" spans="4:13" ht="15.75" customHeight="1">
      <c r="D162" s="109"/>
      <c r="E162" s="109"/>
      <c r="F162" s="109"/>
      <c r="G162" s="108"/>
      <c r="H162" s="108"/>
      <c r="I162" s="108"/>
      <c r="J162" s="108"/>
      <c r="K162" s="108"/>
      <c r="L162" s="108"/>
      <c r="M162" s="108"/>
    </row>
    <row r="163" spans="4:13" ht="15.75" customHeight="1">
      <c r="D163" s="109"/>
      <c r="E163" s="109"/>
      <c r="F163" s="109"/>
      <c r="G163" s="108"/>
      <c r="H163" s="108"/>
      <c r="I163" s="108"/>
      <c r="J163" s="108"/>
      <c r="K163" s="108"/>
      <c r="L163" s="108"/>
      <c r="M163" s="108"/>
    </row>
    <row r="164" spans="4:13" ht="15.75" customHeight="1">
      <c r="D164" s="109"/>
      <c r="E164" s="109"/>
      <c r="F164" s="109"/>
      <c r="G164" s="108"/>
      <c r="H164" s="108"/>
      <c r="I164" s="108"/>
      <c r="J164" s="108"/>
      <c r="K164" s="108"/>
      <c r="L164" s="108"/>
      <c r="M164" s="108"/>
    </row>
    <row r="165" spans="4:13" ht="15.75" customHeight="1">
      <c r="D165" s="109"/>
      <c r="E165" s="109"/>
      <c r="F165" s="109"/>
      <c r="G165" s="108"/>
      <c r="H165" s="108"/>
      <c r="I165" s="108"/>
      <c r="J165" s="108"/>
      <c r="K165" s="108"/>
      <c r="L165" s="108"/>
      <c r="M165" s="108"/>
    </row>
    <row r="166" spans="4:13" ht="15.75" customHeight="1">
      <c r="D166" s="109"/>
      <c r="E166" s="109"/>
      <c r="F166" s="109"/>
      <c r="G166" s="108"/>
      <c r="H166" s="108"/>
      <c r="I166" s="108"/>
      <c r="J166" s="108"/>
      <c r="K166" s="108"/>
      <c r="L166" s="108"/>
      <c r="M166" s="108"/>
    </row>
    <row r="167" spans="4:13" ht="15.75" customHeight="1">
      <c r="D167" s="109"/>
      <c r="E167" s="109"/>
      <c r="F167" s="109"/>
      <c r="G167" s="108"/>
      <c r="H167" s="108"/>
      <c r="I167" s="108"/>
      <c r="J167" s="108"/>
      <c r="K167" s="108"/>
      <c r="L167" s="108"/>
      <c r="M167" s="108"/>
    </row>
    <row r="168" spans="4:13" ht="15.75" customHeight="1">
      <c r="D168" s="109"/>
      <c r="E168" s="109"/>
      <c r="F168" s="109"/>
      <c r="G168" s="108"/>
      <c r="H168" s="108"/>
      <c r="I168" s="108"/>
      <c r="J168" s="108"/>
      <c r="K168" s="108"/>
      <c r="L168" s="108"/>
      <c r="M168" s="108"/>
    </row>
    <row r="169" spans="4:13" ht="15.75" customHeight="1">
      <c r="D169" s="109"/>
      <c r="E169" s="109"/>
      <c r="F169" s="109"/>
      <c r="G169" s="108"/>
      <c r="H169" s="108"/>
      <c r="I169" s="108"/>
      <c r="J169" s="108"/>
      <c r="K169" s="108"/>
      <c r="L169" s="108"/>
      <c r="M169" s="108"/>
    </row>
    <row r="170" spans="4:13" ht="15.75" customHeight="1">
      <c r="D170" s="109"/>
      <c r="E170" s="109"/>
      <c r="F170" s="109"/>
      <c r="G170" s="108"/>
      <c r="H170" s="108"/>
      <c r="I170" s="108"/>
      <c r="J170" s="108"/>
      <c r="K170" s="108"/>
      <c r="L170" s="108"/>
      <c r="M170" s="108"/>
    </row>
    <row r="171" spans="4:13" ht="15.75" customHeight="1">
      <c r="D171" s="109"/>
      <c r="E171" s="109"/>
      <c r="F171" s="109"/>
      <c r="G171" s="108"/>
      <c r="H171" s="108"/>
      <c r="I171" s="108"/>
      <c r="J171" s="108"/>
      <c r="K171" s="108"/>
      <c r="L171" s="108"/>
      <c r="M171" s="108"/>
    </row>
    <row r="172" spans="4:13" ht="15.75" customHeight="1">
      <c r="D172" s="109"/>
      <c r="E172" s="109"/>
      <c r="F172" s="109"/>
      <c r="G172" s="108"/>
      <c r="H172" s="108"/>
      <c r="I172" s="108"/>
      <c r="J172" s="108"/>
      <c r="K172" s="108"/>
      <c r="L172" s="108"/>
      <c r="M172" s="108"/>
    </row>
    <row r="173" spans="4:13" ht="15.75" customHeight="1">
      <c r="D173" s="109"/>
      <c r="E173" s="109"/>
      <c r="F173" s="109"/>
      <c r="G173" s="108"/>
      <c r="H173" s="108"/>
      <c r="I173" s="108"/>
      <c r="J173" s="108"/>
      <c r="K173" s="108"/>
      <c r="L173" s="108"/>
      <c r="M173" s="108"/>
    </row>
    <row r="174" spans="4:13" ht="15.75" customHeight="1">
      <c r="D174" s="109"/>
      <c r="E174" s="109"/>
      <c r="F174" s="109"/>
      <c r="G174" s="108"/>
      <c r="H174" s="108"/>
      <c r="I174" s="108"/>
      <c r="J174" s="108"/>
      <c r="K174" s="108"/>
      <c r="L174" s="108"/>
      <c r="M174" s="108"/>
    </row>
    <row r="175" spans="4:13" ht="15.75" customHeight="1">
      <c r="D175" s="109"/>
      <c r="E175" s="109"/>
      <c r="F175" s="109"/>
      <c r="G175" s="108"/>
      <c r="H175" s="108"/>
      <c r="I175" s="108"/>
      <c r="J175" s="108"/>
      <c r="K175" s="108"/>
      <c r="L175" s="108"/>
      <c r="M175" s="108"/>
    </row>
    <row r="176" spans="4:13" ht="15.75" customHeight="1">
      <c r="D176" s="109"/>
      <c r="E176" s="109"/>
      <c r="F176" s="109"/>
      <c r="G176" s="108"/>
      <c r="H176" s="108"/>
      <c r="I176" s="108"/>
      <c r="J176" s="108"/>
      <c r="K176" s="108"/>
      <c r="L176" s="108"/>
      <c r="M176" s="108"/>
    </row>
    <row r="177" spans="4:13" ht="15.75" customHeight="1">
      <c r="D177" s="109"/>
      <c r="E177" s="109"/>
      <c r="F177" s="109"/>
      <c r="G177" s="108"/>
      <c r="H177" s="108"/>
      <c r="I177" s="108"/>
      <c r="J177" s="108"/>
      <c r="K177" s="108"/>
      <c r="L177" s="108"/>
      <c r="M177" s="108"/>
    </row>
    <row r="178" spans="4:13" ht="15.75" customHeight="1">
      <c r="D178" s="109"/>
      <c r="E178" s="109"/>
      <c r="F178" s="109"/>
      <c r="G178" s="108"/>
      <c r="H178" s="108"/>
      <c r="I178" s="108"/>
      <c r="J178" s="108"/>
      <c r="K178" s="108"/>
      <c r="L178" s="108"/>
      <c r="M178" s="108"/>
    </row>
    <row r="179" spans="4:13" ht="15.75" customHeight="1">
      <c r="D179" s="109"/>
      <c r="E179" s="109"/>
      <c r="F179" s="109"/>
      <c r="G179" s="108"/>
      <c r="H179" s="108"/>
      <c r="I179" s="108"/>
      <c r="J179" s="108"/>
      <c r="K179" s="108"/>
      <c r="L179" s="108"/>
      <c r="M179" s="108"/>
    </row>
    <row r="180" spans="4:13" ht="15.75" customHeight="1">
      <c r="D180" s="109"/>
      <c r="E180" s="109"/>
      <c r="F180" s="109"/>
      <c r="G180" s="108"/>
      <c r="H180" s="108"/>
      <c r="I180" s="108"/>
      <c r="J180" s="108"/>
      <c r="K180" s="108"/>
      <c r="L180" s="108"/>
      <c r="M180" s="108"/>
    </row>
    <row r="181" spans="4:13" ht="15.75" customHeight="1">
      <c r="D181" s="109"/>
      <c r="E181" s="109"/>
      <c r="F181" s="109"/>
      <c r="G181" s="108"/>
      <c r="H181" s="108"/>
      <c r="I181" s="108"/>
      <c r="J181" s="108"/>
      <c r="K181" s="108"/>
      <c r="L181" s="108"/>
      <c r="M181" s="108"/>
    </row>
    <row r="182" spans="4:13" ht="15.75" customHeight="1">
      <c r="D182" s="109"/>
      <c r="E182" s="109"/>
      <c r="F182" s="109"/>
      <c r="G182" s="108"/>
      <c r="H182" s="108"/>
      <c r="I182" s="108"/>
      <c r="J182" s="108"/>
      <c r="K182" s="108"/>
      <c r="L182" s="108"/>
      <c r="M182" s="108"/>
    </row>
    <row r="183" spans="4:13" ht="15.75" customHeight="1">
      <c r="D183" s="109"/>
      <c r="E183" s="109"/>
      <c r="F183" s="109"/>
      <c r="G183" s="108"/>
      <c r="H183" s="108"/>
      <c r="I183" s="108"/>
      <c r="J183" s="108"/>
      <c r="K183" s="108"/>
      <c r="L183" s="108"/>
      <c r="M183" s="108"/>
    </row>
    <row r="184" spans="4:13" ht="15.75" customHeight="1">
      <c r="D184" s="109"/>
      <c r="E184" s="109"/>
      <c r="F184" s="109"/>
      <c r="G184" s="108"/>
      <c r="H184" s="108"/>
      <c r="I184" s="108"/>
      <c r="J184" s="108"/>
      <c r="K184" s="108"/>
      <c r="L184" s="108"/>
      <c r="M184" s="108"/>
    </row>
    <row r="185" spans="4:13" ht="15.75" customHeight="1">
      <c r="D185" s="109"/>
      <c r="E185" s="109"/>
      <c r="F185" s="109"/>
      <c r="G185" s="108"/>
      <c r="H185" s="108"/>
      <c r="I185" s="108"/>
      <c r="J185" s="108"/>
      <c r="K185" s="108"/>
      <c r="L185" s="108"/>
      <c r="M185" s="108"/>
    </row>
    <row r="186" spans="4:13" ht="15.75" customHeight="1">
      <c r="D186" s="109"/>
      <c r="E186" s="109"/>
      <c r="F186" s="109"/>
      <c r="G186" s="108"/>
      <c r="H186" s="108"/>
      <c r="I186" s="108"/>
      <c r="J186" s="108"/>
      <c r="K186" s="108"/>
      <c r="L186" s="108"/>
      <c r="M186" s="108"/>
    </row>
    <row r="187" spans="4:13" ht="15.75" customHeight="1">
      <c r="D187" s="109"/>
      <c r="E187" s="109"/>
      <c r="F187" s="109"/>
      <c r="G187" s="108"/>
      <c r="H187" s="108"/>
      <c r="I187" s="108"/>
      <c r="J187" s="108"/>
      <c r="K187" s="108"/>
      <c r="L187" s="108"/>
      <c r="M187" s="108"/>
    </row>
    <row r="188" spans="4:13" ht="15.75" customHeight="1">
      <c r="D188" s="109"/>
      <c r="E188" s="109"/>
      <c r="F188" s="109"/>
      <c r="G188" s="108"/>
      <c r="H188" s="108"/>
      <c r="I188" s="108"/>
      <c r="J188" s="108"/>
      <c r="K188" s="108"/>
      <c r="L188" s="108"/>
      <c r="M188" s="108"/>
    </row>
    <row r="189" spans="4:13" ht="15.75" customHeight="1">
      <c r="D189" s="109"/>
      <c r="E189" s="109"/>
      <c r="F189" s="109"/>
      <c r="G189" s="108"/>
      <c r="H189" s="108"/>
      <c r="I189" s="108"/>
      <c r="J189" s="108"/>
      <c r="K189" s="108"/>
      <c r="L189" s="108"/>
      <c r="M189" s="108"/>
    </row>
    <row r="190" spans="4:13" ht="15.75" customHeight="1">
      <c r="D190" s="109"/>
      <c r="E190" s="109"/>
      <c r="F190" s="109"/>
      <c r="G190" s="108"/>
      <c r="H190" s="108"/>
      <c r="I190" s="108"/>
      <c r="J190" s="108"/>
      <c r="K190" s="108"/>
      <c r="L190" s="108"/>
      <c r="M190" s="108"/>
    </row>
    <row r="191" spans="4:13" ht="15.75" customHeight="1">
      <c r="D191" s="109"/>
      <c r="E191" s="109"/>
      <c r="F191" s="109"/>
      <c r="G191" s="108"/>
      <c r="H191" s="108"/>
      <c r="I191" s="108"/>
      <c r="J191" s="108"/>
      <c r="K191" s="108"/>
      <c r="L191" s="108"/>
      <c r="M191" s="108"/>
    </row>
    <row r="192" spans="4:13" ht="15.75" customHeight="1">
      <c r="D192" s="109"/>
      <c r="E192" s="109"/>
      <c r="F192" s="109"/>
      <c r="G192" s="108"/>
      <c r="H192" s="108"/>
      <c r="I192" s="108"/>
      <c r="J192" s="108"/>
      <c r="K192" s="108"/>
      <c r="L192" s="108"/>
      <c r="M192" s="108"/>
    </row>
    <row r="193" spans="4:13" ht="15.75" customHeight="1">
      <c r="D193" s="109"/>
      <c r="E193" s="109"/>
      <c r="F193" s="109"/>
      <c r="G193" s="108"/>
      <c r="H193" s="108"/>
      <c r="I193" s="108"/>
      <c r="J193" s="108"/>
      <c r="K193" s="108"/>
      <c r="L193" s="108"/>
      <c r="M193" s="108"/>
    </row>
    <row r="194" spans="4:13" ht="15.75" customHeight="1">
      <c r="D194" s="109"/>
      <c r="E194" s="109"/>
      <c r="F194" s="109"/>
      <c r="G194" s="108"/>
      <c r="H194" s="108"/>
      <c r="I194" s="108"/>
      <c r="J194" s="108"/>
      <c r="K194" s="108"/>
      <c r="L194" s="108"/>
      <c r="M194" s="108"/>
    </row>
    <row r="195" spans="4:13" ht="15.75" customHeight="1">
      <c r="D195" s="109"/>
      <c r="E195" s="109"/>
      <c r="F195" s="109"/>
      <c r="G195" s="108"/>
      <c r="H195" s="108"/>
      <c r="I195" s="108"/>
      <c r="J195" s="108"/>
      <c r="K195" s="108"/>
      <c r="L195" s="108"/>
      <c r="M195" s="108"/>
    </row>
    <row r="196" spans="4:13" ht="15.75" customHeight="1">
      <c r="D196" s="109"/>
      <c r="E196" s="109"/>
      <c r="F196" s="109"/>
      <c r="G196" s="108"/>
      <c r="H196" s="108"/>
      <c r="I196" s="108"/>
      <c r="J196" s="108"/>
      <c r="K196" s="108"/>
      <c r="L196" s="108"/>
      <c r="M196" s="108"/>
    </row>
    <row r="197" spans="4:13" ht="15.75" customHeight="1">
      <c r="D197" s="109"/>
      <c r="E197" s="109"/>
      <c r="F197" s="109"/>
      <c r="G197" s="108"/>
      <c r="H197" s="108"/>
      <c r="I197" s="108"/>
      <c r="J197" s="108"/>
      <c r="K197" s="108"/>
      <c r="L197" s="108"/>
      <c r="M197" s="108"/>
    </row>
    <row r="198" spans="4:13" ht="15.75" customHeight="1">
      <c r="D198" s="109"/>
      <c r="E198" s="109"/>
      <c r="F198" s="109"/>
      <c r="G198" s="108"/>
      <c r="H198" s="108"/>
      <c r="I198" s="108"/>
      <c r="J198" s="108"/>
      <c r="K198" s="108"/>
      <c r="L198" s="108"/>
      <c r="M198" s="108"/>
    </row>
    <row r="199" spans="4:13" ht="15.75" customHeight="1">
      <c r="D199" s="109"/>
      <c r="E199" s="109"/>
      <c r="F199" s="109"/>
      <c r="G199" s="108"/>
      <c r="H199" s="108"/>
      <c r="I199" s="108"/>
      <c r="J199" s="108"/>
      <c r="K199" s="108"/>
      <c r="L199" s="108"/>
      <c r="M199" s="108"/>
    </row>
    <row r="200" spans="4:13" ht="15.75" customHeight="1">
      <c r="D200" s="109"/>
      <c r="E200" s="109"/>
      <c r="F200" s="109"/>
      <c r="G200" s="108"/>
      <c r="H200" s="108"/>
      <c r="I200" s="108"/>
      <c r="J200" s="108"/>
      <c r="K200" s="108"/>
      <c r="L200" s="108"/>
      <c r="M200" s="108"/>
    </row>
    <row r="201" spans="4:13" ht="15.75" customHeight="1">
      <c r="D201" s="109"/>
      <c r="E201" s="109"/>
      <c r="F201" s="109"/>
      <c r="G201" s="108"/>
      <c r="H201" s="108"/>
      <c r="I201" s="108"/>
      <c r="J201" s="108"/>
      <c r="K201" s="108"/>
      <c r="L201" s="108"/>
      <c r="M201" s="108"/>
    </row>
    <row r="202" spans="4:13" ht="15.75" customHeight="1">
      <c r="D202" s="109"/>
      <c r="E202" s="109"/>
      <c r="F202" s="109"/>
      <c r="G202" s="108"/>
      <c r="H202" s="108"/>
      <c r="I202" s="108"/>
      <c r="J202" s="108"/>
      <c r="K202" s="108"/>
      <c r="L202" s="108"/>
      <c r="M202" s="108"/>
    </row>
    <row r="203" spans="4:13" ht="15.75" customHeight="1">
      <c r="D203" s="109"/>
      <c r="E203" s="109"/>
      <c r="F203" s="109"/>
      <c r="G203" s="108"/>
      <c r="H203" s="108"/>
      <c r="I203" s="108"/>
      <c r="J203" s="108"/>
      <c r="K203" s="108"/>
      <c r="L203" s="108"/>
      <c r="M203" s="108"/>
    </row>
    <row r="204" spans="4:13" ht="15.75" customHeight="1">
      <c r="D204" s="109"/>
      <c r="E204" s="109"/>
      <c r="F204" s="109"/>
      <c r="G204" s="108"/>
      <c r="H204" s="108"/>
      <c r="I204" s="108"/>
      <c r="J204" s="108"/>
      <c r="K204" s="108"/>
      <c r="L204" s="108"/>
      <c r="M204" s="108"/>
    </row>
    <row r="205" spans="4:13" ht="15.75" customHeight="1">
      <c r="D205" s="109"/>
      <c r="E205" s="109"/>
      <c r="F205" s="109"/>
      <c r="G205" s="108"/>
      <c r="H205" s="108"/>
      <c r="I205" s="108"/>
      <c r="J205" s="108"/>
      <c r="K205" s="108"/>
      <c r="L205" s="108"/>
      <c r="M205" s="108"/>
    </row>
    <row r="206" spans="4:13" ht="15.75" customHeight="1">
      <c r="D206" s="109"/>
      <c r="E206" s="109"/>
      <c r="F206" s="109"/>
      <c r="G206" s="108"/>
      <c r="H206" s="108"/>
      <c r="I206" s="108"/>
      <c r="J206" s="108"/>
      <c r="K206" s="108"/>
      <c r="L206" s="108"/>
      <c r="M206" s="108"/>
    </row>
    <row r="207" spans="4:13" ht="15.75" customHeight="1">
      <c r="D207" s="109"/>
      <c r="E207" s="109"/>
      <c r="F207" s="109"/>
      <c r="G207" s="108"/>
      <c r="H207" s="108"/>
      <c r="I207" s="108"/>
      <c r="J207" s="108"/>
      <c r="K207" s="108"/>
      <c r="L207" s="108"/>
      <c r="M207" s="108"/>
    </row>
    <row r="208" spans="4:13" ht="15.75" customHeight="1">
      <c r="D208" s="109"/>
      <c r="E208" s="109"/>
      <c r="F208" s="109"/>
      <c r="G208" s="108"/>
      <c r="H208" s="108"/>
      <c r="I208" s="108"/>
      <c r="J208" s="108"/>
      <c r="K208" s="108"/>
      <c r="L208" s="108"/>
      <c r="M208" s="108"/>
    </row>
    <row r="209" spans="4:13" ht="15.75" customHeight="1">
      <c r="D209" s="109"/>
      <c r="E209" s="109"/>
      <c r="F209" s="109"/>
      <c r="G209" s="108"/>
      <c r="H209" s="108"/>
      <c r="I209" s="108"/>
      <c r="J209" s="108"/>
      <c r="K209" s="108"/>
      <c r="L209" s="108"/>
      <c r="M209" s="108"/>
    </row>
    <row r="210" spans="4:13" ht="15.75" customHeight="1">
      <c r="D210" s="109"/>
      <c r="E210" s="109"/>
      <c r="F210" s="109"/>
      <c r="G210" s="108"/>
      <c r="H210" s="108"/>
      <c r="I210" s="108"/>
      <c r="J210" s="108"/>
      <c r="K210" s="108"/>
      <c r="L210" s="108"/>
      <c r="M210" s="108"/>
    </row>
    <row r="211" spans="4:13" ht="15.75" customHeight="1">
      <c r="D211" s="109"/>
      <c r="E211" s="109"/>
      <c r="F211" s="109"/>
      <c r="G211" s="108"/>
      <c r="H211" s="108"/>
      <c r="I211" s="108"/>
      <c r="J211" s="108"/>
      <c r="K211" s="108"/>
      <c r="L211" s="108"/>
      <c r="M211" s="108"/>
    </row>
    <row r="212" spans="4:13" ht="15.75" customHeight="1">
      <c r="D212" s="109"/>
      <c r="E212" s="109"/>
      <c r="F212" s="109"/>
      <c r="G212" s="108"/>
      <c r="H212" s="108"/>
      <c r="I212" s="108"/>
      <c r="J212" s="108"/>
      <c r="K212" s="108"/>
      <c r="L212" s="108"/>
      <c r="M212" s="108"/>
    </row>
    <row r="213" spans="4:13" ht="15.75" customHeight="1">
      <c r="D213" s="109"/>
      <c r="E213" s="109"/>
      <c r="F213" s="109"/>
      <c r="G213" s="108"/>
      <c r="H213" s="108"/>
      <c r="I213" s="108"/>
      <c r="J213" s="108"/>
      <c r="K213" s="108"/>
      <c r="L213" s="108"/>
      <c r="M213" s="108"/>
    </row>
    <row r="214" spans="4:13" ht="15.75" customHeight="1">
      <c r="D214" s="109"/>
      <c r="E214" s="109"/>
      <c r="F214" s="109"/>
      <c r="G214" s="108"/>
      <c r="H214" s="108"/>
      <c r="I214" s="108"/>
      <c r="J214" s="108"/>
      <c r="K214" s="108"/>
      <c r="L214" s="108"/>
      <c r="M214" s="108"/>
    </row>
    <row r="215" spans="4:13" ht="15.75" customHeight="1">
      <c r="D215" s="109"/>
      <c r="E215" s="109"/>
      <c r="F215" s="109"/>
      <c r="G215" s="108"/>
      <c r="H215" s="108"/>
      <c r="I215" s="108"/>
      <c r="J215" s="108"/>
      <c r="K215" s="108"/>
      <c r="L215" s="108"/>
      <c r="M215" s="108"/>
    </row>
    <row r="216" spans="4:13" ht="15.75" customHeight="1">
      <c r="D216" s="109"/>
      <c r="E216" s="109"/>
      <c r="F216" s="109"/>
      <c r="G216" s="108"/>
      <c r="H216" s="108"/>
      <c r="I216" s="108"/>
      <c r="J216" s="108"/>
      <c r="K216" s="108"/>
      <c r="L216" s="108"/>
      <c r="M216" s="108"/>
    </row>
    <row r="217" spans="4:13" ht="15.75" customHeight="1">
      <c r="D217" s="109"/>
      <c r="E217" s="109"/>
      <c r="F217" s="109"/>
      <c r="G217" s="108"/>
      <c r="H217" s="108"/>
      <c r="I217" s="108"/>
      <c r="J217" s="108"/>
      <c r="K217" s="108"/>
      <c r="L217" s="108"/>
      <c r="M217" s="108"/>
    </row>
    <row r="218" spans="4:13" ht="15.75" customHeight="1">
      <c r="D218" s="109"/>
      <c r="E218" s="109"/>
      <c r="F218" s="109"/>
      <c r="G218" s="108"/>
      <c r="H218" s="108"/>
      <c r="I218" s="108"/>
      <c r="J218" s="108"/>
      <c r="K218" s="108"/>
      <c r="L218" s="108"/>
      <c r="M218" s="108"/>
    </row>
    <row r="219" spans="4:13" ht="15.75" customHeight="1">
      <c r="D219" s="109"/>
      <c r="E219" s="109"/>
      <c r="F219" s="109"/>
      <c r="G219" s="108"/>
      <c r="H219" s="108"/>
      <c r="I219" s="108"/>
      <c r="J219" s="108"/>
      <c r="K219" s="108"/>
      <c r="L219" s="108"/>
      <c r="M219" s="108"/>
    </row>
    <row r="220" spans="4:13" ht="15.75" customHeight="1">
      <c r="D220" s="109"/>
      <c r="E220" s="109"/>
      <c r="F220" s="109"/>
      <c r="G220" s="108"/>
      <c r="H220" s="108"/>
      <c r="I220" s="108"/>
      <c r="J220" s="108"/>
      <c r="K220" s="108"/>
      <c r="L220" s="108"/>
      <c r="M220" s="108"/>
    </row>
    <row r="221" spans="4:13" ht="15.75" customHeight="1">
      <c r="D221" s="109"/>
      <c r="E221" s="109"/>
      <c r="F221" s="109"/>
      <c r="G221" s="108"/>
      <c r="H221" s="108"/>
      <c r="I221" s="108"/>
      <c r="J221" s="108"/>
      <c r="K221" s="108"/>
      <c r="L221" s="108"/>
      <c r="M221" s="108"/>
    </row>
    <row r="222" spans="4:13" ht="15.75" customHeight="1">
      <c r="D222" s="109"/>
      <c r="E222" s="109"/>
      <c r="F222" s="109"/>
      <c r="G222" s="108"/>
      <c r="H222" s="108"/>
      <c r="I222" s="108"/>
      <c r="J222" s="108"/>
      <c r="K222" s="108"/>
      <c r="L222" s="108"/>
      <c r="M222" s="108"/>
    </row>
    <row r="223" spans="4:13" ht="15.75" customHeight="1">
      <c r="D223" s="109"/>
      <c r="E223" s="109"/>
      <c r="F223" s="109"/>
      <c r="G223" s="108"/>
      <c r="H223" s="108"/>
      <c r="I223" s="108"/>
      <c r="J223" s="108"/>
      <c r="K223" s="108"/>
      <c r="L223" s="108"/>
      <c r="M223" s="108"/>
    </row>
    <row r="224" spans="4:13" ht="15.75" customHeight="1">
      <c r="D224" s="109"/>
      <c r="E224" s="109"/>
      <c r="F224" s="109"/>
      <c r="G224" s="108"/>
      <c r="H224" s="108"/>
      <c r="I224" s="108"/>
      <c r="J224" s="108"/>
      <c r="K224" s="108"/>
      <c r="L224" s="108"/>
      <c r="M224" s="108"/>
    </row>
    <row r="225" spans="4:13" ht="15.75" customHeight="1">
      <c r="D225" s="109"/>
      <c r="E225" s="109"/>
      <c r="F225" s="109"/>
      <c r="G225" s="108"/>
      <c r="H225" s="108"/>
      <c r="I225" s="108"/>
      <c r="J225" s="108"/>
      <c r="K225" s="108"/>
      <c r="L225" s="108"/>
      <c r="M225" s="108"/>
    </row>
    <row r="226" spans="4:13" ht="15.75" customHeight="1">
      <c r="D226" s="109"/>
      <c r="E226" s="109"/>
      <c r="F226" s="109"/>
      <c r="G226" s="108"/>
      <c r="H226" s="108"/>
      <c r="I226" s="108"/>
      <c r="J226" s="108"/>
      <c r="K226" s="108"/>
      <c r="L226" s="108"/>
      <c r="M226" s="108"/>
    </row>
    <row r="227" spans="4:13" ht="15.75" customHeight="1">
      <c r="D227" s="109"/>
      <c r="E227" s="109"/>
      <c r="F227" s="109"/>
      <c r="G227" s="108"/>
      <c r="H227" s="108"/>
      <c r="I227" s="108"/>
      <c r="J227" s="108"/>
      <c r="K227" s="108"/>
      <c r="L227" s="108"/>
      <c r="M227" s="108"/>
    </row>
    <row r="228" spans="4:13" ht="15.75" customHeight="1">
      <c r="D228" s="109"/>
      <c r="E228" s="109"/>
      <c r="F228" s="109"/>
      <c r="G228" s="108"/>
      <c r="H228" s="108"/>
      <c r="I228" s="108"/>
      <c r="J228" s="108"/>
      <c r="K228" s="108"/>
      <c r="L228" s="108"/>
      <c r="M228" s="108"/>
    </row>
    <row r="229" spans="4:13" ht="15.75" customHeight="1">
      <c r="D229" s="109"/>
      <c r="E229" s="109"/>
      <c r="F229" s="109"/>
      <c r="G229" s="108"/>
      <c r="H229" s="108"/>
      <c r="I229" s="108"/>
      <c r="J229" s="108"/>
      <c r="K229" s="108"/>
      <c r="L229" s="108"/>
      <c r="M229" s="108"/>
    </row>
    <row r="230" spans="4:13" ht="15.75" customHeight="1"/>
    <row r="231" spans="4:13" ht="15.75" customHeight="1"/>
    <row r="232" spans="4:13" ht="15.75" customHeight="1"/>
    <row r="233" spans="4:13" ht="15.75" customHeight="1"/>
    <row r="234" spans="4:13" ht="15.75" customHeight="1"/>
    <row r="235" spans="4:13" ht="15.75" customHeight="1"/>
    <row r="236" spans="4:13" ht="15.75" customHeight="1"/>
    <row r="237" spans="4:13" ht="15.75" customHeight="1"/>
    <row r="238" spans="4:13" ht="15.75" customHeight="1"/>
    <row r="239" spans="4:13" ht="15.75" customHeight="1"/>
    <row r="240" spans="4:1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P7:U7"/>
    <mergeCell ref="B1:N1"/>
    <mergeCell ref="D2:F2"/>
    <mergeCell ref="G2:I2"/>
    <mergeCell ref="B3:C3"/>
    <mergeCell ref="M3:N3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4" workbookViewId="0">
      <selection activeCell="G33" sqref="G33"/>
    </sheetView>
  </sheetViews>
  <sheetFormatPr defaultColWidth="14.42578125" defaultRowHeight="15" customHeight="1"/>
  <cols>
    <col min="1" max="1" width="6.7109375" customWidth="1"/>
    <col min="2" max="2" width="42.7109375" customWidth="1"/>
    <col min="3" max="3" width="12.28515625" customWidth="1"/>
    <col min="4" max="4" width="17.7109375" customWidth="1"/>
    <col min="5" max="5" width="15.140625" customWidth="1"/>
    <col min="6" max="6" width="34.42578125" customWidth="1"/>
    <col min="7" max="7" width="69.28515625" customWidth="1"/>
    <col min="8" max="26" width="6.7109375" customWidth="1"/>
  </cols>
  <sheetData>
    <row r="1" spans="1:26" ht="14.25" customHeight="1">
      <c r="B1" s="171" t="s">
        <v>158</v>
      </c>
      <c r="C1" s="140"/>
      <c r="D1" s="140"/>
      <c r="E1" s="140"/>
      <c r="F1" s="140"/>
      <c r="G1" s="140"/>
      <c r="H1" s="91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>
      <c r="A2" s="92"/>
      <c r="B2" s="92"/>
      <c r="C2" s="92"/>
      <c r="D2" s="92"/>
      <c r="E2" s="92"/>
      <c r="F2" s="92"/>
      <c r="G2" s="92"/>
      <c r="H2" s="9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>
      <c r="A3" s="93"/>
      <c r="B3" s="92" t="s">
        <v>159</v>
      </c>
      <c r="C3" s="92"/>
      <c r="D3" s="92"/>
      <c r="E3" s="92"/>
      <c r="F3" s="92"/>
      <c r="G3" s="92"/>
      <c r="H3" s="92"/>
      <c r="I3" s="92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>
      <c r="A4" s="93"/>
      <c r="B4" s="92"/>
      <c r="C4" s="92"/>
      <c r="D4" s="92"/>
      <c r="E4" s="92"/>
      <c r="F4" s="92"/>
      <c r="G4" s="92"/>
      <c r="H4" s="92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>
      <c r="A5" s="93"/>
      <c r="B5" s="172" t="s">
        <v>160</v>
      </c>
      <c r="C5" s="148"/>
      <c r="D5" s="148"/>
      <c r="E5" s="148"/>
      <c r="F5" s="148"/>
      <c r="G5" s="146"/>
      <c r="H5" s="9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25" customHeight="1">
      <c r="A6" s="93"/>
      <c r="B6" s="172" t="s">
        <v>161</v>
      </c>
      <c r="C6" s="148"/>
      <c r="D6" s="148"/>
      <c r="E6" s="148"/>
      <c r="F6" s="148"/>
      <c r="G6" s="146"/>
      <c r="H6" s="91"/>
      <c r="I6" s="10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4.25" customHeight="1">
      <c r="A7" s="93"/>
      <c r="B7" s="172" t="s">
        <v>162</v>
      </c>
      <c r="C7" s="148"/>
      <c r="D7" s="148"/>
      <c r="E7" s="148"/>
      <c r="F7" s="148"/>
      <c r="G7" s="146"/>
      <c r="H7" s="9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4.25" customHeight="1">
      <c r="A8" s="93"/>
      <c r="B8" s="94"/>
      <c r="C8" s="93"/>
      <c r="D8" s="93"/>
      <c r="E8" s="93"/>
      <c r="F8" s="93"/>
      <c r="G8" s="93"/>
      <c r="H8" s="91"/>
      <c r="I8" s="10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>
      <c r="A9" s="91"/>
      <c r="B9" s="91"/>
      <c r="C9" s="91"/>
      <c r="D9" s="91"/>
      <c r="E9" s="91"/>
      <c r="F9" s="91"/>
      <c r="G9" s="91"/>
      <c r="H9" s="91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25" customHeight="1">
      <c r="A10" s="93"/>
      <c r="B10" s="95" t="s">
        <v>163</v>
      </c>
      <c r="C10" s="95" t="s">
        <v>164</v>
      </c>
      <c r="D10" s="95" t="s">
        <v>165</v>
      </c>
      <c r="E10" s="95" t="s">
        <v>166</v>
      </c>
      <c r="F10" s="95" t="s">
        <v>167</v>
      </c>
      <c r="G10" s="95" t="s">
        <v>168</v>
      </c>
      <c r="H10" s="91"/>
      <c r="I10" s="10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.25" customHeight="1">
      <c r="A11" s="93"/>
      <c r="B11" s="96" t="s">
        <v>169</v>
      </c>
      <c r="C11" s="97" t="s">
        <v>170</v>
      </c>
      <c r="D11" s="96" t="s">
        <v>171</v>
      </c>
      <c r="E11" s="96" t="str">
        <f>LEFT(D11,FIND(" ",D11,1))</f>
        <v xml:space="preserve">1844 </v>
      </c>
      <c r="F11" s="96" t="str">
        <f>SUBSTITUTE(B11,"*","")</f>
        <v xml:space="preserve"> James K. Polk </v>
      </c>
      <c r="G11" s="96" t="str">
        <f>CONCATENATE(F11," won the ",D11," with ",C11,"of the popular vote")</f>
        <v xml:space="preserve"> James K. Polk  won the 1844 election with 49.3%of the popular vote</v>
      </c>
      <c r="H11" s="91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4.25" customHeight="1">
      <c r="A12" s="93"/>
      <c r="B12" s="96" t="s">
        <v>172</v>
      </c>
      <c r="C12" s="97" t="s">
        <v>173</v>
      </c>
      <c r="D12" s="96" t="s">
        <v>174</v>
      </c>
      <c r="E12" s="96" t="str">
        <f t="shared" ref="E12:E24" si="0">LEFT(D12,FIND(" ",D12,1))</f>
        <v xml:space="preserve">1848 </v>
      </c>
      <c r="F12" s="96" t="str">
        <f t="shared" ref="F12:F24" si="1">SUBSTITUTE(B12,"*","")</f>
        <v xml:space="preserve"> Zachary Taylor </v>
      </c>
      <c r="G12" s="96" t="str">
        <f t="shared" ref="G12:G24" si="2">CONCATENATE(F12," won the ",D12," with ",C12,"of the popular vote")</f>
        <v xml:space="preserve"> Zachary Taylor  won the 1848 election with 47.3%of the popular vote</v>
      </c>
      <c r="H12" s="91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>
      <c r="A13" s="93"/>
      <c r="B13" s="96" t="s">
        <v>175</v>
      </c>
      <c r="C13" s="97" t="s">
        <v>176</v>
      </c>
      <c r="D13" s="96" t="s">
        <v>177</v>
      </c>
      <c r="E13" s="96" t="str">
        <f t="shared" si="0"/>
        <v xml:space="preserve">1856 </v>
      </c>
      <c r="F13" s="96" t="str">
        <f t="shared" si="1"/>
        <v xml:space="preserve"> James Buchanan </v>
      </c>
      <c r="G13" s="96" t="str">
        <f t="shared" si="2"/>
        <v xml:space="preserve"> James Buchanan  won the 1856 election with 45.3%of the popular vote</v>
      </c>
      <c r="H13" s="91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>
      <c r="A14" s="93"/>
      <c r="B14" s="96" t="s">
        <v>178</v>
      </c>
      <c r="C14" s="97" t="s">
        <v>179</v>
      </c>
      <c r="D14" s="96" t="s">
        <v>180</v>
      </c>
      <c r="E14" s="96" t="str">
        <f t="shared" si="0"/>
        <v xml:space="preserve">1860 </v>
      </c>
      <c r="F14" s="96" t="str">
        <f t="shared" si="1"/>
        <v xml:space="preserve"> Abraham Lincoln </v>
      </c>
      <c r="G14" s="96" t="str">
        <f t="shared" si="2"/>
        <v xml:space="preserve"> Abraham Lincoln  won the 1860 election with 39.9%of the popular vote</v>
      </c>
      <c r="H14" s="91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>
      <c r="A15" s="93"/>
      <c r="B15" s="96" t="s">
        <v>181</v>
      </c>
      <c r="C15" s="97" t="s">
        <v>182</v>
      </c>
      <c r="D15" s="96" t="s">
        <v>183</v>
      </c>
      <c r="E15" s="96" t="str">
        <f t="shared" si="0"/>
        <v xml:space="preserve">1880 </v>
      </c>
      <c r="F15" s="96" t="str">
        <f t="shared" si="1"/>
        <v xml:space="preserve"> James Garfield </v>
      </c>
      <c r="G15" s="96" t="str">
        <f t="shared" si="2"/>
        <v xml:space="preserve"> James Garfield  won the 1880 election with 48.3%of the popular vote</v>
      </c>
      <c r="H15" s="91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 customHeight="1">
      <c r="A16" s="93"/>
      <c r="B16" s="96" t="s">
        <v>184</v>
      </c>
      <c r="C16" s="97" t="s">
        <v>185</v>
      </c>
      <c r="D16" s="96" t="s">
        <v>186</v>
      </c>
      <c r="E16" s="96" t="str">
        <f t="shared" si="0"/>
        <v xml:space="preserve">1884 </v>
      </c>
      <c r="F16" s="96" t="str">
        <f t="shared" si="1"/>
        <v xml:space="preserve"> Grover Cleveland </v>
      </c>
      <c r="G16" s="96" t="str">
        <f t="shared" si="2"/>
        <v xml:space="preserve"> Grover Cleveland  won the 1884 election with 48.8%of the popular vote</v>
      </c>
      <c r="H16" s="91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 customHeight="1">
      <c r="A17" s="93"/>
      <c r="B17" s="96" t="s">
        <v>187</v>
      </c>
      <c r="C17" s="97" t="s">
        <v>188</v>
      </c>
      <c r="D17" s="96" t="s">
        <v>189</v>
      </c>
      <c r="E17" s="96" t="str">
        <f t="shared" si="0"/>
        <v xml:space="preserve">1892 </v>
      </c>
      <c r="F17" s="96" t="str">
        <f t="shared" si="1"/>
        <v xml:space="preserve"> Grover Cleveland </v>
      </c>
      <c r="G17" s="96" t="str">
        <f t="shared" si="2"/>
        <v xml:space="preserve"> Grover Cleveland  won the 1892 election with 46.0%of the popular vote</v>
      </c>
      <c r="H17" s="91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 customHeight="1">
      <c r="A18" s="93"/>
      <c r="B18" s="96" t="s">
        <v>190</v>
      </c>
      <c r="C18" s="97" t="s">
        <v>191</v>
      </c>
      <c r="D18" s="96" t="s">
        <v>192</v>
      </c>
      <c r="E18" s="96" t="str">
        <f t="shared" si="0"/>
        <v xml:space="preserve">1912 </v>
      </c>
      <c r="F18" s="96" t="str">
        <f t="shared" si="1"/>
        <v xml:space="preserve"> Woodrow Wilson </v>
      </c>
      <c r="G18" s="96" t="str">
        <f t="shared" si="2"/>
        <v xml:space="preserve"> Woodrow Wilson  won the 1912 election with 41.8%of the popular vote</v>
      </c>
      <c r="H18" s="91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 customHeight="1">
      <c r="A19" s="91"/>
      <c r="B19" s="96" t="s">
        <v>193</v>
      </c>
      <c r="C19" s="97" t="s">
        <v>170</v>
      </c>
      <c r="D19" s="96" t="s">
        <v>194</v>
      </c>
      <c r="E19" s="96" t="str">
        <f t="shared" si="0"/>
        <v xml:space="preserve">1916 </v>
      </c>
      <c r="F19" s="96" t="str">
        <f t="shared" si="1"/>
        <v xml:space="preserve"> Woodrow Wilson </v>
      </c>
      <c r="G19" s="96" t="str">
        <f t="shared" si="2"/>
        <v xml:space="preserve"> Woodrow Wilson  won the 1916 election with 49.3%of the popular vote</v>
      </c>
      <c r="H19" s="91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 customHeight="1">
      <c r="A20" s="91"/>
      <c r="B20" s="96" t="s">
        <v>195</v>
      </c>
      <c r="C20" s="97" t="s">
        <v>196</v>
      </c>
      <c r="D20" s="96" t="s">
        <v>197</v>
      </c>
      <c r="E20" s="96" t="str">
        <f t="shared" si="0"/>
        <v xml:space="preserve">1948 </v>
      </c>
      <c r="F20" s="96" t="str">
        <f t="shared" si="1"/>
        <v xml:space="preserve"> Harry S. Truman </v>
      </c>
      <c r="G20" s="96" t="str">
        <f t="shared" si="2"/>
        <v xml:space="preserve"> Harry S. Truman  won the 1948 election with 49.7%of the popular vote</v>
      </c>
      <c r="H20" s="91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4.25" customHeight="1">
      <c r="A21" s="91"/>
      <c r="B21" s="96" t="s">
        <v>198</v>
      </c>
      <c r="C21" s="97" t="s">
        <v>196</v>
      </c>
      <c r="D21" s="96" t="s">
        <v>199</v>
      </c>
      <c r="E21" s="96" t="str">
        <f t="shared" si="0"/>
        <v xml:space="preserve">1960 </v>
      </c>
      <c r="F21" s="96" t="str">
        <f t="shared" si="1"/>
        <v xml:space="preserve"> John F. Kennedy </v>
      </c>
      <c r="G21" s="96" t="str">
        <f t="shared" si="2"/>
        <v xml:space="preserve"> John F. Kennedy  won the 1960 election with 49.7%of the popular vote</v>
      </c>
      <c r="H21" s="91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4.25" customHeight="1">
      <c r="A22" s="91"/>
      <c r="B22" s="96" t="s">
        <v>200</v>
      </c>
      <c r="C22" s="97" t="s">
        <v>201</v>
      </c>
      <c r="D22" s="96" t="s">
        <v>202</v>
      </c>
      <c r="E22" s="96" t="str">
        <f t="shared" si="0"/>
        <v xml:space="preserve">1968 </v>
      </c>
      <c r="F22" s="96" t="str">
        <f t="shared" si="1"/>
        <v xml:space="preserve"> Richard Nixon </v>
      </c>
      <c r="G22" s="96" t="str">
        <f t="shared" si="2"/>
        <v xml:space="preserve"> Richard Nixon  won the 1968 election with 43.2%of the popular vote</v>
      </c>
      <c r="H22" s="91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91"/>
      <c r="B23" s="96" t="s">
        <v>203</v>
      </c>
      <c r="C23" s="97" t="s">
        <v>204</v>
      </c>
      <c r="D23" s="96" t="s">
        <v>205</v>
      </c>
      <c r="E23" s="96" t="str">
        <f t="shared" si="0"/>
        <v xml:space="preserve">1992 </v>
      </c>
      <c r="F23" s="96" t="str">
        <f t="shared" si="1"/>
        <v xml:space="preserve"> Bill Clinton </v>
      </c>
      <c r="G23" s="96" t="str">
        <f t="shared" si="2"/>
        <v xml:space="preserve"> Bill Clinton  won the 1992 election with 42.9%of the popular vote</v>
      </c>
      <c r="H23" s="91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91"/>
      <c r="B24" s="96" t="s">
        <v>206</v>
      </c>
      <c r="C24" s="97" t="s">
        <v>207</v>
      </c>
      <c r="D24" s="96" t="s">
        <v>208</v>
      </c>
      <c r="E24" s="96" t="str">
        <f t="shared" si="0"/>
        <v xml:space="preserve">1996 </v>
      </c>
      <c r="F24" s="96" t="str">
        <f t="shared" si="1"/>
        <v xml:space="preserve"> Bill Clinton </v>
      </c>
      <c r="G24" s="96" t="str">
        <f t="shared" si="2"/>
        <v xml:space="preserve"> Bill Clinton  won the 1996 election with 49.2%of the popular vote</v>
      </c>
      <c r="H24" s="91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4.25" customHeight="1">
      <c r="A25" s="91"/>
      <c r="B25" s="91"/>
      <c r="C25" s="91"/>
      <c r="D25" s="91"/>
      <c r="E25" s="91"/>
      <c r="F25" s="91"/>
      <c r="G25" s="91"/>
      <c r="H25" s="91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4.25" customHeight="1">
      <c r="A27" s="28"/>
      <c r="B27" s="172" t="s">
        <v>209</v>
      </c>
      <c r="C27" s="148"/>
      <c r="D27" s="148"/>
      <c r="E27" s="148"/>
      <c r="F27" s="148"/>
      <c r="G27" s="14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4.25" customHeight="1">
      <c r="A28" s="28"/>
      <c r="B28" s="172" t="s">
        <v>210</v>
      </c>
      <c r="C28" s="148"/>
      <c r="D28" s="148"/>
      <c r="E28" s="148"/>
      <c r="F28" s="148"/>
      <c r="G28" s="14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25" customHeight="1">
      <c r="A29" s="28"/>
      <c r="B29" s="172" t="s">
        <v>211</v>
      </c>
      <c r="C29" s="148"/>
      <c r="D29" s="148"/>
      <c r="E29" s="148"/>
      <c r="F29" s="148"/>
      <c r="G29" s="146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4.25" customHeight="1">
      <c r="A31" s="28"/>
      <c r="B31" s="94"/>
      <c r="C31" s="94"/>
      <c r="D31" s="94"/>
      <c r="E31" s="94"/>
      <c r="F31" s="94"/>
      <c r="G31" s="94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25" customHeight="1">
      <c r="A32" s="28"/>
      <c r="B32" s="173" t="s">
        <v>212</v>
      </c>
      <c r="C32" s="146"/>
      <c r="D32" s="95" t="s">
        <v>213</v>
      </c>
      <c r="E32" s="95" t="s">
        <v>166</v>
      </c>
      <c r="F32" s="95" t="s">
        <v>214</v>
      </c>
      <c r="G32" s="95" t="s">
        <v>215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25" customHeight="1">
      <c r="A33" s="28"/>
      <c r="B33" s="174" t="s">
        <v>216</v>
      </c>
      <c r="C33" s="146"/>
      <c r="D33" s="98" t="s">
        <v>217</v>
      </c>
      <c r="E33" s="99" t="str">
        <f>MID(B33,FIND("(",B33,1)+1,4)</f>
        <v>1939</v>
      </c>
      <c r="F33" s="100" t="str">
        <f>MID(B33,FIND("by",B33,1)+3,30)</f>
        <v>King Vidor and Victor Fleming</v>
      </c>
      <c r="G33" s="100" t="str">
        <f>CONCATENATE(LEFT(B33,FIND("(",B33,1)-2),D33)</f>
        <v>The Wizard of OzWarner Bros.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25" customHeight="1">
      <c r="A34" s="28"/>
      <c r="B34" s="174" t="s">
        <v>218</v>
      </c>
      <c r="C34" s="146"/>
      <c r="D34" s="98" t="s">
        <v>219</v>
      </c>
      <c r="E34" s="99" t="str">
        <f t="shared" ref="E34:E42" si="3">MID(B34,FIND("(",B34,1)+1,4)</f>
        <v>1941</v>
      </c>
      <c r="F34" s="100" t="str">
        <f t="shared" ref="F34:F42" si="4">MID(B34,FIND("by",B34,1)+3,30)</f>
        <v>Orson Welles</v>
      </c>
      <c r="G34" s="100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4.25" customHeight="1">
      <c r="A35" s="28"/>
      <c r="B35" s="174" t="s">
        <v>220</v>
      </c>
      <c r="C35" s="146"/>
      <c r="D35" s="98" t="s">
        <v>221</v>
      </c>
      <c r="E35" s="99" t="str">
        <f t="shared" si="3"/>
        <v>2017</v>
      </c>
      <c r="F35" s="100" t="str">
        <f t="shared" si="4"/>
        <v>Jordan Peele</v>
      </c>
      <c r="G35" s="100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4.25" customHeight="1">
      <c r="A36" s="28"/>
      <c r="B36" s="174" t="s">
        <v>222</v>
      </c>
      <c r="C36" s="146"/>
      <c r="D36" s="98" t="s">
        <v>223</v>
      </c>
      <c r="E36" s="99" t="str">
        <f t="shared" si="3"/>
        <v>1949</v>
      </c>
      <c r="F36" s="100" t="str">
        <f t="shared" si="4"/>
        <v>Carol Reed</v>
      </c>
      <c r="G36" s="100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25" customHeight="1">
      <c r="A37" s="28"/>
      <c r="B37" s="174" t="s">
        <v>224</v>
      </c>
      <c r="C37" s="146"/>
      <c r="D37" s="98" t="s">
        <v>217</v>
      </c>
      <c r="E37" s="99" t="str">
        <f t="shared" si="3"/>
        <v>2015</v>
      </c>
      <c r="F37" s="100" t="str">
        <f t="shared" si="4"/>
        <v>George Miller</v>
      </c>
      <c r="G37" s="100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4.25" customHeight="1">
      <c r="A38" s="28"/>
      <c r="B38" s="175" t="s">
        <v>225</v>
      </c>
      <c r="C38" s="146"/>
      <c r="D38" s="98" t="s">
        <v>223</v>
      </c>
      <c r="E38" s="99" t="str">
        <f t="shared" si="3"/>
        <v>1920</v>
      </c>
      <c r="F38" s="100" t="str">
        <f t="shared" si="4"/>
        <v>Robert Wiene</v>
      </c>
      <c r="G38" s="100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25" customHeight="1">
      <c r="A39" s="28"/>
      <c r="B39" s="174" t="s">
        <v>226</v>
      </c>
      <c r="C39" s="146"/>
      <c r="D39" s="98" t="s">
        <v>227</v>
      </c>
      <c r="E39" s="99" t="str">
        <f t="shared" si="3"/>
        <v>1950</v>
      </c>
      <c r="F39" s="100" t="str">
        <f t="shared" si="4"/>
        <v>Joseph L. Mankiewicz</v>
      </c>
      <c r="G39" s="100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25" customHeight="1">
      <c r="A40" s="28"/>
      <c r="B40" s="174" t="s">
        <v>228</v>
      </c>
      <c r="C40" s="146"/>
      <c r="D40" s="98" t="s">
        <v>229</v>
      </c>
      <c r="E40" s="99" t="str">
        <f t="shared" si="3"/>
        <v>2015</v>
      </c>
      <c r="F40" s="100" t="str">
        <f t="shared" si="4"/>
        <v>Pete Docter and Ronnie del Car</v>
      </c>
      <c r="G40" s="100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25" customHeight="1">
      <c r="A41" s="28"/>
      <c r="B41" s="174" t="s">
        <v>230</v>
      </c>
      <c r="C41" s="146"/>
      <c r="D41" s="98" t="s">
        <v>231</v>
      </c>
      <c r="E41" s="99" t="str">
        <f t="shared" si="3"/>
        <v>1927</v>
      </c>
      <c r="F41" s="100" t="str">
        <f t="shared" si="4"/>
        <v>Fritz Lang</v>
      </c>
      <c r="G41" s="100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4.25" customHeight="1">
      <c r="A42" s="28"/>
      <c r="B42" s="174" t="s">
        <v>232</v>
      </c>
      <c r="C42" s="146"/>
      <c r="D42" s="98" t="s">
        <v>233</v>
      </c>
      <c r="E42" s="99" t="str">
        <f t="shared" si="3"/>
        <v>2016</v>
      </c>
      <c r="F42" s="100" t="str">
        <f t="shared" si="4"/>
        <v>Barry Jenkins (III)</v>
      </c>
      <c r="G42" s="100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40:C40"/>
    <mergeCell ref="B41:C41"/>
    <mergeCell ref="B42:C42"/>
    <mergeCell ref="B35:C35"/>
    <mergeCell ref="B36:C36"/>
    <mergeCell ref="B37:C37"/>
    <mergeCell ref="B38:C38"/>
    <mergeCell ref="B39:C39"/>
    <mergeCell ref="B28:G28"/>
    <mergeCell ref="B29:G29"/>
    <mergeCell ref="B32:C32"/>
    <mergeCell ref="B33:C33"/>
    <mergeCell ref="B34:C34"/>
    <mergeCell ref="B1:G1"/>
    <mergeCell ref="B5:G5"/>
    <mergeCell ref="B6:G6"/>
    <mergeCell ref="B7:G7"/>
    <mergeCell ref="B27:G2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showGridLines="0" topLeftCell="A6" workbookViewId="0">
      <selection activeCell="E12" sqref="E12"/>
    </sheetView>
  </sheetViews>
  <sheetFormatPr defaultColWidth="14.42578125" defaultRowHeight="15" customHeight="1"/>
  <cols>
    <col min="1" max="2" width="8.7109375" customWidth="1"/>
    <col min="3" max="3" width="14.85546875" customWidth="1"/>
    <col min="4" max="4" width="8.7109375" customWidth="1"/>
    <col min="5" max="5" width="35.28515625" customWidth="1"/>
    <col min="6" max="13" width="8.7109375" customWidth="1"/>
    <col min="14" max="14" width="10" customWidth="1"/>
    <col min="15" max="25" width="8.7109375" customWidth="1"/>
  </cols>
  <sheetData>
    <row r="1" spans="1:25" ht="14.25" customHeight="1">
      <c r="A1" s="28"/>
      <c r="B1" s="152" t="s">
        <v>234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4.25" customHeight="1">
      <c r="A2" s="28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4.25" customHeight="1">
      <c r="A3" s="28"/>
      <c r="B3" s="176" t="s">
        <v>235</v>
      </c>
      <c r="C3" s="160"/>
      <c r="D3" s="160"/>
      <c r="E3" s="160"/>
      <c r="F3" s="160"/>
      <c r="G3" s="160"/>
      <c r="H3" s="160"/>
      <c r="I3" s="160"/>
      <c r="J3" s="160"/>
      <c r="K3" s="160"/>
      <c r="L3" s="161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4.25" customHeight="1">
      <c r="A4" s="28"/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6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4.25" customHeight="1">
      <c r="A5" s="28"/>
      <c r="B5" s="30"/>
      <c r="C5" s="30"/>
      <c r="D5" s="30"/>
      <c r="E5" s="30"/>
      <c r="F5" s="30"/>
      <c r="G5" s="30"/>
      <c r="H5" s="30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4.25" customHeight="1">
      <c r="A6" s="28"/>
      <c r="B6" s="28"/>
      <c r="C6" s="28"/>
      <c r="D6" s="28"/>
      <c r="E6" s="7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4.2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4.25" customHeight="1">
      <c r="A8" s="28"/>
      <c r="B8" s="76"/>
      <c r="C8" s="77"/>
      <c r="D8" s="77"/>
      <c r="E8" s="77"/>
      <c r="F8" s="77"/>
      <c r="G8" s="77"/>
      <c r="H8" s="77"/>
      <c r="I8" s="77"/>
      <c r="J8" s="77"/>
      <c r="K8" s="77"/>
      <c r="L8" s="86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4.25" customHeight="1">
      <c r="A9" s="28"/>
      <c r="B9" s="78"/>
      <c r="C9" s="28"/>
      <c r="D9" s="28"/>
      <c r="E9" s="28"/>
      <c r="F9" s="28"/>
      <c r="G9" s="28"/>
      <c r="H9" s="28"/>
      <c r="I9" s="28"/>
      <c r="J9" s="28"/>
      <c r="K9" s="28"/>
      <c r="L9" s="8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28.5" customHeight="1">
      <c r="A10" s="28"/>
      <c r="B10" s="78"/>
      <c r="C10" s="28" t="s">
        <v>236</v>
      </c>
      <c r="D10" s="28"/>
      <c r="E10" s="136" t="s">
        <v>352</v>
      </c>
      <c r="F10" s="28"/>
      <c r="G10" s="80" t="s">
        <v>237</v>
      </c>
      <c r="H10" s="28"/>
      <c r="I10" s="28"/>
      <c r="J10" s="28"/>
      <c r="K10" s="28"/>
      <c r="L10" s="8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4.25" customHeight="1">
      <c r="A11" s="28"/>
      <c r="B11" s="78"/>
      <c r="C11" s="28"/>
      <c r="D11" s="28"/>
      <c r="E11" s="28"/>
      <c r="F11" s="28"/>
      <c r="G11" s="28"/>
      <c r="H11" s="28"/>
      <c r="I11" s="28"/>
      <c r="J11" s="28"/>
      <c r="K11" s="28"/>
      <c r="L11" s="8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30.75" customHeight="1">
      <c r="A12" s="28"/>
      <c r="B12" s="78"/>
      <c r="C12" s="28" t="s">
        <v>238</v>
      </c>
      <c r="D12" s="28"/>
      <c r="E12" s="81"/>
      <c r="F12" s="28"/>
      <c r="G12" s="80" t="s">
        <v>239</v>
      </c>
      <c r="H12" s="28"/>
      <c r="I12" s="28"/>
      <c r="J12" s="28"/>
      <c r="K12" s="28"/>
      <c r="L12" s="8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4.25" customHeight="1">
      <c r="A13" s="28"/>
      <c r="B13" s="78"/>
      <c r="C13" s="28"/>
      <c r="D13" s="28"/>
      <c r="E13" s="28"/>
      <c r="F13" s="28"/>
      <c r="G13" s="28"/>
      <c r="H13" s="28"/>
      <c r="I13" s="28"/>
      <c r="J13" s="28"/>
      <c r="K13" s="28"/>
      <c r="L13" s="8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30.75" customHeight="1">
      <c r="A14" s="28"/>
      <c r="B14" s="78"/>
      <c r="C14" s="28" t="s">
        <v>240</v>
      </c>
      <c r="D14" s="28"/>
      <c r="E14" s="137">
        <v>898989898989</v>
      </c>
      <c r="F14" s="28"/>
      <c r="G14" s="80" t="s">
        <v>241</v>
      </c>
      <c r="H14" s="28"/>
      <c r="I14" s="28"/>
      <c r="J14" s="28"/>
      <c r="K14" s="28"/>
      <c r="L14" s="87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4.25" customHeight="1">
      <c r="A15" s="28"/>
      <c r="B15" s="78"/>
      <c r="C15" s="28"/>
      <c r="D15" s="28"/>
      <c r="E15" s="28"/>
      <c r="F15" s="28"/>
      <c r="G15" s="28"/>
      <c r="H15" s="28"/>
      <c r="I15" s="28"/>
      <c r="J15" s="28"/>
      <c r="K15" s="28"/>
      <c r="L15" s="8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4.25" customHeight="1">
      <c r="A16" s="28"/>
      <c r="B16" s="78"/>
      <c r="C16" s="83" t="s">
        <v>242</v>
      </c>
      <c r="D16" s="28"/>
      <c r="E16" s="137">
        <v>898989898989</v>
      </c>
      <c r="F16" s="28"/>
      <c r="G16" s="80" t="s">
        <v>243</v>
      </c>
      <c r="H16" s="28"/>
      <c r="I16" s="28"/>
      <c r="J16" s="28"/>
      <c r="K16" s="28"/>
      <c r="L16" s="8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4.25" customHeight="1">
      <c r="A17" s="28"/>
      <c r="B17" s="78"/>
      <c r="C17" s="28"/>
      <c r="D17" s="28"/>
      <c r="E17" s="28"/>
      <c r="F17" s="28"/>
      <c r="G17" s="28"/>
      <c r="H17" s="28"/>
      <c r="I17" s="28"/>
      <c r="J17" s="28"/>
      <c r="K17" s="28"/>
      <c r="L17" s="87"/>
      <c r="M17" s="28"/>
      <c r="N17" s="88" t="s">
        <v>244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27.75" customHeight="1">
      <c r="A18" s="28"/>
      <c r="B18" s="78"/>
      <c r="C18" s="28" t="s">
        <v>245</v>
      </c>
      <c r="D18" s="28"/>
      <c r="E18" s="79" t="s">
        <v>248</v>
      </c>
      <c r="F18" s="28"/>
      <c r="G18" s="80" t="s">
        <v>246</v>
      </c>
      <c r="H18" s="28"/>
      <c r="I18" s="28"/>
      <c r="J18" s="28"/>
      <c r="K18" s="28"/>
      <c r="L18" s="87"/>
      <c r="M18" s="28"/>
      <c r="N18" s="89" t="s">
        <v>247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4.25" customHeight="1">
      <c r="A19" s="28"/>
      <c r="B19" s="78"/>
      <c r="C19" s="28"/>
      <c r="D19" s="28"/>
      <c r="E19" s="28"/>
      <c r="F19" s="28"/>
      <c r="G19" s="28"/>
      <c r="H19" s="28"/>
      <c r="I19" s="28"/>
      <c r="J19" s="28"/>
      <c r="K19" s="28"/>
      <c r="L19" s="87"/>
      <c r="M19" s="28"/>
      <c r="N19" s="89" t="s">
        <v>248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29.25" customHeight="1">
      <c r="A20" s="28"/>
      <c r="B20" s="78"/>
      <c r="C20" s="28" t="s">
        <v>249</v>
      </c>
      <c r="D20" s="28"/>
      <c r="E20" s="82">
        <v>9999999999</v>
      </c>
      <c r="F20" s="28"/>
      <c r="G20" s="80" t="s">
        <v>250</v>
      </c>
      <c r="H20" s="28"/>
      <c r="I20" s="28"/>
      <c r="J20" s="28"/>
      <c r="K20" s="28"/>
      <c r="L20" s="87"/>
      <c r="M20" s="28"/>
      <c r="N20" s="89" t="s">
        <v>251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4.25" customHeight="1">
      <c r="A21" s="28"/>
      <c r="B21" s="78"/>
      <c r="C21" s="28"/>
      <c r="D21" s="28"/>
      <c r="E21" s="28"/>
      <c r="F21" s="28"/>
      <c r="G21" s="28"/>
      <c r="H21" s="28"/>
      <c r="I21" s="28"/>
      <c r="J21" s="28"/>
      <c r="K21" s="28"/>
      <c r="L21" s="87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4.25" customHeight="1">
      <c r="A22" s="28"/>
      <c r="B22" s="84"/>
      <c r="C22" s="85"/>
      <c r="D22" s="85"/>
      <c r="E22" s="85"/>
      <c r="F22" s="85"/>
      <c r="G22" s="85"/>
      <c r="H22" s="85"/>
      <c r="I22" s="85"/>
      <c r="J22" s="85"/>
      <c r="K22" s="85"/>
      <c r="L22" s="90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B3:L4"/>
  </mergeCells>
  <dataValidations count="6">
    <dataValidation type="textLength" allowBlank="1" showInputMessage="1" showErrorMessage="1" errorTitle="error" error="maximum 20 characters allowed" sqref="E10" xr:uid="{676E4A72-079D-485C-94BD-0575C60B387B}">
      <formula1>1</formula1>
      <formula2>20</formula2>
    </dataValidation>
    <dataValidation type="custom" allowBlank="1" showInputMessage="1" showErrorMessage="1" errorTitle="error" error="must follow proper email format" sqref="E12" xr:uid="{61F36263-296A-4400-B5CF-BFD111B9454A}">
      <formula1>"textwholenumber@text.com"</formula1>
    </dataValidation>
    <dataValidation type="whole" operator="lessThan" allowBlank="1" showInputMessage="1" showErrorMessage="1" sqref="E14" xr:uid="{2B5FBC61-1835-448A-9676-B7DC17E82FCE}">
      <formula1>999999999999</formula1>
    </dataValidation>
    <dataValidation type="custom" allowBlank="1" showInputMessage="1" showErrorMessage="1" sqref="E16" xr:uid="{060F6EE8-3BFD-483E-BC18-4521CBD91710}">
      <formula1>E14=E16</formula1>
    </dataValidation>
    <dataValidation type="list" allowBlank="1" showInputMessage="1" showErrorMessage="1" sqref="E18" xr:uid="{4C0E2DEB-B6D9-4CE1-9D25-B862AA90267E}">
      <formula1>$N$18:$N$20</formula1>
    </dataValidation>
    <dataValidation type="whole" operator="lessThanOrEqual" allowBlank="1" showInputMessage="1" showErrorMessage="1" sqref="E20" xr:uid="{B2781A3E-2FDB-482F-ACAD-16FAA81C5F9C}">
      <formula1>9999999999</formula1>
    </dataValidation>
  </dataValidation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000"/>
  <sheetViews>
    <sheetView showGridLines="0" topLeftCell="A19" workbookViewId="0">
      <selection activeCell="K38" sqref="K38"/>
    </sheetView>
  </sheetViews>
  <sheetFormatPr defaultColWidth="14.42578125" defaultRowHeight="15" customHeight="1"/>
  <cols>
    <col min="1" max="2" width="8.7109375" customWidth="1"/>
    <col min="3" max="12" width="13.7109375" customWidth="1"/>
    <col min="13" max="13" width="10.140625" customWidth="1"/>
  </cols>
  <sheetData>
    <row r="1" spans="2:13" ht="14.25" customHeight="1">
      <c r="B1" s="152" t="s">
        <v>252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2:13" ht="14.25" customHeight="1"/>
    <row r="3" spans="2:13" ht="14.25" customHeight="1">
      <c r="E3" s="40"/>
      <c r="F3" s="41"/>
      <c r="G3" s="41"/>
      <c r="H3" s="41"/>
      <c r="I3" s="69"/>
    </row>
    <row r="4" spans="2:13" ht="30" customHeight="1">
      <c r="E4" s="42"/>
      <c r="F4" s="177" t="s">
        <v>253</v>
      </c>
      <c r="G4" s="154"/>
      <c r="H4" s="155"/>
      <c r="I4" s="70"/>
    </row>
    <row r="5" spans="2:13" ht="14.25" customHeight="1">
      <c r="E5" s="42"/>
      <c r="I5" s="71"/>
    </row>
    <row r="6" spans="2:13" ht="14.25" customHeight="1">
      <c r="E6" s="42"/>
      <c r="F6" s="43" t="s">
        <v>254</v>
      </c>
      <c r="G6" s="44" t="s">
        <v>3</v>
      </c>
      <c r="H6" s="45" t="s">
        <v>255</v>
      </c>
      <c r="I6" s="71"/>
    </row>
    <row r="7" spans="2:13" ht="14.25" customHeight="1">
      <c r="E7" s="42"/>
      <c r="F7" s="46" t="s">
        <v>256</v>
      </c>
      <c r="G7" s="47">
        <v>2</v>
      </c>
      <c r="H7" s="48">
        <v>21</v>
      </c>
      <c r="I7" s="71"/>
    </row>
    <row r="8" spans="2:13" ht="14.25" customHeight="1">
      <c r="E8" s="42"/>
      <c r="F8" s="49" t="s">
        <v>257</v>
      </c>
      <c r="G8" s="50">
        <v>1</v>
      </c>
      <c r="H8" s="51">
        <v>30</v>
      </c>
      <c r="I8" s="71"/>
    </row>
    <row r="9" spans="2:13" ht="14.25" customHeight="1">
      <c r="E9" s="42"/>
      <c r="F9" s="49" t="s">
        <v>258</v>
      </c>
      <c r="G9" s="50">
        <v>3</v>
      </c>
      <c r="H9" s="51">
        <v>25</v>
      </c>
      <c r="I9" s="71"/>
    </row>
    <row r="10" spans="2:13" ht="14.25" customHeight="1">
      <c r="E10" s="42"/>
      <c r="F10" s="49" t="s">
        <v>259</v>
      </c>
      <c r="G10" s="50">
        <v>5</v>
      </c>
      <c r="H10" s="51">
        <v>10</v>
      </c>
      <c r="I10" s="71"/>
    </row>
    <row r="11" spans="2:13" ht="14.25" customHeight="1">
      <c r="E11" s="42"/>
      <c r="F11" s="52" t="s">
        <v>260</v>
      </c>
      <c r="G11" s="53">
        <v>2</v>
      </c>
      <c r="H11" s="54">
        <v>45</v>
      </c>
      <c r="I11" s="71"/>
      <c r="K11">
        <f>131*13</f>
        <v>1703</v>
      </c>
    </row>
    <row r="12" spans="2:13" ht="14.25" customHeight="1">
      <c r="E12" s="42"/>
      <c r="I12" s="71"/>
    </row>
    <row r="13" spans="2:13" ht="14.25" customHeight="1">
      <c r="E13" s="42"/>
      <c r="F13" s="55" t="s">
        <v>261</v>
      </c>
      <c r="H13" s="56">
        <v>0.18</v>
      </c>
      <c r="I13" s="71"/>
    </row>
    <row r="14" spans="2:13" ht="14.25" customHeight="1">
      <c r="E14" s="42"/>
      <c r="G14" s="57"/>
      <c r="I14" s="71"/>
    </row>
    <row r="15" spans="2:13" ht="14.25" customHeight="1">
      <c r="E15" s="42"/>
      <c r="F15" s="178" t="s">
        <v>262</v>
      </c>
      <c r="G15" s="150"/>
      <c r="H15" s="138">
        <f>SUM(H7:H11)</f>
        <v>131</v>
      </c>
      <c r="I15" s="71"/>
    </row>
    <row r="16" spans="2:13" ht="7.5" customHeight="1">
      <c r="E16" s="42"/>
      <c r="I16" s="71"/>
    </row>
    <row r="17" spans="2:13" ht="14.25" customHeight="1">
      <c r="E17" s="42"/>
      <c r="F17" s="178" t="s">
        <v>263</v>
      </c>
      <c r="G17" s="150"/>
      <c r="H17" s="58">
        <f>SUM(G7:G11)</f>
        <v>13</v>
      </c>
      <c r="I17" s="71"/>
    </row>
    <row r="18" spans="2:13" ht="7.5" customHeight="1">
      <c r="E18" s="42"/>
      <c r="I18" s="71"/>
    </row>
    <row r="19" spans="2:13" ht="14.25" customHeight="1">
      <c r="E19" s="42"/>
      <c r="F19" s="178" t="s">
        <v>264</v>
      </c>
      <c r="G19" s="150"/>
      <c r="H19" s="138">
        <f>H15*H17</f>
        <v>1703</v>
      </c>
      <c r="I19" s="71"/>
    </row>
    <row r="20" spans="2:13" ht="7.5" customHeight="1">
      <c r="E20" s="42"/>
      <c r="I20" s="71"/>
    </row>
    <row r="21" spans="2:13" ht="14.25" customHeight="1">
      <c r="E21" s="42"/>
      <c r="F21" s="178" t="s">
        <v>265</v>
      </c>
      <c r="G21" s="150"/>
      <c r="H21" s="138">
        <f>H19*H13</f>
        <v>306.53999999999996</v>
      </c>
      <c r="I21" s="71"/>
    </row>
    <row r="22" spans="2:13" ht="14.25" customHeight="1">
      <c r="E22" s="59"/>
      <c r="F22" s="60"/>
      <c r="G22" s="60"/>
      <c r="H22" s="61"/>
      <c r="I22" s="72"/>
    </row>
    <row r="23" spans="2:13" ht="14.25" customHeight="1"/>
    <row r="24" spans="2:13" ht="14.25" customHeight="1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69"/>
    </row>
    <row r="25" spans="2:13" ht="14.25" customHeight="1">
      <c r="B25" s="42"/>
      <c r="C25" s="179" t="s">
        <v>266</v>
      </c>
      <c r="D25" s="154"/>
      <c r="E25" s="154"/>
      <c r="F25" s="154"/>
      <c r="G25" s="154"/>
      <c r="H25" s="154"/>
      <c r="I25" s="154"/>
      <c r="J25" s="154"/>
      <c r="K25" s="154"/>
      <c r="L25" s="155"/>
      <c r="M25" s="71"/>
    </row>
    <row r="26" spans="2:13" ht="14.25" customHeight="1">
      <c r="B26" s="42"/>
      <c r="M26" s="71"/>
    </row>
    <row r="27" spans="2:13" ht="14.25" customHeight="1">
      <c r="B27" s="42"/>
      <c r="C27" s="180" t="s">
        <v>267</v>
      </c>
      <c r="D27" s="161"/>
      <c r="G27" s="180" t="s">
        <v>268</v>
      </c>
      <c r="H27" s="161"/>
      <c r="K27" s="180" t="s">
        <v>269</v>
      </c>
      <c r="L27" s="161"/>
      <c r="M27" s="71"/>
    </row>
    <row r="28" spans="2:13" ht="14.25" customHeight="1">
      <c r="B28" s="42"/>
      <c r="C28" s="62" t="s">
        <v>270</v>
      </c>
      <c r="D28" s="63">
        <v>4.25</v>
      </c>
      <c r="G28" s="64" t="s">
        <v>271</v>
      </c>
      <c r="H28" s="65">
        <v>6</v>
      </c>
      <c r="K28" s="62" t="s">
        <v>272</v>
      </c>
      <c r="L28" s="63">
        <v>3.5</v>
      </c>
      <c r="M28" s="71"/>
    </row>
    <row r="29" spans="2:13" ht="14.25" customHeight="1">
      <c r="B29" s="42"/>
      <c r="C29" s="66" t="s">
        <v>273</v>
      </c>
      <c r="D29" s="67">
        <v>3.1415000000000002</v>
      </c>
      <c r="K29" s="66" t="s">
        <v>274</v>
      </c>
      <c r="L29" s="67">
        <v>5</v>
      </c>
      <c r="M29" s="71"/>
    </row>
    <row r="30" spans="2:13" ht="14.25" customHeight="1">
      <c r="B30" s="42"/>
      <c r="M30" s="71"/>
    </row>
    <row r="31" spans="2:13" ht="14.25" customHeight="1">
      <c r="B31" s="42"/>
      <c r="C31" s="181" t="s">
        <v>275</v>
      </c>
      <c r="D31" s="150"/>
      <c r="F31" s="181" t="s">
        <v>276</v>
      </c>
      <c r="G31" s="150"/>
      <c r="H31" s="150"/>
      <c r="I31" s="150"/>
      <c r="J31" s="181" t="s">
        <v>277</v>
      </c>
      <c r="K31" s="150"/>
      <c r="L31" s="150"/>
      <c r="M31" s="163"/>
    </row>
    <row r="32" spans="2:13" ht="4.5" customHeight="1">
      <c r="B32" s="42"/>
      <c r="C32" s="68"/>
      <c r="D32" s="68"/>
      <c r="F32" s="68"/>
      <c r="G32" s="68"/>
      <c r="H32" s="68"/>
      <c r="I32" s="68"/>
      <c r="J32" s="68"/>
      <c r="K32" s="68"/>
      <c r="L32" s="68"/>
      <c r="M32" s="73"/>
    </row>
    <row r="33" spans="2:13" ht="14.25" customHeight="1">
      <c r="B33" s="42"/>
      <c r="C33" s="182">
        <f>2*D29*D28</f>
        <v>26.702750000000002</v>
      </c>
      <c r="D33" s="155"/>
      <c r="G33" s="182">
        <f>4*H28</f>
        <v>24</v>
      </c>
      <c r="H33" s="155"/>
      <c r="K33" s="182">
        <f>2*(L28+L29)</f>
        <v>17</v>
      </c>
      <c r="L33" s="155"/>
      <c r="M33" s="71"/>
    </row>
    <row r="34" spans="2:13" ht="4.5" customHeight="1">
      <c r="B34" s="42"/>
      <c r="M34" s="71"/>
    </row>
    <row r="35" spans="2:13" ht="14.25" customHeight="1">
      <c r="B35" s="42"/>
      <c r="C35" s="181" t="s">
        <v>278</v>
      </c>
      <c r="D35" s="150"/>
      <c r="G35" s="181" t="s">
        <v>279</v>
      </c>
      <c r="H35" s="150"/>
      <c r="J35" s="181" t="s">
        <v>280</v>
      </c>
      <c r="K35" s="150"/>
      <c r="L35" s="150"/>
      <c r="M35" s="163"/>
    </row>
    <row r="36" spans="2:13" ht="4.5" customHeight="1">
      <c r="B36" s="42"/>
      <c r="C36" s="68"/>
      <c r="D36" s="68"/>
      <c r="G36" s="68"/>
      <c r="H36" s="68"/>
      <c r="J36" s="68"/>
      <c r="K36" s="68"/>
      <c r="L36" s="68"/>
      <c r="M36" s="73"/>
    </row>
    <row r="37" spans="2:13" ht="14.25" customHeight="1">
      <c r="B37" s="42"/>
      <c r="C37" s="182">
        <f>D29*D28^2</f>
        <v>56.743343750000001</v>
      </c>
      <c r="D37" s="155"/>
      <c r="G37" s="182">
        <f>H28^2</f>
        <v>36</v>
      </c>
      <c r="H37" s="155"/>
      <c r="K37" s="182">
        <f>L28*L29</f>
        <v>17.5</v>
      </c>
      <c r="L37" s="155"/>
      <c r="M37" s="71"/>
    </row>
    <row r="38" spans="2:13" ht="14.25" customHeight="1">
      <c r="B38" s="59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72"/>
    </row>
    <row r="39" spans="2:13" ht="14.25" customHeight="1"/>
    <row r="40" spans="2:13" ht="14.25" customHeight="1"/>
    <row r="41" spans="2:13" ht="14.25" customHeight="1"/>
    <row r="42" spans="2:13" ht="14.25" customHeight="1"/>
    <row r="43" spans="2:13" ht="14.25" customHeight="1"/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C35:D35"/>
    <mergeCell ref="G35:H35"/>
    <mergeCell ref="J35:M35"/>
    <mergeCell ref="C37:D37"/>
    <mergeCell ref="G37:H37"/>
    <mergeCell ref="K37:L37"/>
    <mergeCell ref="C31:D31"/>
    <mergeCell ref="F31:I31"/>
    <mergeCell ref="J31:M31"/>
    <mergeCell ref="C33:D33"/>
    <mergeCell ref="G33:H33"/>
    <mergeCell ref="K33:L33"/>
    <mergeCell ref="F21:G21"/>
    <mergeCell ref="C25:L25"/>
    <mergeCell ref="C27:D27"/>
    <mergeCell ref="G27:H27"/>
    <mergeCell ref="K27:L27"/>
    <mergeCell ref="B1:M1"/>
    <mergeCell ref="F4:H4"/>
    <mergeCell ref="F15:G15"/>
    <mergeCell ref="F17:G17"/>
    <mergeCell ref="F19:G19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showGridLines="0" workbookViewId="0">
      <selection activeCell="K7" sqref="K7:K54"/>
    </sheetView>
  </sheetViews>
  <sheetFormatPr defaultColWidth="14.42578125" defaultRowHeight="15" customHeight="1"/>
  <cols>
    <col min="1" max="2" width="10.140625" customWidth="1"/>
    <col min="3" max="5" width="8.7109375" customWidth="1"/>
    <col min="6" max="6" width="12.5703125" style="26" customWidth="1"/>
    <col min="7" max="7" width="10.85546875" customWidth="1"/>
    <col min="8" max="8" width="8.7109375" customWidth="1"/>
    <col min="9" max="9" width="10.85546875" bestFit="1" customWidth="1"/>
    <col min="10" max="10" width="11.42578125" bestFit="1" customWidth="1"/>
    <col min="11" max="11" width="11.85546875" customWidth="1"/>
    <col min="12" max="12" width="23.85546875" customWidth="1"/>
    <col min="13" max="13" width="8.7109375" customWidth="1"/>
    <col min="14" max="14" width="13.42578125" customWidth="1"/>
    <col min="15" max="27" width="8.7109375" customWidth="1"/>
  </cols>
  <sheetData>
    <row r="1" spans="1:27" ht="14.25" customHeight="1">
      <c r="A1" s="27"/>
      <c r="B1" s="152" t="s">
        <v>281</v>
      </c>
      <c r="C1" s="140"/>
      <c r="D1" s="140"/>
      <c r="E1" s="140"/>
      <c r="F1" s="183"/>
      <c r="G1" s="140"/>
      <c r="H1" s="140"/>
      <c r="I1" s="140"/>
      <c r="J1" s="140"/>
      <c r="K1" s="140"/>
      <c r="L1" s="140"/>
      <c r="M1" s="140"/>
      <c r="N1" s="140"/>
      <c r="O1" s="140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4.25" customHeight="1">
      <c r="A2" s="28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4.25" customHeight="1">
      <c r="A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4.25" customHeight="1">
      <c r="A4" s="30"/>
      <c r="F4" s="184" t="s">
        <v>104</v>
      </c>
      <c r="G4" s="154"/>
      <c r="H4" s="154"/>
      <c r="I4" s="154"/>
      <c r="J4" s="154"/>
      <c r="K4" s="155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28"/>
      <c r="AA4" s="28"/>
    </row>
    <row r="5" spans="1:27" ht="14.25" customHeight="1">
      <c r="A5" s="31"/>
      <c r="F5" s="32"/>
      <c r="G5" s="30"/>
      <c r="H5" s="30"/>
      <c r="I5" s="30"/>
      <c r="J5" s="30"/>
      <c r="K5" s="30"/>
      <c r="L5" s="30"/>
      <c r="M5" s="39"/>
      <c r="N5" s="39"/>
      <c r="O5" s="39"/>
      <c r="P5" s="39"/>
      <c r="Q5" s="39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4.25" customHeight="1">
      <c r="A6" s="33"/>
      <c r="F6" s="34" t="s">
        <v>282</v>
      </c>
      <c r="G6" s="35" t="s">
        <v>1</v>
      </c>
      <c r="H6" s="36" t="s">
        <v>166</v>
      </c>
      <c r="I6" s="36" t="s">
        <v>106</v>
      </c>
      <c r="J6" s="36" t="s">
        <v>283</v>
      </c>
      <c r="K6" s="36" t="s">
        <v>284</v>
      </c>
      <c r="L6" s="28"/>
      <c r="M6" s="39"/>
      <c r="N6" s="39"/>
      <c r="O6" s="39"/>
      <c r="P6" s="39"/>
      <c r="Q6" s="39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4.25" customHeight="1">
      <c r="A7" s="33"/>
      <c r="F7" s="37">
        <v>41275</v>
      </c>
      <c r="G7" s="38">
        <v>14236.9</v>
      </c>
      <c r="H7" s="38">
        <f>YEAR(F7)</f>
        <v>2013</v>
      </c>
      <c r="I7" s="38" t="str">
        <f>TEXT(F7,"mmmm")</f>
        <v>January</v>
      </c>
      <c r="J7" s="38" t="str">
        <f>TEXT(F7,"dddd")</f>
        <v>Tuesday</v>
      </c>
      <c r="K7" s="38">
        <f>WEEKDAY(F7,1)</f>
        <v>3</v>
      </c>
      <c r="L7" s="28"/>
      <c r="M7" s="39"/>
      <c r="N7" s="39"/>
      <c r="O7" s="39"/>
      <c r="P7" s="39"/>
      <c r="Q7" s="39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5" customHeight="1">
      <c r="A8" s="33"/>
      <c r="F8" s="37" t="s">
        <v>285</v>
      </c>
      <c r="G8" s="38">
        <v>4519.8900000000003</v>
      </c>
      <c r="H8" s="38">
        <f t="shared" ref="H8:H54" si="0">YEAR(F8)</f>
        <v>2013</v>
      </c>
      <c r="I8" s="38" t="str">
        <f t="shared" ref="I8:I54" si="1">TEXT(F8,"mmmm")</f>
        <v>January</v>
      </c>
      <c r="J8" s="38" t="str">
        <f t="shared" ref="J8:J54" si="2">TEXT(F8,"dddd")</f>
        <v>Wednesday</v>
      </c>
      <c r="K8" s="38">
        <f t="shared" ref="K8:K54" si="3">WEEKDAY(F8,1)</f>
        <v>4</v>
      </c>
      <c r="L8" s="28"/>
      <c r="M8" s="39"/>
      <c r="N8" s="39"/>
      <c r="O8" s="39"/>
      <c r="P8" s="39"/>
      <c r="Q8" s="39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4.25" customHeight="1">
      <c r="A9" s="33"/>
      <c r="F9" s="37">
        <v>41334</v>
      </c>
      <c r="G9" s="38">
        <v>55691.01</v>
      </c>
      <c r="H9" s="38">
        <f t="shared" si="0"/>
        <v>2013</v>
      </c>
      <c r="I9" s="38" t="str">
        <f t="shared" si="1"/>
        <v>March</v>
      </c>
      <c r="J9" s="38" t="str">
        <f t="shared" si="2"/>
        <v>Friday</v>
      </c>
      <c r="K9" s="38">
        <f t="shared" si="3"/>
        <v>6</v>
      </c>
      <c r="L9" s="28"/>
      <c r="M9" s="39"/>
      <c r="N9" s="39"/>
      <c r="O9" s="39"/>
      <c r="P9" s="39"/>
      <c r="Q9" s="39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4.25" customHeight="1">
      <c r="A10" s="33"/>
      <c r="F10" s="37">
        <v>41365</v>
      </c>
      <c r="G10" s="38">
        <v>28295.35</v>
      </c>
      <c r="H10" s="38">
        <f t="shared" si="0"/>
        <v>2013</v>
      </c>
      <c r="I10" s="38" t="str">
        <f t="shared" si="1"/>
        <v>April</v>
      </c>
      <c r="J10" s="38" t="str">
        <f t="shared" si="2"/>
        <v>Monday</v>
      </c>
      <c r="K10" s="38">
        <f t="shared" si="3"/>
        <v>2</v>
      </c>
      <c r="L10" s="28"/>
      <c r="M10" s="39"/>
      <c r="N10" s="39"/>
      <c r="O10" s="39"/>
      <c r="P10" s="39"/>
      <c r="Q10" s="39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" customHeight="1">
      <c r="A11" s="33"/>
      <c r="F11" s="37" t="s">
        <v>286</v>
      </c>
      <c r="G11" s="38">
        <v>23648.29</v>
      </c>
      <c r="H11" s="38">
        <f t="shared" si="0"/>
        <v>2013</v>
      </c>
      <c r="I11" s="38" t="str">
        <f t="shared" si="1"/>
        <v>January</v>
      </c>
      <c r="J11" s="38" t="str">
        <f t="shared" si="2"/>
        <v>Saturday</v>
      </c>
      <c r="K11" s="38">
        <f t="shared" si="3"/>
        <v>7</v>
      </c>
      <c r="L11" s="28"/>
      <c r="M11" s="39"/>
      <c r="N11" s="39"/>
      <c r="O11" s="39"/>
      <c r="P11" s="39"/>
      <c r="Q11" s="39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4.25" customHeight="1">
      <c r="A12" s="33"/>
      <c r="F12" s="37">
        <v>41426</v>
      </c>
      <c r="G12" s="38">
        <v>34595.129999999997</v>
      </c>
      <c r="H12" s="38">
        <f t="shared" si="0"/>
        <v>2013</v>
      </c>
      <c r="I12" s="38" t="str">
        <f t="shared" si="1"/>
        <v>June</v>
      </c>
      <c r="J12" s="38" t="str">
        <f t="shared" si="2"/>
        <v>Saturday</v>
      </c>
      <c r="K12" s="38">
        <f t="shared" si="3"/>
        <v>7</v>
      </c>
      <c r="L12" s="28"/>
      <c r="M12" s="39"/>
      <c r="N12" s="39"/>
      <c r="O12" s="39"/>
      <c r="P12" s="39"/>
      <c r="Q12" s="39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4.25" customHeight="1">
      <c r="A13" s="33"/>
      <c r="F13" s="37">
        <v>41456</v>
      </c>
      <c r="G13" s="38">
        <v>33946.39</v>
      </c>
      <c r="H13" s="38">
        <f t="shared" si="0"/>
        <v>2013</v>
      </c>
      <c r="I13" s="38" t="str">
        <f t="shared" si="1"/>
        <v>July</v>
      </c>
      <c r="J13" s="38" t="str">
        <f t="shared" si="2"/>
        <v>Monday</v>
      </c>
      <c r="K13" s="38">
        <f t="shared" si="3"/>
        <v>2</v>
      </c>
      <c r="L13" s="28"/>
      <c r="M13" s="39"/>
      <c r="N13" s="39"/>
      <c r="O13" s="39"/>
      <c r="P13" s="39"/>
      <c r="Q13" s="39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" customHeight="1">
      <c r="A14" s="33"/>
      <c r="F14" s="37">
        <v>41487</v>
      </c>
      <c r="G14" s="38">
        <v>27909.47</v>
      </c>
      <c r="H14" s="38">
        <f t="shared" si="0"/>
        <v>2013</v>
      </c>
      <c r="I14" s="38" t="str">
        <f t="shared" si="1"/>
        <v>August</v>
      </c>
      <c r="J14" s="38" t="str">
        <f t="shared" si="2"/>
        <v>Thursday</v>
      </c>
      <c r="K14" s="38">
        <f t="shared" si="3"/>
        <v>5</v>
      </c>
      <c r="L14" s="28"/>
      <c r="M14" s="39"/>
      <c r="N14" s="39"/>
      <c r="O14" s="39"/>
      <c r="P14" s="39"/>
      <c r="Q14" s="39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4.25" customHeight="1">
      <c r="A15" s="33"/>
      <c r="F15" s="37">
        <v>41518</v>
      </c>
      <c r="G15" s="38">
        <v>81777.350000000006</v>
      </c>
      <c r="H15" s="38">
        <f t="shared" si="0"/>
        <v>2013</v>
      </c>
      <c r="I15" s="38" t="str">
        <f t="shared" si="1"/>
        <v>September</v>
      </c>
      <c r="J15" s="38" t="str">
        <f t="shared" si="2"/>
        <v>Sunday</v>
      </c>
      <c r="K15" s="38">
        <f t="shared" si="3"/>
        <v>1</v>
      </c>
      <c r="L15" s="28"/>
      <c r="M15" s="39"/>
      <c r="N15" s="39"/>
      <c r="O15" s="39"/>
      <c r="P15" s="39"/>
      <c r="Q15" s="39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4.25" customHeight="1">
      <c r="A16" s="33"/>
      <c r="F16" s="37">
        <v>41548</v>
      </c>
      <c r="G16" s="38">
        <v>31453.39</v>
      </c>
      <c r="H16" s="38">
        <f t="shared" si="0"/>
        <v>2013</v>
      </c>
      <c r="I16" s="38" t="str">
        <f t="shared" si="1"/>
        <v>October</v>
      </c>
      <c r="J16" s="38" t="str">
        <f t="shared" si="2"/>
        <v>Tuesday</v>
      </c>
      <c r="K16" s="38">
        <f t="shared" si="3"/>
        <v>3</v>
      </c>
      <c r="L16" s="28"/>
      <c r="M16" s="39"/>
      <c r="N16" s="39"/>
      <c r="O16" s="39"/>
      <c r="P16" s="39"/>
      <c r="Q16" s="39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" customHeight="1">
      <c r="A17" s="33"/>
      <c r="F17" s="37" t="s">
        <v>287</v>
      </c>
      <c r="G17" s="38">
        <v>78628.72</v>
      </c>
      <c r="H17" s="38">
        <f t="shared" si="0"/>
        <v>2013</v>
      </c>
      <c r="I17" s="38" t="str">
        <f t="shared" si="1"/>
        <v>January</v>
      </c>
      <c r="J17" s="38" t="str">
        <f t="shared" si="2"/>
        <v>Friday</v>
      </c>
      <c r="K17" s="38">
        <f t="shared" si="3"/>
        <v>6</v>
      </c>
      <c r="L17" s="28"/>
      <c r="M17" s="39"/>
      <c r="N17" s="39"/>
      <c r="O17" s="39"/>
      <c r="P17" s="39"/>
      <c r="Q17" s="39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4.25" customHeight="1">
      <c r="A18" s="33"/>
      <c r="F18" s="37">
        <v>41609</v>
      </c>
      <c r="G18" s="38">
        <v>69545.62</v>
      </c>
      <c r="H18" s="38">
        <f t="shared" si="0"/>
        <v>2013</v>
      </c>
      <c r="I18" s="38" t="str">
        <f t="shared" si="1"/>
        <v>December</v>
      </c>
      <c r="J18" s="38" t="str">
        <f t="shared" si="2"/>
        <v>Sunday</v>
      </c>
      <c r="K18" s="38">
        <f t="shared" si="3"/>
        <v>1</v>
      </c>
      <c r="L18" s="28"/>
      <c r="M18" s="39"/>
      <c r="N18" s="39"/>
      <c r="O18" s="39"/>
      <c r="P18" s="39"/>
      <c r="Q18" s="39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4.25" customHeight="1">
      <c r="A19" s="33"/>
      <c r="F19" s="37">
        <v>41640</v>
      </c>
      <c r="G19" s="38">
        <v>18174.080000000002</v>
      </c>
      <c r="H19" s="38">
        <f t="shared" si="0"/>
        <v>2014</v>
      </c>
      <c r="I19" s="38" t="str">
        <f t="shared" si="1"/>
        <v>January</v>
      </c>
      <c r="J19" s="38" t="str">
        <f t="shared" si="2"/>
        <v>Wednesday</v>
      </c>
      <c r="K19" s="38">
        <f t="shared" si="3"/>
        <v>4</v>
      </c>
      <c r="L19" s="28"/>
      <c r="M19" s="39"/>
      <c r="N19" s="39"/>
      <c r="O19" s="39"/>
      <c r="P19" s="39"/>
      <c r="Q19" s="39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4.25" customHeight="1">
      <c r="A20" s="33"/>
      <c r="F20" s="37">
        <v>41671</v>
      </c>
      <c r="G20" s="38">
        <v>11951.41</v>
      </c>
      <c r="H20" s="38">
        <f t="shared" si="0"/>
        <v>2014</v>
      </c>
      <c r="I20" s="38" t="str">
        <f t="shared" si="1"/>
        <v>February</v>
      </c>
      <c r="J20" s="38" t="str">
        <f t="shared" si="2"/>
        <v>Saturday</v>
      </c>
      <c r="K20" s="38">
        <f t="shared" si="3"/>
        <v>7</v>
      </c>
      <c r="L20" s="28"/>
      <c r="M20" s="39"/>
      <c r="N20" s="39"/>
      <c r="O20" s="39"/>
      <c r="P20" s="39"/>
      <c r="Q20" s="39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4.25" customHeight="1">
      <c r="A21" s="33"/>
      <c r="F21" s="37">
        <v>41699</v>
      </c>
      <c r="G21" s="38">
        <v>38726.25</v>
      </c>
      <c r="H21" s="38">
        <f t="shared" si="0"/>
        <v>2014</v>
      </c>
      <c r="I21" s="38" t="str">
        <f t="shared" si="1"/>
        <v>March</v>
      </c>
      <c r="J21" s="38" t="str">
        <f t="shared" si="2"/>
        <v>Saturday</v>
      </c>
      <c r="K21" s="38">
        <f t="shared" si="3"/>
        <v>7</v>
      </c>
      <c r="L21" s="28"/>
      <c r="M21" s="39"/>
      <c r="N21" s="39"/>
      <c r="O21" s="39"/>
      <c r="P21" s="39"/>
      <c r="Q21" s="39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4.25" customHeight="1">
      <c r="A22" s="33"/>
      <c r="F22" s="37">
        <v>41730</v>
      </c>
      <c r="G22" s="38">
        <v>34195.21</v>
      </c>
      <c r="H22" s="38">
        <f t="shared" si="0"/>
        <v>2014</v>
      </c>
      <c r="I22" s="38" t="str">
        <f t="shared" si="1"/>
        <v>April</v>
      </c>
      <c r="J22" s="38" t="str">
        <f t="shared" si="2"/>
        <v>Tuesday</v>
      </c>
      <c r="K22" s="38">
        <f t="shared" si="3"/>
        <v>3</v>
      </c>
      <c r="L22" s="28"/>
      <c r="M22" s="39"/>
      <c r="N22" s="39"/>
      <c r="O22" s="39"/>
      <c r="P22" s="39"/>
      <c r="Q22" s="39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4.25" customHeight="1">
      <c r="A23" s="33"/>
      <c r="F23" s="37" t="s">
        <v>288</v>
      </c>
      <c r="G23" s="38">
        <v>30131.69</v>
      </c>
      <c r="H23" s="38">
        <f t="shared" si="0"/>
        <v>2014</v>
      </c>
      <c r="I23" s="38" t="str">
        <f t="shared" si="1"/>
        <v>January</v>
      </c>
      <c r="J23" s="38" t="str">
        <f t="shared" si="2"/>
        <v>Sunday</v>
      </c>
      <c r="K23" s="38">
        <f t="shared" si="3"/>
        <v>1</v>
      </c>
      <c r="L23" s="28"/>
      <c r="M23" s="39"/>
      <c r="N23" s="39"/>
      <c r="O23" s="39"/>
      <c r="P23" s="39"/>
      <c r="Q23" s="39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4.25" customHeight="1">
      <c r="A24" s="33"/>
      <c r="F24" s="37">
        <v>41791</v>
      </c>
      <c r="G24" s="38">
        <v>24797.29</v>
      </c>
      <c r="H24" s="38">
        <f t="shared" si="0"/>
        <v>2014</v>
      </c>
      <c r="I24" s="38" t="str">
        <f t="shared" si="1"/>
        <v>June</v>
      </c>
      <c r="J24" s="38" t="str">
        <f t="shared" si="2"/>
        <v>Sunday</v>
      </c>
      <c r="K24" s="38">
        <f t="shared" si="3"/>
        <v>1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4.25" customHeight="1">
      <c r="A25" s="33"/>
      <c r="F25" s="37">
        <v>41821</v>
      </c>
      <c r="G25" s="38">
        <v>28765.33</v>
      </c>
      <c r="H25" s="38">
        <f t="shared" si="0"/>
        <v>2014</v>
      </c>
      <c r="I25" s="38" t="str">
        <f t="shared" si="1"/>
        <v>July</v>
      </c>
      <c r="J25" s="38" t="str">
        <f t="shared" si="2"/>
        <v>Tuesday</v>
      </c>
      <c r="K25" s="38">
        <f t="shared" si="3"/>
        <v>3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4.25" customHeight="1">
      <c r="A26" s="33"/>
      <c r="F26" s="37">
        <v>41852</v>
      </c>
      <c r="G26" s="38">
        <v>36898.33</v>
      </c>
      <c r="H26" s="38">
        <f t="shared" si="0"/>
        <v>2014</v>
      </c>
      <c r="I26" s="38" t="str">
        <f t="shared" si="1"/>
        <v>August</v>
      </c>
      <c r="J26" s="38" t="str">
        <f t="shared" si="2"/>
        <v>Friday</v>
      </c>
      <c r="K26" s="38">
        <f t="shared" si="3"/>
        <v>6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4.25" customHeight="1">
      <c r="A27" s="33"/>
      <c r="F27" s="37">
        <v>41883</v>
      </c>
      <c r="G27" s="38">
        <v>64595.92</v>
      </c>
      <c r="H27" s="38">
        <f t="shared" si="0"/>
        <v>2014</v>
      </c>
      <c r="I27" s="38" t="str">
        <f t="shared" si="1"/>
        <v>September</v>
      </c>
      <c r="J27" s="38" t="str">
        <f t="shared" si="2"/>
        <v>Monday</v>
      </c>
      <c r="K27" s="38">
        <f t="shared" si="3"/>
        <v>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4.25" customHeight="1">
      <c r="A28" s="33"/>
      <c r="F28" s="37" t="s">
        <v>289</v>
      </c>
      <c r="G28" s="38">
        <v>31404.92</v>
      </c>
      <c r="H28" s="38">
        <f t="shared" si="0"/>
        <v>2014</v>
      </c>
      <c r="I28" s="38" t="str">
        <f t="shared" si="1"/>
        <v>January</v>
      </c>
      <c r="J28" s="38" t="str">
        <f t="shared" si="2"/>
        <v>Friday</v>
      </c>
      <c r="K28" s="38">
        <f t="shared" si="3"/>
        <v>6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4.25" customHeight="1">
      <c r="A29" s="33"/>
      <c r="F29" s="37" t="s">
        <v>290</v>
      </c>
      <c r="G29" s="38">
        <v>75972.56</v>
      </c>
      <c r="H29" s="38">
        <f t="shared" si="0"/>
        <v>2014</v>
      </c>
      <c r="I29" s="38" t="str">
        <f t="shared" si="1"/>
        <v>January</v>
      </c>
      <c r="J29" s="38" t="str">
        <f t="shared" si="2"/>
        <v>Saturday</v>
      </c>
      <c r="K29" s="38">
        <f t="shared" si="3"/>
        <v>7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4.25" customHeight="1">
      <c r="A30" s="33"/>
      <c r="F30" s="37">
        <v>41974</v>
      </c>
      <c r="G30" s="38">
        <v>74919.520000000004</v>
      </c>
      <c r="H30" s="38">
        <f t="shared" si="0"/>
        <v>2014</v>
      </c>
      <c r="I30" s="38" t="str">
        <f t="shared" si="1"/>
        <v>December</v>
      </c>
      <c r="J30" s="38" t="str">
        <f t="shared" si="2"/>
        <v>Monday</v>
      </c>
      <c r="K30" s="38">
        <f t="shared" si="3"/>
        <v>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4.25" customHeight="1">
      <c r="A31" s="33"/>
      <c r="F31" s="37">
        <v>42005</v>
      </c>
      <c r="G31" s="38">
        <v>18542.490000000002</v>
      </c>
      <c r="H31" s="38">
        <f t="shared" si="0"/>
        <v>2015</v>
      </c>
      <c r="I31" s="38" t="str">
        <f t="shared" si="1"/>
        <v>January</v>
      </c>
      <c r="J31" s="38" t="str">
        <f t="shared" si="2"/>
        <v>Thursday</v>
      </c>
      <c r="K31" s="38">
        <f t="shared" si="3"/>
        <v>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4.25" customHeight="1">
      <c r="A32" s="33"/>
      <c r="F32" s="37">
        <v>42036</v>
      </c>
      <c r="G32" s="38">
        <v>22867.71</v>
      </c>
      <c r="H32" s="38">
        <f t="shared" si="0"/>
        <v>2015</v>
      </c>
      <c r="I32" s="38" t="str">
        <f t="shared" si="1"/>
        <v>February</v>
      </c>
      <c r="J32" s="38" t="str">
        <f t="shared" si="2"/>
        <v>Sunday</v>
      </c>
      <c r="K32" s="38">
        <f t="shared" si="3"/>
        <v>1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4.25" customHeight="1">
      <c r="A33" s="33"/>
      <c r="F33" s="37">
        <v>42064</v>
      </c>
      <c r="G33" s="38">
        <v>51186.22</v>
      </c>
      <c r="H33" s="38">
        <f t="shared" si="0"/>
        <v>2015</v>
      </c>
      <c r="I33" s="38" t="str">
        <f t="shared" si="1"/>
        <v>March</v>
      </c>
      <c r="J33" s="38" t="str">
        <f t="shared" si="2"/>
        <v>Sunday</v>
      </c>
      <c r="K33" s="38">
        <f t="shared" si="3"/>
        <v>1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4.25" customHeight="1">
      <c r="A34" s="33"/>
      <c r="F34" s="37">
        <v>42095</v>
      </c>
      <c r="G34" s="38">
        <v>39248.589999999997</v>
      </c>
      <c r="H34" s="38">
        <f t="shared" si="0"/>
        <v>2015</v>
      </c>
      <c r="I34" s="38" t="str">
        <f t="shared" si="1"/>
        <v>April</v>
      </c>
      <c r="J34" s="38" t="str">
        <f t="shared" si="2"/>
        <v>Wednesday</v>
      </c>
      <c r="K34" s="38">
        <f t="shared" si="3"/>
        <v>4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4.25" customHeight="1">
      <c r="A35" s="33"/>
      <c r="F35" s="37">
        <v>42125</v>
      </c>
      <c r="G35" s="38">
        <v>56691.08</v>
      </c>
      <c r="H35" s="38">
        <f t="shared" si="0"/>
        <v>2015</v>
      </c>
      <c r="I35" s="38" t="str">
        <f t="shared" si="1"/>
        <v>May</v>
      </c>
      <c r="J35" s="38" t="str">
        <f t="shared" si="2"/>
        <v>Friday</v>
      </c>
      <c r="K35" s="38">
        <f t="shared" si="3"/>
        <v>6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4.25" customHeight="1">
      <c r="A36" s="33"/>
      <c r="F36" s="37">
        <v>42156</v>
      </c>
      <c r="G36" s="38">
        <v>39430.44</v>
      </c>
      <c r="H36" s="38">
        <f t="shared" si="0"/>
        <v>2015</v>
      </c>
      <c r="I36" s="38" t="str">
        <f t="shared" si="1"/>
        <v>June</v>
      </c>
      <c r="J36" s="38" t="str">
        <f t="shared" si="2"/>
        <v>Monday</v>
      </c>
      <c r="K36" s="38">
        <f t="shared" si="3"/>
        <v>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4.25" customHeight="1">
      <c r="A37" s="33"/>
      <c r="F37" s="37">
        <v>42186</v>
      </c>
      <c r="G37" s="38">
        <v>38440.76</v>
      </c>
      <c r="H37" s="38">
        <f t="shared" si="0"/>
        <v>2015</v>
      </c>
      <c r="I37" s="38" t="str">
        <f t="shared" si="1"/>
        <v>July</v>
      </c>
      <c r="J37" s="38" t="str">
        <f t="shared" si="2"/>
        <v>Wednesday</v>
      </c>
      <c r="K37" s="38">
        <f t="shared" si="3"/>
        <v>4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4.25" customHeight="1">
      <c r="A38" s="33"/>
      <c r="F38" s="37">
        <v>42217</v>
      </c>
      <c r="G38" s="38">
        <v>33265.56</v>
      </c>
      <c r="H38" s="38">
        <f t="shared" si="0"/>
        <v>2015</v>
      </c>
      <c r="I38" s="38" t="str">
        <f t="shared" si="1"/>
        <v>August</v>
      </c>
      <c r="J38" s="38" t="str">
        <f t="shared" si="2"/>
        <v>Saturday</v>
      </c>
      <c r="K38" s="38">
        <f t="shared" si="3"/>
        <v>7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4.25" customHeight="1">
      <c r="A39" s="33"/>
      <c r="F39" s="37">
        <v>42248</v>
      </c>
      <c r="G39" s="38">
        <v>72908.11</v>
      </c>
      <c r="H39" s="38">
        <f t="shared" si="0"/>
        <v>2015</v>
      </c>
      <c r="I39" s="38" t="str">
        <f t="shared" si="1"/>
        <v>September</v>
      </c>
      <c r="J39" s="38" t="str">
        <f t="shared" si="2"/>
        <v>Tuesday</v>
      </c>
      <c r="K39" s="38">
        <f t="shared" si="3"/>
        <v>3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4.25" customHeight="1">
      <c r="A40" s="33"/>
      <c r="F40" s="37">
        <v>42278</v>
      </c>
      <c r="G40" s="38">
        <v>56463.13</v>
      </c>
      <c r="H40" s="38">
        <f t="shared" si="0"/>
        <v>2015</v>
      </c>
      <c r="I40" s="38" t="str">
        <f t="shared" si="1"/>
        <v>October</v>
      </c>
      <c r="J40" s="38" t="str">
        <f t="shared" si="2"/>
        <v>Thursday</v>
      </c>
      <c r="K40" s="38">
        <f t="shared" si="3"/>
        <v>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4.25" customHeight="1">
      <c r="A41" s="33"/>
      <c r="F41" s="37">
        <v>42309</v>
      </c>
      <c r="G41" s="38">
        <v>82192.320000000007</v>
      </c>
      <c r="H41" s="38">
        <f t="shared" si="0"/>
        <v>2015</v>
      </c>
      <c r="I41" s="38" t="str">
        <f t="shared" si="1"/>
        <v>November</v>
      </c>
      <c r="J41" s="38" t="str">
        <f t="shared" si="2"/>
        <v>Sunday</v>
      </c>
      <c r="K41" s="38">
        <f t="shared" si="3"/>
        <v>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4.25" customHeight="1">
      <c r="A42" s="33"/>
      <c r="F42" s="37">
        <v>42339</v>
      </c>
      <c r="G42" s="38">
        <v>97237.42</v>
      </c>
      <c r="H42" s="38">
        <f t="shared" si="0"/>
        <v>2015</v>
      </c>
      <c r="I42" s="38" t="str">
        <f t="shared" si="1"/>
        <v>December</v>
      </c>
      <c r="J42" s="38" t="str">
        <f t="shared" si="2"/>
        <v>Tuesday</v>
      </c>
      <c r="K42" s="38">
        <f t="shared" si="3"/>
        <v>3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4.25" customHeight="1">
      <c r="A43" s="33"/>
      <c r="F43" s="37">
        <v>42370</v>
      </c>
      <c r="G43" s="38">
        <v>44703.14</v>
      </c>
      <c r="H43" s="38">
        <f t="shared" si="0"/>
        <v>2016</v>
      </c>
      <c r="I43" s="38" t="str">
        <f t="shared" si="1"/>
        <v>January</v>
      </c>
      <c r="J43" s="38" t="str">
        <f t="shared" si="2"/>
        <v>Friday</v>
      </c>
      <c r="K43" s="38">
        <f t="shared" si="3"/>
        <v>6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4.25" customHeight="1">
      <c r="A44" s="33"/>
      <c r="F44" s="37">
        <v>42401</v>
      </c>
      <c r="G44" s="38">
        <v>20301.13</v>
      </c>
      <c r="H44" s="38">
        <f t="shared" si="0"/>
        <v>2016</v>
      </c>
      <c r="I44" s="38" t="str">
        <f t="shared" si="1"/>
        <v>February</v>
      </c>
      <c r="J44" s="38" t="str">
        <f t="shared" si="2"/>
        <v>Monday</v>
      </c>
      <c r="K44" s="38">
        <f t="shared" si="3"/>
        <v>2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4.25" customHeight="1">
      <c r="A45" s="33"/>
      <c r="F45" s="37">
        <v>42430</v>
      </c>
      <c r="G45" s="38">
        <v>58872.35</v>
      </c>
      <c r="H45" s="38">
        <f t="shared" si="0"/>
        <v>2016</v>
      </c>
      <c r="I45" s="38" t="str">
        <f t="shared" si="1"/>
        <v>March</v>
      </c>
      <c r="J45" s="38" t="str">
        <f t="shared" si="2"/>
        <v>Tuesday</v>
      </c>
      <c r="K45" s="38">
        <f t="shared" si="3"/>
        <v>3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4.25" customHeight="1">
      <c r="A46" s="33"/>
      <c r="F46" s="37">
        <v>42461</v>
      </c>
      <c r="G46" s="38">
        <v>36521.54</v>
      </c>
      <c r="H46" s="38">
        <f t="shared" si="0"/>
        <v>2016</v>
      </c>
      <c r="I46" s="38" t="str">
        <f t="shared" si="1"/>
        <v>April</v>
      </c>
      <c r="J46" s="38" t="str">
        <f t="shared" si="2"/>
        <v>Friday</v>
      </c>
      <c r="K46" s="38">
        <f t="shared" si="3"/>
        <v>6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4.25" customHeight="1">
      <c r="A47" s="33"/>
      <c r="F47" s="37">
        <v>42491</v>
      </c>
      <c r="G47" s="38">
        <v>44261.11</v>
      </c>
      <c r="H47" s="38">
        <f t="shared" si="0"/>
        <v>2016</v>
      </c>
      <c r="I47" s="38" t="str">
        <f t="shared" si="1"/>
        <v>May</v>
      </c>
      <c r="J47" s="38" t="str">
        <f t="shared" si="2"/>
        <v>Sunday</v>
      </c>
      <c r="K47" s="38">
        <f t="shared" si="3"/>
        <v>1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4.25" customHeight="1">
      <c r="A48" s="33"/>
      <c r="F48" s="37">
        <v>42522</v>
      </c>
      <c r="G48" s="38">
        <v>52981.73</v>
      </c>
      <c r="H48" s="38">
        <f t="shared" si="0"/>
        <v>2016</v>
      </c>
      <c r="I48" s="38" t="str">
        <f t="shared" si="1"/>
        <v>June</v>
      </c>
      <c r="J48" s="38" t="str">
        <f t="shared" si="2"/>
        <v>Wednesday</v>
      </c>
      <c r="K48" s="38">
        <f t="shared" si="3"/>
        <v>4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4.25" customHeight="1">
      <c r="A49" s="33"/>
      <c r="F49" s="37">
        <v>42552</v>
      </c>
      <c r="G49" s="38">
        <v>45264.42</v>
      </c>
      <c r="H49" s="38">
        <f t="shared" si="0"/>
        <v>2016</v>
      </c>
      <c r="I49" s="38" t="str">
        <f t="shared" si="1"/>
        <v>July</v>
      </c>
      <c r="J49" s="38" t="str">
        <f t="shared" si="2"/>
        <v>Friday</v>
      </c>
      <c r="K49" s="38">
        <f t="shared" si="3"/>
        <v>6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4.25" customHeight="1">
      <c r="A50" s="33"/>
      <c r="F50" s="37">
        <v>42583</v>
      </c>
      <c r="G50" s="38">
        <v>63120.89</v>
      </c>
      <c r="H50" s="38">
        <f t="shared" si="0"/>
        <v>2016</v>
      </c>
      <c r="I50" s="38" t="str">
        <f t="shared" si="1"/>
        <v>August</v>
      </c>
      <c r="J50" s="38" t="str">
        <f t="shared" si="2"/>
        <v>Monday</v>
      </c>
      <c r="K50" s="38">
        <f t="shared" si="3"/>
        <v>2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4.25" customHeight="1">
      <c r="A51" s="33"/>
      <c r="F51" s="37">
        <v>42614</v>
      </c>
      <c r="G51" s="38">
        <v>87866.65</v>
      </c>
      <c r="H51" s="38">
        <f t="shared" si="0"/>
        <v>2016</v>
      </c>
      <c r="I51" s="38" t="str">
        <f t="shared" si="1"/>
        <v>September</v>
      </c>
      <c r="J51" s="38" t="str">
        <f t="shared" si="2"/>
        <v>Thursday</v>
      </c>
      <c r="K51" s="38">
        <f t="shared" si="3"/>
        <v>5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4.25" customHeight="1">
      <c r="A52" s="33"/>
      <c r="F52" s="37">
        <v>42644</v>
      </c>
      <c r="G52" s="38">
        <v>77776.92</v>
      </c>
      <c r="H52" s="38">
        <f t="shared" si="0"/>
        <v>2016</v>
      </c>
      <c r="I52" s="38" t="str">
        <f t="shared" si="1"/>
        <v>October</v>
      </c>
      <c r="J52" s="38" t="str">
        <f t="shared" si="2"/>
        <v>Saturday</v>
      </c>
      <c r="K52" s="38">
        <f t="shared" si="3"/>
        <v>7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4.25" customHeight="1">
      <c r="A53" s="33"/>
      <c r="F53" s="37">
        <v>42675</v>
      </c>
      <c r="G53" s="38">
        <v>118447.83</v>
      </c>
      <c r="H53" s="38">
        <f t="shared" si="0"/>
        <v>2016</v>
      </c>
      <c r="I53" s="38" t="str">
        <f t="shared" si="1"/>
        <v>November</v>
      </c>
      <c r="J53" s="38" t="str">
        <f t="shared" si="2"/>
        <v>Tuesday</v>
      </c>
      <c r="K53" s="38">
        <f t="shared" si="3"/>
        <v>3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4.25" customHeight="1">
      <c r="A54" s="28"/>
      <c r="B54" s="28"/>
      <c r="C54" s="28"/>
      <c r="D54" s="28"/>
      <c r="E54" s="28"/>
      <c r="F54" s="37">
        <v>42705</v>
      </c>
      <c r="G54" s="38">
        <v>83829.320000000007</v>
      </c>
      <c r="H54" s="38">
        <f t="shared" si="0"/>
        <v>2016</v>
      </c>
      <c r="I54" s="38" t="str">
        <f t="shared" si="1"/>
        <v>December</v>
      </c>
      <c r="J54" s="38" t="str">
        <f t="shared" si="2"/>
        <v>Thursday</v>
      </c>
      <c r="K54" s="38">
        <f t="shared" si="3"/>
        <v>5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4.25" customHeight="1">
      <c r="A55" s="28"/>
      <c r="B55" s="28"/>
      <c r="C55" s="28"/>
      <c r="D55" s="28"/>
      <c r="E55" s="28"/>
      <c r="F55" s="29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4.25" customHeight="1">
      <c r="A56" s="28"/>
      <c r="B56" s="28"/>
      <c r="C56" s="28"/>
      <c r="D56" s="28"/>
      <c r="E56" s="28"/>
      <c r="F56" s="29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4.25" customHeight="1">
      <c r="A57" s="28"/>
      <c r="B57" s="28"/>
      <c r="C57" s="28"/>
      <c r="D57" s="28"/>
      <c r="E57" s="28"/>
      <c r="F57" s="29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4.25" customHeight="1">
      <c r="A58" s="28"/>
      <c r="B58" s="28"/>
      <c r="C58" s="28"/>
      <c r="D58" s="28"/>
      <c r="E58" s="28"/>
      <c r="F58" s="29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4.25" customHeight="1">
      <c r="A59" s="28"/>
      <c r="B59" s="28"/>
      <c r="C59" s="28"/>
      <c r="D59" s="28"/>
      <c r="E59" s="28"/>
      <c r="F59" s="29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4.25" customHeight="1">
      <c r="A60" s="28"/>
      <c r="B60" s="28"/>
      <c r="C60" s="28"/>
      <c r="D60" s="28"/>
      <c r="E60" s="28"/>
      <c r="F60" s="29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4.25" customHeight="1">
      <c r="A61" s="28"/>
      <c r="B61" s="28"/>
      <c r="C61" s="28"/>
      <c r="D61" s="28"/>
      <c r="E61" s="28"/>
      <c r="F61" s="29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4.25" customHeight="1">
      <c r="A62" s="28"/>
      <c r="B62" s="28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4.25" customHeight="1">
      <c r="A63" s="28"/>
      <c r="B63" s="28"/>
      <c r="C63" s="28"/>
      <c r="D63" s="28"/>
      <c r="E63" s="28"/>
      <c r="F63" s="29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4.25" customHeight="1">
      <c r="A64" s="28"/>
      <c r="B64" s="28"/>
      <c r="C64" s="28"/>
      <c r="D64" s="28"/>
      <c r="E64" s="28"/>
      <c r="F64" s="29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4.25" customHeight="1">
      <c r="A65" s="28"/>
      <c r="B65" s="28"/>
      <c r="C65" s="28"/>
      <c r="D65" s="28"/>
      <c r="E65" s="28"/>
      <c r="F65" s="29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4.25" customHeight="1">
      <c r="A66" s="28"/>
      <c r="B66" s="28"/>
      <c r="C66" s="28"/>
      <c r="D66" s="28"/>
      <c r="E66" s="28"/>
      <c r="F66" s="29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4.25" customHeight="1">
      <c r="A67" s="28"/>
      <c r="B67" s="28"/>
      <c r="C67" s="28"/>
      <c r="D67" s="28"/>
      <c r="E67" s="28"/>
      <c r="F67" s="29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4.25" customHeight="1">
      <c r="A68" s="28"/>
      <c r="B68" s="28"/>
      <c r="C68" s="28"/>
      <c r="D68" s="28"/>
      <c r="E68" s="28"/>
      <c r="F68" s="29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4.25" customHeight="1">
      <c r="A69" s="28"/>
      <c r="B69" s="28"/>
      <c r="C69" s="28"/>
      <c r="D69" s="28"/>
      <c r="E69" s="28"/>
      <c r="F69" s="29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4.25" customHeight="1">
      <c r="A70" s="28"/>
      <c r="B70" s="28"/>
      <c r="C70" s="28"/>
      <c r="D70" s="28"/>
      <c r="E70" s="28"/>
      <c r="F70" s="29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4.25" customHeight="1">
      <c r="A71" s="28"/>
      <c r="B71" s="28"/>
      <c r="C71" s="28"/>
      <c r="D71" s="28"/>
      <c r="E71" s="28"/>
      <c r="F71" s="29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4.25" customHeight="1">
      <c r="A72" s="28"/>
      <c r="B72" s="28"/>
      <c r="C72" s="28"/>
      <c r="D72" s="28"/>
      <c r="E72" s="28"/>
      <c r="F72" s="29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4.25" customHeight="1">
      <c r="A73" s="28"/>
      <c r="B73" s="28"/>
      <c r="C73" s="28"/>
      <c r="D73" s="28"/>
      <c r="E73" s="28"/>
      <c r="F73" s="29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4.25" customHeight="1">
      <c r="A74" s="28"/>
      <c r="B74" s="28"/>
      <c r="C74" s="28"/>
      <c r="D74" s="28"/>
      <c r="E74" s="28"/>
      <c r="F74" s="29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4.25" customHeight="1">
      <c r="A75" s="28"/>
      <c r="B75" s="28"/>
      <c r="C75" s="28"/>
      <c r="D75" s="28"/>
      <c r="E75" s="28"/>
      <c r="F75" s="29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4.25" customHeight="1">
      <c r="A76" s="28"/>
      <c r="B76" s="28"/>
      <c r="C76" s="28"/>
      <c r="D76" s="28"/>
      <c r="E76" s="28"/>
      <c r="F76" s="29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4.25" customHeight="1">
      <c r="A77" s="28"/>
      <c r="B77" s="28"/>
      <c r="C77" s="28"/>
      <c r="D77" s="28"/>
      <c r="E77" s="28"/>
      <c r="F77" s="29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4.25" customHeight="1">
      <c r="A78" s="28"/>
      <c r="B78" s="28"/>
      <c r="C78" s="28"/>
      <c r="D78" s="28"/>
      <c r="E78" s="28"/>
      <c r="F78" s="29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4.25" customHeight="1">
      <c r="A79" s="28"/>
      <c r="B79" s="28"/>
      <c r="C79" s="28"/>
      <c r="D79" s="28"/>
      <c r="E79" s="28"/>
      <c r="F79" s="29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4.25" customHeight="1">
      <c r="A80" s="28"/>
      <c r="B80" s="28"/>
      <c r="C80" s="28"/>
      <c r="D80" s="28"/>
      <c r="E80" s="28"/>
      <c r="F80" s="29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4.25" customHeight="1">
      <c r="A81" s="28"/>
      <c r="B81" s="28"/>
      <c r="C81" s="28"/>
      <c r="D81" s="28"/>
      <c r="E81" s="28"/>
      <c r="F81" s="29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4.25" customHeight="1">
      <c r="A82" s="28"/>
      <c r="B82" s="28"/>
      <c r="C82" s="28"/>
      <c r="D82" s="28"/>
      <c r="E82" s="28"/>
      <c r="F82" s="29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4.25" customHeight="1">
      <c r="A83" s="28"/>
      <c r="B83" s="28"/>
      <c r="C83" s="28"/>
      <c r="D83" s="28"/>
      <c r="E83" s="28"/>
      <c r="F83" s="29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4.25" customHeight="1">
      <c r="A84" s="28"/>
      <c r="B84" s="28"/>
      <c r="C84" s="28"/>
      <c r="D84" s="28"/>
      <c r="E84" s="28"/>
      <c r="F84" s="29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4.25" customHeight="1">
      <c r="A85" s="28"/>
      <c r="B85" s="28"/>
      <c r="C85" s="28"/>
      <c r="D85" s="28"/>
      <c r="E85" s="28"/>
      <c r="F85" s="29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4.25" customHeight="1">
      <c r="A86" s="28"/>
      <c r="B86" s="28"/>
      <c r="C86" s="28"/>
      <c r="D86" s="28"/>
      <c r="E86" s="28"/>
      <c r="F86" s="29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4.25" customHeight="1">
      <c r="A87" s="28"/>
      <c r="B87" s="28"/>
      <c r="C87" s="28"/>
      <c r="D87" s="28"/>
      <c r="E87" s="28"/>
      <c r="F87" s="29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4.25" customHeight="1">
      <c r="A88" s="28"/>
      <c r="B88" s="28"/>
      <c r="C88" s="28"/>
      <c r="D88" s="28"/>
      <c r="E88" s="28"/>
      <c r="F88" s="29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4.25" customHeight="1">
      <c r="A89" s="28"/>
      <c r="B89" s="28"/>
      <c r="C89" s="28"/>
      <c r="D89" s="28"/>
      <c r="E89" s="28"/>
      <c r="F89" s="29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4.25" customHeight="1">
      <c r="A90" s="28"/>
      <c r="B90" s="28"/>
      <c r="C90" s="28"/>
      <c r="D90" s="28"/>
      <c r="E90" s="28"/>
      <c r="F90" s="29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4.25" customHeight="1">
      <c r="A91" s="28"/>
      <c r="B91" s="28"/>
      <c r="C91" s="28"/>
      <c r="D91" s="28"/>
      <c r="E91" s="28"/>
      <c r="F91" s="29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4.25" customHeight="1">
      <c r="A92" s="28"/>
      <c r="B92" s="28"/>
      <c r="C92" s="28"/>
      <c r="D92" s="28"/>
      <c r="E92" s="28"/>
      <c r="F92" s="29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4.25" customHeight="1">
      <c r="A93" s="28"/>
      <c r="B93" s="28"/>
      <c r="C93" s="28"/>
      <c r="D93" s="28"/>
      <c r="E93" s="28"/>
      <c r="F93" s="29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4.25" customHeight="1">
      <c r="A94" s="28"/>
      <c r="B94" s="28"/>
      <c r="C94" s="28"/>
      <c r="D94" s="28"/>
      <c r="E94" s="28"/>
      <c r="F94" s="29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4.25" customHeight="1">
      <c r="A95" s="28"/>
      <c r="B95" s="28"/>
      <c r="C95" s="28"/>
      <c r="D95" s="28"/>
      <c r="E95" s="28"/>
      <c r="F95" s="29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4.25" customHeight="1">
      <c r="A96" s="28"/>
      <c r="B96" s="28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4.25" customHeight="1">
      <c r="A97" s="28"/>
      <c r="B97" s="28"/>
      <c r="C97" s="28"/>
      <c r="D97" s="28"/>
      <c r="E97" s="28"/>
      <c r="F97" s="29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4.25" customHeight="1">
      <c r="A98" s="28"/>
      <c r="B98" s="28"/>
      <c r="C98" s="28"/>
      <c r="D98" s="28"/>
      <c r="E98" s="28"/>
      <c r="F98" s="29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4.25" customHeight="1">
      <c r="A99" s="28"/>
      <c r="B99" s="28"/>
      <c r="C99" s="28"/>
      <c r="D99" s="28"/>
      <c r="E99" s="28"/>
      <c r="F99" s="29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4.25" customHeight="1">
      <c r="A100" s="28"/>
      <c r="B100" s="28"/>
      <c r="C100" s="28"/>
      <c r="D100" s="28"/>
      <c r="E100" s="28"/>
      <c r="F100" s="29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4.25" customHeight="1">
      <c r="A101" s="28"/>
      <c r="B101" s="28"/>
      <c r="C101" s="28"/>
      <c r="D101" s="28"/>
      <c r="E101" s="28"/>
      <c r="F101" s="29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4.25" customHeight="1">
      <c r="A102" s="28"/>
      <c r="B102" s="28"/>
      <c r="C102" s="28"/>
      <c r="D102" s="28"/>
      <c r="E102" s="28"/>
      <c r="F102" s="29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4.25" customHeight="1">
      <c r="A103" s="28"/>
      <c r="B103" s="28"/>
      <c r="C103" s="28"/>
      <c r="D103" s="28"/>
      <c r="E103" s="28"/>
      <c r="F103" s="29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4.25" customHeight="1">
      <c r="A104" s="28"/>
      <c r="B104" s="28"/>
      <c r="C104" s="28"/>
      <c r="D104" s="28"/>
      <c r="E104" s="28"/>
      <c r="F104" s="29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4.25" customHeight="1">
      <c r="A105" s="28"/>
      <c r="B105" s="28"/>
      <c r="C105" s="28"/>
      <c r="D105" s="28"/>
      <c r="E105" s="28"/>
      <c r="F105" s="29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4.25" customHeight="1">
      <c r="A106" s="28"/>
      <c r="B106" s="28"/>
      <c r="C106" s="28"/>
      <c r="D106" s="28"/>
      <c r="E106" s="28"/>
      <c r="F106" s="29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4.25" customHeight="1">
      <c r="A107" s="28"/>
      <c r="B107" s="28"/>
      <c r="C107" s="28"/>
      <c r="D107" s="28"/>
      <c r="E107" s="28"/>
      <c r="F107" s="29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4.25" customHeight="1">
      <c r="A108" s="28"/>
      <c r="B108" s="28"/>
      <c r="C108" s="28"/>
      <c r="D108" s="28"/>
      <c r="E108" s="28"/>
      <c r="F108" s="29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4.25" customHeight="1">
      <c r="A109" s="28"/>
      <c r="B109" s="28"/>
      <c r="C109" s="28"/>
      <c r="D109" s="28"/>
      <c r="E109" s="28"/>
      <c r="F109" s="29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4.25" customHeight="1">
      <c r="A110" s="28"/>
      <c r="B110" s="28"/>
      <c r="C110" s="28"/>
      <c r="D110" s="28"/>
      <c r="E110" s="28"/>
      <c r="F110" s="29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4.25" customHeight="1">
      <c r="A111" s="28"/>
      <c r="B111" s="28"/>
      <c r="C111" s="28"/>
      <c r="D111" s="28"/>
      <c r="E111" s="28"/>
      <c r="F111" s="29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4.25" customHeight="1">
      <c r="A112" s="28"/>
      <c r="B112" s="28"/>
      <c r="C112" s="28"/>
      <c r="D112" s="28"/>
      <c r="E112" s="28"/>
      <c r="F112" s="29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4.25" customHeight="1">
      <c r="A113" s="28"/>
      <c r="B113" s="28"/>
      <c r="C113" s="28"/>
      <c r="D113" s="28"/>
      <c r="E113" s="28"/>
      <c r="F113" s="29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4.25" customHeight="1">
      <c r="A114" s="28"/>
      <c r="B114" s="28"/>
      <c r="C114" s="28"/>
      <c r="D114" s="28"/>
      <c r="E114" s="28"/>
      <c r="F114" s="29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4.25" customHeight="1">
      <c r="A115" s="28"/>
      <c r="B115" s="28"/>
      <c r="C115" s="28"/>
      <c r="D115" s="28"/>
      <c r="E115" s="28"/>
      <c r="F115" s="29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4.25" customHeight="1">
      <c r="A116" s="28"/>
      <c r="B116" s="28"/>
      <c r="C116" s="28"/>
      <c r="D116" s="28"/>
      <c r="E116" s="28"/>
      <c r="F116" s="29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4.25" customHeight="1">
      <c r="A117" s="28"/>
      <c r="B117" s="28"/>
      <c r="C117" s="28"/>
      <c r="D117" s="28"/>
      <c r="E117" s="28"/>
      <c r="F117" s="29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4.25" customHeight="1">
      <c r="A118" s="28"/>
      <c r="B118" s="28"/>
      <c r="C118" s="28"/>
      <c r="D118" s="28"/>
      <c r="E118" s="28"/>
      <c r="F118" s="29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4.25" customHeight="1">
      <c r="A119" s="28"/>
      <c r="B119" s="28"/>
      <c r="C119" s="28"/>
      <c r="D119" s="28"/>
      <c r="E119" s="28"/>
      <c r="F119" s="29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4.25" customHeight="1">
      <c r="A120" s="28"/>
      <c r="B120" s="28"/>
      <c r="C120" s="28"/>
      <c r="D120" s="28"/>
      <c r="E120" s="28"/>
      <c r="F120" s="29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4.25" customHeight="1">
      <c r="A121" s="28"/>
      <c r="B121" s="28"/>
      <c r="C121" s="28"/>
      <c r="D121" s="28"/>
      <c r="E121" s="28"/>
      <c r="F121" s="29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4.25" customHeight="1">
      <c r="A122" s="28"/>
      <c r="B122" s="28"/>
      <c r="C122" s="28"/>
      <c r="D122" s="28"/>
      <c r="E122" s="28"/>
      <c r="F122" s="29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4.25" customHeight="1">
      <c r="A123" s="28"/>
      <c r="B123" s="28"/>
      <c r="C123" s="28"/>
      <c r="D123" s="28"/>
      <c r="E123" s="28"/>
      <c r="F123" s="29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4.25" customHeight="1">
      <c r="A124" s="28"/>
      <c r="B124" s="28"/>
      <c r="C124" s="28"/>
      <c r="D124" s="28"/>
      <c r="E124" s="28"/>
      <c r="F124" s="29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4.25" customHeight="1">
      <c r="A125" s="28"/>
      <c r="B125" s="28"/>
      <c r="C125" s="28"/>
      <c r="D125" s="28"/>
      <c r="E125" s="28"/>
      <c r="F125" s="29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4.25" customHeight="1">
      <c r="A126" s="28"/>
      <c r="B126" s="28"/>
      <c r="C126" s="28"/>
      <c r="D126" s="28"/>
      <c r="E126" s="28"/>
      <c r="F126" s="29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4.25" customHeight="1">
      <c r="A127" s="28"/>
      <c r="B127" s="28"/>
      <c r="C127" s="28"/>
      <c r="D127" s="28"/>
      <c r="E127" s="28"/>
      <c r="F127" s="29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4.25" customHeight="1">
      <c r="A128" s="28"/>
      <c r="B128" s="28"/>
      <c r="C128" s="28"/>
      <c r="D128" s="28"/>
      <c r="E128" s="28"/>
      <c r="F128" s="29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4.25" customHeight="1">
      <c r="A129" s="28"/>
      <c r="B129" s="28"/>
      <c r="C129" s="28"/>
      <c r="D129" s="28"/>
      <c r="E129" s="28"/>
      <c r="F129" s="29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4.25" customHeight="1">
      <c r="A130" s="28"/>
      <c r="B130" s="28"/>
      <c r="C130" s="28"/>
      <c r="D130" s="28"/>
      <c r="E130" s="28"/>
      <c r="F130" s="29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4.25" customHeight="1">
      <c r="A131" s="28"/>
      <c r="B131" s="28"/>
      <c r="C131" s="28"/>
      <c r="D131" s="28"/>
      <c r="E131" s="28"/>
      <c r="F131" s="29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4.25" customHeight="1">
      <c r="A132" s="28"/>
      <c r="B132" s="28"/>
      <c r="C132" s="28"/>
      <c r="D132" s="28"/>
      <c r="E132" s="28"/>
      <c r="F132" s="29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4.25" customHeight="1">
      <c r="A133" s="28"/>
      <c r="B133" s="28"/>
      <c r="C133" s="28"/>
      <c r="D133" s="28"/>
      <c r="E133" s="28"/>
      <c r="F133" s="29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4.25" customHeight="1">
      <c r="A134" s="28"/>
      <c r="B134" s="28"/>
      <c r="C134" s="28"/>
      <c r="D134" s="28"/>
      <c r="E134" s="28"/>
      <c r="F134" s="29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4.25" customHeight="1">
      <c r="A135" s="28"/>
      <c r="B135" s="28"/>
      <c r="C135" s="28"/>
      <c r="D135" s="28"/>
      <c r="E135" s="28"/>
      <c r="F135" s="29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4.25" customHeight="1">
      <c r="A136" s="28"/>
      <c r="B136" s="28"/>
      <c r="C136" s="28"/>
      <c r="D136" s="28"/>
      <c r="E136" s="28"/>
      <c r="F136" s="29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4.25" customHeight="1">
      <c r="A137" s="28"/>
      <c r="B137" s="28"/>
      <c r="C137" s="28"/>
      <c r="D137" s="28"/>
      <c r="E137" s="28"/>
      <c r="F137" s="29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4.25" customHeight="1">
      <c r="A138" s="28"/>
      <c r="B138" s="28"/>
      <c r="C138" s="28"/>
      <c r="D138" s="28"/>
      <c r="E138" s="28"/>
      <c r="F138" s="29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4.25" customHeight="1">
      <c r="A139" s="28"/>
      <c r="B139" s="28"/>
      <c r="C139" s="28"/>
      <c r="D139" s="28"/>
      <c r="E139" s="28"/>
      <c r="F139" s="29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4.25" customHeight="1">
      <c r="A140" s="28"/>
      <c r="B140" s="28"/>
      <c r="C140" s="28"/>
      <c r="D140" s="28"/>
      <c r="E140" s="28"/>
      <c r="F140" s="29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4.25" customHeight="1">
      <c r="A141" s="28"/>
      <c r="B141" s="28"/>
      <c r="C141" s="28"/>
      <c r="D141" s="28"/>
      <c r="E141" s="28"/>
      <c r="F141" s="29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4.25" customHeight="1">
      <c r="A142" s="28"/>
      <c r="B142" s="28"/>
      <c r="C142" s="28"/>
      <c r="D142" s="28"/>
      <c r="E142" s="28"/>
      <c r="F142" s="29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4.25" customHeight="1">
      <c r="A143" s="28"/>
      <c r="B143" s="28"/>
      <c r="C143" s="28"/>
      <c r="D143" s="28"/>
      <c r="E143" s="28"/>
      <c r="F143" s="29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4.25" customHeight="1">
      <c r="A144" s="28"/>
      <c r="B144" s="28"/>
      <c r="C144" s="28"/>
      <c r="D144" s="28"/>
      <c r="E144" s="28"/>
      <c r="F144" s="29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4.25" customHeight="1">
      <c r="A145" s="28"/>
      <c r="B145" s="28"/>
      <c r="C145" s="28"/>
      <c r="D145" s="28"/>
      <c r="E145" s="28"/>
      <c r="F145" s="29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4.25" customHeight="1">
      <c r="A146" s="28"/>
      <c r="B146" s="28"/>
      <c r="C146" s="28"/>
      <c r="D146" s="28"/>
      <c r="E146" s="28"/>
      <c r="F146" s="29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4.25" customHeight="1">
      <c r="A147" s="28"/>
      <c r="B147" s="28"/>
      <c r="C147" s="28"/>
      <c r="D147" s="28"/>
      <c r="E147" s="28"/>
      <c r="F147" s="29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4.25" customHeight="1">
      <c r="A148" s="28"/>
      <c r="B148" s="28"/>
      <c r="C148" s="28"/>
      <c r="D148" s="28"/>
      <c r="E148" s="28"/>
      <c r="F148" s="29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4.25" customHeight="1">
      <c r="A149" s="28"/>
      <c r="B149" s="28"/>
      <c r="C149" s="28"/>
      <c r="D149" s="28"/>
      <c r="E149" s="28"/>
      <c r="F149" s="29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4.25" customHeight="1">
      <c r="A150" s="28"/>
      <c r="B150" s="28"/>
      <c r="C150" s="28"/>
      <c r="D150" s="28"/>
      <c r="E150" s="28"/>
      <c r="F150" s="29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4.25" customHeight="1">
      <c r="A151" s="28"/>
      <c r="B151" s="28"/>
      <c r="C151" s="28"/>
      <c r="D151" s="28"/>
      <c r="E151" s="28"/>
      <c r="F151" s="29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4.25" customHeight="1">
      <c r="A152" s="28"/>
      <c r="B152" s="28"/>
      <c r="C152" s="28"/>
      <c r="D152" s="28"/>
      <c r="E152" s="28"/>
      <c r="F152" s="29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4.25" customHeight="1">
      <c r="A153" s="28"/>
      <c r="B153" s="28"/>
      <c r="C153" s="28"/>
      <c r="D153" s="28"/>
      <c r="E153" s="28"/>
      <c r="F153" s="29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4.25" customHeight="1">
      <c r="A154" s="28"/>
      <c r="B154" s="28"/>
      <c r="C154" s="28"/>
      <c r="D154" s="28"/>
      <c r="E154" s="28"/>
      <c r="F154" s="29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4.25" customHeight="1">
      <c r="A155" s="28"/>
      <c r="B155" s="28"/>
      <c r="C155" s="28"/>
      <c r="D155" s="28"/>
      <c r="E155" s="28"/>
      <c r="F155" s="29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4.25" customHeight="1">
      <c r="A156" s="28"/>
      <c r="B156" s="28"/>
      <c r="C156" s="28"/>
      <c r="D156" s="28"/>
      <c r="E156" s="28"/>
      <c r="F156" s="29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4.25" customHeight="1">
      <c r="A157" s="28"/>
      <c r="B157" s="28"/>
      <c r="C157" s="28"/>
      <c r="D157" s="28"/>
      <c r="E157" s="28"/>
      <c r="F157" s="29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4.25" customHeight="1">
      <c r="A158" s="28"/>
      <c r="B158" s="28"/>
      <c r="C158" s="28"/>
      <c r="D158" s="28"/>
      <c r="E158" s="28"/>
      <c r="F158" s="29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4.25" customHeight="1">
      <c r="A159" s="28"/>
      <c r="B159" s="28"/>
      <c r="C159" s="28"/>
      <c r="D159" s="28"/>
      <c r="E159" s="28"/>
      <c r="F159" s="29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4.25" customHeight="1">
      <c r="A160" s="28"/>
      <c r="B160" s="28"/>
      <c r="C160" s="28"/>
      <c r="D160" s="28"/>
      <c r="E160" s="28"/>
      <c r="F160" s="29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4.25" customHeight="1">
      <c r="A161" s="28"/>
      <c r="B161" s="28"/>
      <c r="C161" s="28"/>
      <c r="D161" s="28"/>
      <c r="E161" s="28"/>
      <c r="F161" s="29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4.25" customHeight="1">
      <c r="A162" s="28"/>
      <c r="B162" s="28"/>
      <c r="C162" s="28"/>
      <c r="D162" s="28"/>
      <c r="E162" s="28"/>
      <c r="F162" s="29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4.25" customHeight="1">
      <c r="A163" s="28"/>
      <c r="B163" s="28"/>
      <c r="C163" s="28"/>
      <c r="D163" s="28"/>
      <c r="E163" s="28"/>
      <c r="F163" s="29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4.25" customHeight="1">
      <c r="A164" s="28"/>
      <c r="B164" s="28"/>
      <c r="C164" s="28"/>
      <c r="D164" s="28"/>
      <c r="E164" s="28"/>
      <c r="F164" s="29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4.25" customHeight="1">
      <c r="A165" s="28"/>
      <c r="B165" s="28"/>
      <c r="C165" s="28"/>
      <c r="D165" s="28"/>
      <c r="E165" s="28"/>
      <c r="F165" s="29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4.25" customHeight="1">
      <c r="A166" s="28"/>
      <c r="B166" s="28"/>
      <c r="C166" s="28"/>
      <c r="D166" s="28"/>
      <c r="E166" s="28"/>
      <c r="F166" s="29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4.25" customHeight="1">
      <c r="A167" s="28"/>
      <c r="B167" s="28"/>
      <c r="C167" s="28"/>
      <c r="D167" s="28"/>
      <c r="E167" s="28"/>
      <c r="F167" s="29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4.25" customHeight="1">
      <c r="A168" s="28"/>
      <c r="B168" s="28"/>
      <c r="C168" s="28"/>
      <c r="D168" s="28"/>
      <c r="E168" s="28"/>
      <c r="F168" s="29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4.25" customHeight="1">
      <c r="A169" s="28"/>
      <c r="B169" s="28"/>
      <c r="C169" s="28"/>
      <c r="D169" s="28"/>
      <c r="E169" s="28"/>
      <c r="F169" s="29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4.25" customHeight="1">
      <c r="A170" s="28"/>
      <c r="B170" s="28"/>
      <c r="C170" s="28"/>
      <c r="D170" s="28"/>
      <c r="E170" s="28"/>
      <c r="F170" s="29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4.25" customHeight="1">
      <c r="A171" s="28"/>
      <c r="B171" s="28"/>
      <c r="C171" s="28"/>
      <c r="D171" s="28"/>
      <c r="E171" s="28"/>
      <c r="F171" s="29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4.25" customHeight="1">
      <c r="A172" s="28"/>
      <c r="B172" s="28"/>
      <c r="C172" s="28"/>
      <c r="D172" s="28"/>
      <c r="E172" s="28"/>
      <c r="F172" s="29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4.25" customHeight="1">
      <c r="A173" s="28"/>
      <c r="B173" s="28"/>
      <c r="C173" s="28"/>
      <c r="D173" s="28"/>
      <c r="E173" s="28"/>
      <c r="F173" s="29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4.25" customHeight="1">
      <c r="A174" s="28"/>
      <c r="B174" s="28"/>
      <c r="C174" s="28"/>
      <c r="D174" s="28"/>
      <c r="E174" s="28"/>
      <c r="F174" s="29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4.25" customHeight="1">
      <c r="A175" s="28"/>
      <c r="B175" s="28"/>
      <c r="C175" s="28"/>
      <c r="D175" s="28"/>
      <c r="E175" s="28"/>
      <c r="F175" s="29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4.25" customHeight="1">
      <c r="A176" s="28"/>
      <c r="B176" s="28"/>
      <c r="C176" s="28"/>
      <c r="D176" s="28"/>
      <c r="E176" s="28"/>
      <c r="F176" s="29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4.25" customHeight="1">
      <c r="A177" s="28"/>
      <c r="B177" s="28"/>
      <c r="C177" s="28"/>
      <c r="D177" s="28"/>
      <c r="E177" s="28"/>
      <c r="F177" s="29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4.25" customHeight="1">
      <c r="A178" s="28"/>
      <c r="B178" s="28"/>
      <c r="C178" s="28"/>
      <c r="D178" s="28"/>
      <c r="E178" s="28"/>
      <c r="F178" s="29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4.25" customHeight="1">
      <c r="A179" s="28"/>
      <c r="B179" s="28"/>
      <c r="C179" s="28"/>
      <c r="D179" s="28"/>
      <c r="E179" s="28"/>
      <c r="F179" s="29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4.25" customHeight="1">
      <c r="A180" s="28"/>
      <c r="B180" s="28"/>
      <c r="C180" s="28"/>
      <c r="D180" s="28"/>
      <c r="E180" s="28"/>
      <c r="F180" s="29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4.25" customHeight="1">
      <c r="A181" s="28"/>
      <c r="B181" s="28"/>
      <c r="C181" s="28"/>
      <c r="D181" s="28"/>
      <c r="E181" s="28"/>
      <c r="F181" s="29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4.25" customHeight="1">
      <c r="A182" s="28"/>
      <c r="B182" s="28"/>
      <c r="C182" s="28"/>
      <c r="D182" s="28"/>
      <c r="E182" s="28"/>
      <c r="F182" s="29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4.25" customHeight="1">
      <c r="A183" s="28"/>
      <c r="B183" s="28"/>
      <c r="C183" s="28"/>
      <c r="D183" s="28"/>
      <c r="E183" s="28"/>
      <c r="F183" s="29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4.25" customHeight="1">
      <c r="A184" s="28"/>
      <c r="B184" s="28"/>
      <c r="C184" s="28"/>
      <c r="D184" s="28"/>
      <c r="E184" s="28"/>
      <c r="F184" s="29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4.25" customHeight="1">
      <c r="A185" s="28"/>
      <c r="B185" s="28"/>
      <c r="C185" s="28"/>
      <c r="D185" s="28"/>
      <c r="E185" s="28"/>
      <c r="F185" s="29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4.25" customHeight="1">
      <c r="A186" s="28"/>
      <c r="B186" s="28"/>
      <c r="C186" s="28"/>
      <c r="D186" s="28"/>
      <c r="E186" s="28"/>
      <c r="F186" s="29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4.25" customHeight="1">
      <c r="A187" s="28"/>
      <c r="B187" s="28"/>
      <c r="C187" s="28"/>
      <c r="D187" s="28"/>
      <c r="E187" s="28"/>
      <c r="F187" s="29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4.25" customHeight="1">
      <c r="A188" s="28"/>
      <c r="B188" s="28"/>
      <c r="C188" s="28"/>
      <c r="D188" s="28"/>
      <c r="E188" s="28"/>
      <c r="F188" s="29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4.25" customHeight="1">
      <c r="A189" s="28"/>
      <c r="B189" s="28"/>
      <c r="C189" s="28"/>
      <c r="D189" s="28"/>
      <c r="E189" s="28"/>
      <c r="F189" s="29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4.25" customHeight="1">
      <c r="A190" s="28"/>
      <c r="B190" s="28"/>
      <c r="C190" s="28"/>
      <c r="D190" s="28"/>
      <c r="E190" s="28"/>
      <c r="F190" s="29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4.25" customHeight="1">
      <c r="A191" s="28"/>
      <c r="B191" s="28"/>
      <c r="C191" s="28"/>
      <c r="D191" s="28"/>
      <c r="E191" s="28"/>
      <c r="F191" s="29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4.25" customHeight="1">
      <c r="A192" s="28"/>
      <c r="B192" s="28"/>
      <c r="C192" s="28"/>
      <c r="D192" s="28"/>
      <c r="E192" s="28"/>
      <c r="F192" s="29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4.25" customHeight="1">
      <c r="A193" s="28"/>
      <c r="B193" s="28"/>
      <c r="C193" s="28"/>
      <c r="D193" s="28"/>
      <c r="E193" s="28"/>
      <c r="F193" s="29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4.25" customHeight="1">
      <c r="A194" s="28"/>
      <c r="B194" s="28"/>
      <c r="C194" s="28"/>
      <c r="D194" s="28"/>
      <c r="E194" s="28"/>
      <c r="F194" s="29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4.25" customHeight="1">
      <c r="A195" s="28"/>
      <c r="B195" s="28"/>
      <c r="C195" s="28"/>
      <c r="D195" s="28"/>
      <c r="E195" s="28"/>
      <c r="F195" s="29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4.25" customHeight="1">
      <c r="A196" s="28"/>
      <c r="B196" s="28"/>
      <c r="C196" s="28"/>
      <c r="D196" s="28"/>
      <c r="E196" s="28"/>
      <c r="F196" s="29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4.25" customHeight="1">
      <c r="A197" s="28"/>
      <c r="B197" s="28"/>
      <c r="C197" s="28"/>
      <c r="D197" s="28"/>
      <c r="E197" s="28"/>
      <c r="F197" s="29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4.25" customHeight="1">
      <c r="A198" s="28"/>
      <c r="B198" s="28"/>
      <c r="C198" s="28"/>
      <c r="D198" s="28"/>
      <c r="E198" s="28"/>
      <c r="F198" s="29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4.25" customHeight="1">
      <c r="A199" s="28"/>
      <c r="B199" s="28"/>
      <c r="C199" s="28"/>
      <c r="D199" s="28"/>
      <c r="E199" s="28"/>
      <c r="F199" s="29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4.25" customHeight="1">
      <c r="A200" s="28"/>
      <c r="B200" s="28"/>
      <c r="C200" s="28"/>
      <c r="D200" s="28"/>
      <c r="E200" s="28"/>
      <c r="F200" s="29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4.25" customHeight="1">
      <c r="A201" s="28"/>
      <c r="B201" s="28"/>
      <c r="C201" s="28"/>
      <c r="D201" s="28"/>
      <c r="E201" s="28"/>
      <c r="F201" s="29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4.25" customHeight="1">
      <c r="A202" s="28"/>
      <c r="B202" s="28"/>
      <c r="C202" s="28"/>
      <c r="D202" s="28"/>
      <c r="E202" s="28"/>
      <c r="F202" s="29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4.25" customHeight="1">
      <c r="A203" s="28"/>
      <c r="B203" s="28"/>
      <c r="C203" s="28"/>
      <c r="D203" s="28"/>
      <c r="E203" s="28"/>
      <c r="F203" s="29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4.25" customHeight="1">
      <c r="A204" s="28"/>
      <c r="B204" s="28"/>
      <c r="C204" s="28"/>
      <c r="D204" s="28"/>
      <c r="E204" s="28"/>
      <c r="F204" s="29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4.25" customHeight="1">
      <c r="A205" s="28"/>
      <c r="B205" s="28"/>
      <c r="C205" s="28"/>
      <c r="D205" s="28"/>
      <c r="E205" s="28"/>
      <c r="F205" s="29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4.25" customHeight="1">
      <c r="A206" s="28"/>
      <c r="B206" s="28"/>
      <c r="C206" s="28"/>
      <c r="D206" s="28"/>
      <c r="E206" s="28"/>
      <c r="F206" s="29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4.25" customHeight="1">
      <c r="A207" s="28"/>
      <c r="B207" s="28"/>
      <c r="C207" s="28"/>
      <c r="D207" s="28"/>
      <c r="E207" s="28"/>
      <c r="F207" s="29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4.25" customHeight="1">
      <c r="A208" s="28"/>
      <c r="B208" s="28"/>
      <c r="C208" s="28"/>
      <c r="D208" s="28"/>
      <c r="E208" s="28"/>
      <c r="F208" s="29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4.25" customHeight="1">
      <c r="A209" s="28"/>
      <c r="B209" s="28"/>
      <c r="C209" s="28"/>
      <c r="D209" s="28"/>
      <c r="E209" s="28"/>
      <c r="F209" s="29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4.25" customHeight="1">
      <c r="A210" s="28"/>
      <c r="B210" s="28"/>
      <c r="C210" s="28"/>
      <c r="D210" s="28"/>
      <c r="E210" s="28"/>
      <c r="F210" s="29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4.25" customHeight="1">
      <c r="A211" s="28"/>
      <c r="B211" s="28"/>
      <c r="C211" s="28"/>
      <c r="D211" s="28"/>
      <c r="E211" s="28"/>
      <c r="F211" s="29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4.25" customHeight="1">
      <c r="A212" s="28"/>
      <c r="B212" s="28"/>
      <c r="C212" s="28"/>
      <c r="D212" s="28"/>
      <c r="E212" s="28"/>
      <c r="F212" s="29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4.25" customHeight="1">
      <c r="A213" s="28"/>
      <c r="B213" s="28"/>
      <c r="C213" s="28"/>
      <c r="D213" s="28"/>
      <c r="E213" s="28"/>
      <c r="F213" s="29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4.25" customHeight="1">
      <c r="A214" s="28"/>
      <c r="B214" s="28"/>
      <c r="C214" s="28"/>
      <c r="D214" s="28"/>
      <c r="E214" s="28"/>
      <c r="F214" s="29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4.25" customHeight="1">
      <c r="A215" s="28"/>
      <c r="B215" s="28"/>
      <c r="C215" s="28"/>
      <c r="D215" s="28"/>
      <c r="E215" s="28"/>
      <c r="F215" s="29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4.25" customHeight="1">
      <c r="A216" s="28"/>
      <c r="B216" s="28"/>
      <c r="C216" s="28"/>
      <c r="D216" s="28"/>
      <c r="E216" s="28"/>
      <c r="F216" s="29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4.25" customHeight="1">
      <c r="A217" s="28"/>
      <c r="B217" s="28"/>
      <c r="C217" s="28"/>
      <c r="D217" s="28"/>
      <c r="E217" s="28"/>
      <c r="F217" s="29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4.25" customHeight="1">
      <c r="A218" s="28"/>
      <c r="B218" s="28"/>
      <c r="C218" s="28"/>
      <c r="D218" s="28"/>
      <c r="E218" s="28"/>
      <c r="F218" s="29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4.25" customHeight="1">
      <c r="A219" s="28"/>
      <c r="B219" s="28"/>
      <c r="C219" s="28"/>
      <c r="D219" s="28"/>
      <c r="E219" s="28"/>
      <c r="F219" s="29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4.25" customHeight="1">
      <c r="A220" s="28"/>
      <c r="B220" s="28"/>
      <c r="C220" s="28"/>
      <c r="D220" s="28"/>
      <c r="E220" s="28"/>
      <c r="F220" s="29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4.25" customHeight="1">
      <c r="A221" s="28"/>
      <c r="B221" s="28"/>
      <c r="C221" s="28"/>
      <c r="D221" s="28"/>
      <c r="E221" s="28"/>
      <c r="F221" s="29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4.25" customHeight="1">
      <c r="A222" s="28"/>
      <c r="B222" s="28"/>
      <c r="C222" s="28"/>
      <c r="D222" s="28"/>
      <c r="E222" s="28"/>
      <c r="F222" s="29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4.25" customHeight="1">
      <c r="A223" s="28"/>
      <c r="B223" s="28"/>
      <c r="C223" s="28"/>
      <c r="D223" s="28"/>
      <c r="E223" s="28"/>
      <c r="F223" s="29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4.25" customHeight="1">
      <c r="A224" s="28"/>
      <c r="B224" s="28"/>
      <c r="C224" s="28"/>
      <c r="D224" s="28"/>
      <c r="E224" s="28"/>
      <c r="F224" s="29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4.25" customHeight="1">
      <c r="A225" s="28"/>
      <c r="B225" s="28"/>
      <c r="C225" s="28"/>
      <c r="D225" s="28"/>
      <c r="E225" s="28"/>
      <c r="F225" s="29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4.25" customHeight="1">
      <c r="A226" s="28"/>
      <c r="B226" s="28"/>
      <c r="C226" s="28"/>
      <c r="D226" s="28"/>
      <c r="E226" s="28"/>
      <c r="F226" s="29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4.25" customHeight="1">
      <c r="A227" s="28"/>
      <c r="B227" s="28"/>
      <c r="C227" s="28"/>
      <c r="D227" s="28"/>
      <c r="E227" s="28"/>
      <c r="F227" s="29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4.25" customHeight="1">
      <c r="A228" s="28"/>
      <c r="B228" s="28"/>
      <c r="C228" s="28"/>
      <c r="D228" s="28"/>
      <c r="E228" s="28"/>
      <c r="F228" s="29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4.25" customHeight="1">
      <c r="A229" s="28"/>
      <c r="B229" s="28"/>
      <c r="C229" s="28"/>
      <c r="D229" s="28"/>
      <c r="E229" s="28"/>
      <c r="F229" s="29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4.25" customHeight="1">
      <c r="A230" s="28"/>
      <c r="B230" s="28"/>
      <c r="C230" s="28"/>
      <c r="D230" s="28"/>
      <c r="E230" s="28"/>
      <c r="F230" s="29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4.25" customHeight="1">
      <c r="A231" s="28"/>
      <c r="B231" s="28"/>
      <c r="C231" s="28"/>
      <c r="D231" s="28"/>
      <c r="E231" s="28"/>
      <c r="F231" s="29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4.25" customHeight="1">
      <c r="A232" s="28"/>
      <c r="B232" s="28"/>
      <c r="C232" s="28"/>
      <c r="D232" s="28"/>
      <c r="E232" s="28"/>
      <c r="F232" s="29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4.25" customHeight="1">
      <c r="A233" s="28"/>
      <c r="B233" s="28"/>
      <c r="C233" s="28"/>
      <c r="D233" s="28"/>
      <c r="E233" s="28"/>
      <c r="F233" s="29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4.25" customHeight="1">
      <c r="A234" s="28"/>
      <c r="B234" s="28"/>
      <c r="C234" s="28"/>
      <c r="D234" s="28"/>
      <c r="E234" s="28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4.25" customHeight="1">
      <c r="A235" s="28"/>
      <c r="B235" s="28"/>
      <c r="C235" s="28"/>
      <c r="D235" s="28"/>
      <c r="E235" s="28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4.25" customHeight="1">
      <c r="A236" s="28"/>
      <c r="B236" s="28"/>
      <c r="C236" s="28"/>
      <c r="D236" s="28"/>
      <c r="E236" s="28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4.25" customHeight="1">
      <c r="A237" s="28"/>
      <c r="B237" s="28"/>
      <c r="C237" s="28"/>
      <c r="D237" s="28"/>
      <c r="E237" s="28"/>
      <c r="F237" s="29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4.25" customHeight="1">
      <c r="A238" s="28"/>
      <c r="B238" s="28"/>
      <c r="C238" s="28"/>
      <c r="D238" s="28"/>
      <c r="E238" s="28"/>
      <c r="F238" s="29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4.25" customHeight="1">
      <c r="A239" s="28"/>
      <c r="B239" s="28"/>
      <c r="C239" s="28"/>
      <c r="D239" s="28"/>
      <c r="E239" s="28"/>
      <c r="F239" s="29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4.25" customHeight="1">
      <c r="A240" s="28"/>
      <c r="B240" s="28"/>
      <c r="C240" s="28"/>
      <c r="D240" s="28"/>
      <c r="E240" s="28"/>
      <c r="F240" s="29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4.25" customHeight="1">
      <c r="A241" s="28"/>
      <c r="B241" s="28"/>
      <c r="C241" s="28"/>
      <c r="D241" s="28"/>
      <c r="E241" s="28"/>
      <c r="F241" s="29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4.25" customHeight="1">
      <c r="A242" s="28"/>
      <c r="B242" s="28"/>
      <c r="C242" s="28"/>
      <c r="D242" s="28"/>
      <c r="E242" s="28"/>
      <c r="F242" s="29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4.25" customHeight="1">
      <c r="A243" s="28"/>
      <c r="B243" s="28"/>
      <c r="C243" s="28"/>
      <c r="D243" s="28"/>
      <c r="E243" s="28"/>
      <c r="F243" s="29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4.25" customHeight="1">
      <c r="A244" s="28"/>
      <c r="B244" s="28"/>
      <c r="C244" s="28"/>
      <c r="D244" s="28"/>
      <c r="E244" s="28"/>
      <c r="F244" s="29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4.25" customHeight="1">
      <c r="A245" s="28"/>
      <c r="B245" s="28"/>
      <c r="C245" s="28"/>
      <c r="D245" s="28"/>
      <c r="E245" s="28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4.25" customHeight="1">
      <c r="A246" s="28"/>
      <c r="B246" s="28"/>
      <c r="C246" s="28"/>
      <c r="D246" s="28"/>
      <c r="E246" s="28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4.25" customHeight="1">
      <c r="A247" s="28"/>
      <c r="B247" s="28"/>
      <c r="C247" s="28"/>
      <c r="D247" s="28"/>
      <c r="E247" s="28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4.25" customHeight="1">
      <c r="A248" s="28"/>
      <c r="B248" s="28"/>
      <c r="C248" s="28"/>
      <c r="D248" s="28"/>
      <c r="E248" s="28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4.25" customHeight="1">
      <c r="A249" s="28"/>
      <c r="B249" s="28"/>
      <c r="C249" s="28"/>
      <c r="D249" s="28"/>
      <c r="E249" s="28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4.25" customHeight="1">
      <c r="A250" s="28"/>
      <c r="B250" s="28"/>
      <c r="C250" s="28"/>
      <c r="D250" s="28"/>
      <c r="E250" s="28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4.25" customHeight="1">
      <c r="A251" s="28"/>
      <c r="B251" s="28"/>
      <c r="C251" s="28"/>
      <c r="D251" s="28"/>
      <c r="E251" s="28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4.25" customHeight="1">
      <c r="A252" s="28"/>
      <c r="B252" s="28"/>
      <c r="C252" s="28"/>
      <c r="D252" s="28"/>
      <c r="E252" s="28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4.25" customHeight="1">
      <c r="A253" s="28"/>
      <c r="B253" s="28"/>
      <c r="C253" s="28"/>
      <c r="D253" s="28"/>
      <c r="E253" s="28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4.25" customHeight="1">
      <c r="A254" s="28"/>
      <c r="B254" s="28"/>
      <c r="C254" s="28"/>
      <c r="D254" s="28"/>
      <c r="E254" s="28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.75" customHeight="1"/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O1"/>
    <mergeCell ref="F4:K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K1000"/>
  <sheetViews>
    <sheetView workbookViewId="0"/>
  </sheetViews>
  <sheetFormatPr defaultColWidth="14.42578125" defaultRowHeight="15" customHeight="1"/>
  <cols>
    <col min="1" max="2" width="8.7109375" customWidth="1"/>
    <col min="3" max="3" width="15.140625" customWidth="1"/>
    <col min="4" max="4" width="13.7109375" customWidth="1"/>
    <col min="5" max="5" width="25.28515625" customWidth="1"/>
    <col min="6" max="6" width="23" customWidth="1"/>
    <col min="7" max="9" width="8.7109375" customWidth="1"/>
    <col min="10" max="10" width="14" customWidth="1"/>
    <col min="11" max="11" width="11" customWidth="1"/>
    <col min="12" max="26" width="8.7109375" customWidth="1"/>
  </cols>
  <sheetData>
    <row r="4" spans="3:11">
      <c r="C4" s="21" t="s">
        <v>291</v>
      </c>
      <c r="D4" s="21" t="s">
        <v>291</v>
      </c>
      <c r="E4" s="4" t="s">
        <v>292</v>
      </c>
      <c r="F4" s="4" t="s">
        <v>293</v>
      </c>
      <c r="J4" s="185" t="s">
        <v>294</v>
      </c>
      <c r="K4" s="146"/>
    </row>
    <row r="5" spans="3:11">
      <c r="C5" s="25">
        <v>40210</v>
      </c>
      <c r="D5" s="25">
        <v>40224</v>
      </c>
      <c r="E5" s="4"/>
      <c r="F5" s="4"/>
      <c r="J5" s="25">
        <v>40219</v>
      </c>
      <c r="K5" s="21" t="s">
        <v>295</v>
      </c>
    </row>
    <row r="6" spans="3:11">
      <c r="C6" s="25">
        <v>41187</v>
      </c>
      <c r="D6" s="25">
        <v>41195</v>
      </c>
      <c r="E6" s="4"/>
      <c r="F6" s="4"/>
      <c r="J6" s="25">
        <v>41195</v>
      </c>
      <c r="K6" s="21" t="s">
        <v>296</v>
      </c>
    </row>
    <row r="7" spans="3:11">
      <c r="C7" s="25">
        <v>41308</v>
      </c>
      <c r="D7" s="25">
        <v>41326</v>
      </c>
      <c r="E7" s="4"/>
      <c r="F7" s="4"/>
      <c r="J7" s="25">
        <v>41410</v>
      </c>
      <c r="K7" s="21" t="s">
        <v>297</v>
      </c>
    </row>
    <row r="8" spans="3:11">
      <c r="C8" s="25">
        <v>41766</v>
      </c>
      <c r="D8" s="25">
        <v>41780</v>
      </c>
      <c r="E8" s="4"/>
      <c r="F8" s="4"/>
      <c r="J8" s="25">
        <v>41774</v>
      </c>
      <c r="K8" s="21" t="s">
        <v>298</v>
      </c>
    </row>
    <row r="9" spans="3:11">
      <c r="C9" s="25">
        <v>42081</v>
      </c>
      <c r="D9" s="25">
        <v>42091</v>
      </c>
      <c r="E9" s="4"/>
      <c r="F9" s="4"/>
      <c r="J9" s="25">
        <v>42084</v>
      </c>
      <c r="K9" s="21" t="s">
        <v>299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4:K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H1000"/>
  <sheetViews>
    <sheetView workbookViewId="0"/>
  </sheetViews>
  <sheetFormatPr defaultColWidth="14.42578125" defaultRowHeight="15" customHeight="1"/>
  <cols>
    <col min="1" max="2" width="8.7109375" customWidth="1"/>
    <col min="3" max="3" width="15.42578125" customWidth="1"/>
    <col min="4" max="4" width="17.42578125" customWidth="1"/>
    <col min="5" max="5" width="25.140625" customWidth="1"/>
    <col min="6" max="7" width="8.7109375" customWidth="1"/>
    <col min="8" max="8" width="28.85546875" customWidth="1"/>
    <col min="9" max="26" width="8.7109375" customWidth="1"/>
  </cols>
  <sheetData>
    <row r="1" spans="3:8">
      <c r="C1" s="5" t="s">
        <v>300</v>
      </c>
    </row>
    <row r="4" spans="3:8">
      <c r="C4" s="23" t="s">
        <v>301</v>
      </c>
      <c r="D4" s="23" t="s">
        <v>302</v>
      </c>
      <c r="E4" s="23" t="s">
        <v>303</v>
      </c>
      <c r="H4" s="4" t="s">
        <v>304</v>
      </c>
    </row>
    <row r="5" spans="3:8">
      <c r="C5" s="24">
        <v>43617</v>
      </c>
      <c r="D5" s="24"/>
      <c r="E5" s="24"/>
      <c r="H5" s="24">
        <v>43466</v>
      </c>
    </row>
    <row r="6" spans="3:8">
      <c r="C6" s="24">
        <v>43467</v>
      </c>
      <c r="D6" s="24"/>
      <c r="E6" s="24"/>
      <c r="H6" s="24">
        <v>43499</v>
      </c>
    </row>
    <row r="7" spans="3:8">
      <c r="C7" s="24">
        <v>43468</v>
      </c>
      <c r="D7" s="24"/>
      <c r="E7" s="24"/>
      <c r="H7" s="24">
        <v>43511</v>
      </c>
    </row>
    <row r="8" spans="3:8">
      <c r="C8" s="24">
        <v>43469</v>
      </c>
      <c r="D8" s="24"/>
      <c r="E8" s="24"/>
      <c r="H8" s="24">
        <v>43536</v>
      </c>
    </row>
    <row r="9" spans="3:8">
      <c r="C9" s="24">
        <v>43470</v>
      </c>
      <c r="D9" s="24"/>
      <c r="E9" s="24"/>
      <c r="H9" s="24">
        <v>43565</v>
      </c>
    </row>
    <row r="10" spans="3:8">
      <c r="C10" s="24">
        <v>43471</v>
      </c>
      <c r="D10" s="24"/>
      <c r="E10" s="24"/>
      <c r="H10" s="24">
        <v>43587</v>
      </c>
    </row>
    <row r="11" spans="3:8">
      <c r="C11" s="24">
        <v>43472</v>
      </c>
      <c r="D11" s="24"/>
      <c r="E11" s="24"/>
      <c r="H11" s="24">
        <v>43606</v>
      </c>
    </row>
    <row r="12" spans="3:8">
      <c r="C12" s="24">
        <v>43473</v>
      </c>
      <c r="D12" s="24"/>
      <c r="E12" s="24"/>
      <c r="H12" s="24">
        <v>43624</v>
      </c>
    </row>
    <row r="13" spans="3:8">
      <c r="H13" s="24">
        <v>43657</v>
      </c>
    </row>
    <row r="14" spans="3:8">
      <c r="H14" s="24">
        <v>43695</v>
      </c>
    </row>
    <row r="15" spans="3:8">
      <c r="H15" s="24">
        <v>43735</v>
      </c>
    </row>
    <row r="16" spans="3:8">
      <c r="H16" s="24">
        <v>43753</v>
      </c>
    </row>
    <row r="17" spans="8:8">
      <c r="H17" s="24">
        <v>43775</v>
      </c>
    </row>
    <row r="18" spans="8:8">
      <c r="H18" s="24">
        <v>43807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O1000"/>
  <sheetViews>
    <sheetView workbookViewId="0">
      <selection activeCell="O5" sqref="O5:O32"/>
    </sheetView>
  </sheetViews>
  <sheetFormatPr defaultColWidth="14.42578125" defaultRowHeight="15" customHeight="1"/>
  <cols>
    <col min="1" max="2" width="8.7109375" customWidth="1"/>
    <col min="3" max="3" width="28.140625" customWidth="1"/>
    <col min="4" max="9" width="8.7109375" customWidth="1"/>
    <col min="10" max="10" width="21.5703125" customWidth="1"/>
    <col min="11" max="27" width="8.7109375" customWidth="1"/>
  </cols>
  <sheetData>
    <row r="4" spans="3:15">
      <c r="C4" s="6" t="s">
        <v>305</v>
      </c>
      <c r="D4" s="11" t="s">
        <v>306</v>
      </c>
      <c r="E4" s="11" t="s">
        <v>307</v>
      </c>
      <c r="F4" s="11" t="s">
        <v>308</v>
      </c>
      <c r="G4" s="11" t="s">
        <v>309</v>
      </c>
      <c r="H4" s="11" t="s">
        <v>310</v>
      </c>
      <c r="J4" s="18" t="s">
        <v>311</v>
      </c>
      <c r="K4" s="11" t="s">
        <v>306</v>
      </c>
      <c r="L4" s="11" t="s">
        <v>307</v>
      </c>
      <c r="M4" s="11" t="s">
        <v>308</v>
      </c>
      <c r="N4" s="11" t="s">
        <v>309</v>
      </c>
      <c r="O4" s="19" t="s">
        <v>310</v>
      </c>
    </row>
    <row r="5" spans="3:15">
      <c r="C5" s="3" t="s">
        <v>312</v>
      </c>
      <c r="D5" s="12">
        <v>7</v>
      </c>
      <c r="E5" s="12">
        <v>10</v>
      </c>
      <c r="F5" s="12">
        <v>7</v>
      </c>
      <c r="G5" s="12">
        <v>16</v>
      </c>
      <c r="H5" s="12">
        <v>9</v>
      </c>
      <c r="J5" s="20" t="s">
        <v>312</v>
      </c>
      <c r="K5" s="21">
        <f t="array" ref="K5">INDEX($C$5:$H$32,MATCH(TRUE,EXACT(J5,$C$5:$C$32),0),2)</f>
        <v>7</v>
      </c>
      <c r="L5" s="21">
        <f t="array" ref="L5">INDEX($C$5:$H$32,MATCH(TRUE,EXACT(J5,$C$5:$C$32),0),3)</f>
        <v>10</v>
      </c>
      <c r="M5" s="21">
        <f t="array" ref="M5">INDEX($C$5:$H$32,MATCH(TRUE,EXACT(J5,$C$5:$C$32),0),4)</f>
        <v>7</v>
      </c>
      <c r="N5" s="21">
        <f t="array" ref="N5">INDEX($C$5:$H$32,MATCH(TRUE,EXACT(J5,$C$5:$C$32),0),5)</f>
        <v>16</v>
      </c>
      <c r="O5" s="21">
        <f t="array" ref="O5">INDEX($C$5:$H$32,MATCH(TRUE,EXACT(J5,$C$5:$C$32),0),6)</f>
        <v>9</v>
      </c>
    </row>
    <row r="6" spans="3:15">
      <c r="C6" s="3" t="s">
        <v>313</v>
      </c>
      <c r="D6" s="12">
        <v>7</v>
      </c>
      <c r="E6" s="12">
        <v>10</v>
      </c>
      <c r="F6" s="12">
        <v>12</v>
      </c>
      <c r="G6" s="12">
        <v>19</v>
      </c>
      <c r="H6" s="12">
        <v>9</v>
      </c>
      <c r="J6" s="20" t="s">
        <v>313</v>
      </c>
      <c r="K6" s="21">
        <f t="array" ref="K6">INDEX($C$5:$H$32,MATCH(TRUE,EXACT(J6,$C$5:$C$32),0),2)</f>
        <v>7</v>
      </c>
      <c r="L6" s="21">
        <f t="array" ref="L6">INDEX($C$5:$H$32,MATCH(TRUE,EXACT(J6,$C$5:$C$32),0),3)</f>
        <v>10</v>
      </c>
      <c r="M6" s="21">
        <f t="array" ref="M6">INDEX($C$5:$H$32,MATCH(TRUE,EXACT(J6,$C$5:$C$32),0),4)</f>
        <v>12</v>
      </c>
      <c r="N6" s="21">
        <f t="array" ref="N6">INDEX($C$5:$H$32,MATCH(TRUE,EXACT(J6,$C$5:$C$32),0),5)</f>
        <v>19</v>
      </c>
      <c r="O6" s="21">
        <f t="array" ref="O6">INDEX($C$5:$H$32,MATCH(TRUE,EXACT(J6,$C$5:$C$32),0),6)</f>
        <v>9</v>
      </c>
    </row>
    <row r="7" spans="3:15">
      <c r="C7" s="3" t="s">
        <v>314</v>
      </c>
      <c r="D7" s="12">
        <v>5</v>
      </c>
      <c r="E7" s="12">
        <v>10</v>
      </c>
      <c r="F7" s="12">
        <v>15</v>
      </c>
      <c r="G7" s="12">
        <v>18</v>
      </c>
      <c r="H7" s="12">
        <v>9</v>
      </c>
      <c r="J7" s="20" t="s">
        <v>314</v>
      </c>
      <c r="K7" s="21">
        <f t="array" ref="K7">INDEX($C$5:$H$32,MATCH(TRUE,EXACT(J7,$C$5:$C$32),0),2)</f>
        <v>5</v>
      </c>
      <c r="L7" s="21">
        <f t="array" ref="L7">INDEX($C$5:$H$32,MATCH(TRUE,EXACT(J7,$C$5:$C$32),0),3)</f>
        <v>10</v>
      </c>
      <c r="M7" s="21">
        <f t="array" ref="M7">INDEX($C$5:$H$32,MATCH(TRUE,EXACT(J7,$C$5:$C$32),0),4)</f>
        <v>15</v>
      </c>
      <c r="N7" s="21">
        <f t="array" ref="N7">INDEX($C$5:$H$32,MATCH(TRUE,EXACT(J7,$C$5:$C$32),0),5)</f>
        <v>18</v>
      </c>
      <c r="O7" s="21">
        <f t="array" ref="O7">INDEX($C$5:$H$32,MATCH(TRUE,EXACT(J7,$C$5:$C$32),0),6)</f>
        <v>9</v>
      </c>
    </row>
    <row r="8" spans="3:15">
      <c r="C8" s="3" t="s">
        <v>315</v>
      </c>
      <c r="D8" s="12">
        <v>6</v>
      </c>
      <c r="E8" s="12">
        <v>10</v>
      </c>
      <c r="F8" s="12">
        <v>6</v>
      </c>
      <c r="G8" s="12">
        <v>14</v>
      </c>
      <c r="H8" s="12">
        <v>10</v>
      </c>
      <c r="J8" s="20" t="s">
        <v>315</v>
      </c>
      <c r="K8" s="21">
        <f t="array" ref="K8">INDEX($C$5:$H$32,MATCH(TRUE,EXACT(J8,$C$5:$C$32),0),2)</f>
        <v>6</v>
      </c>
      <c r="L8" s="21">
        <f t="array" ref="L8">INDEX($C$5:$H$32,MATCH(TRUE,EXACT(J8,$C$5:$C$32),0),3)</f>
        <v>10</v>
      </c>
      <c r="M8" s="21">
        <f t="array" ref="M8">INDEX($C$5:$H$32,MATCH(TRUE,EXACT(J8,$C$5:$C$32),0),4)</f>
        <v>6</v>
      </c>
      <c r="N8" s="21">
        <f t="array" ref="N8">INDEX($C$5:$H$32,MATCH(TRUE,EXACT(J8,$C$5:$C$32),0),5)</f>
        <v>14</v>
      </c>
      <c r="O8" s="21">
        <f t="array" ref="O8">INDEX($C$5:$H$32,MATCH(TRUE,EXACT(J8,$C$5:$C$32),0),6)</f>
        <v>10</v>
      </c>
    </row>
    <row r="9" spans="3:15">
      <c r="C9" s="3" t="s">
        <v>316</v>
      </c>
      <c r="D9" s="12">
        <v>7</v>
      </c>
      <c r="E9" s="12">
        <v>7</v>
      </c>
      <c r="F9" s="12">
        <v>3</v>
      </c>
      <c r="G9" s="12">
        <v>12</v>
      </c>
      <c r="H9" s="12">
        <v>8</v>
      </c>
      <c r="J9" s="20" t="s">
        <v>316</v>
      </c>
      <c r="K9" s="21">
        <f t="array" ref="K9">INDEX($C$5:$H$32,MATCH(TRUE,EXACT(J9,$C$5:$C$32),0),2)</f>
        <v>7</v>
      </c>
      <c r="L9" s="21">
        <f t="array" ref="L9">INDEX($C$5:$H$32,MATCH(TRUE,EXACT(J9,$C$5:$C$32),0),3)</f>
        <v>7</v>
      </c>
      <c r="M9" s="21">
        <f t="array" ref="M9">INDEX($C$5:$H$32,MATCH(TRUE,EXACT(J9,$C$5:$C$32),0),4)</f>
        <v>3</v>
      </c>
      <c r="N9" s="21">
        <f t="array" ref="N9">INDEX($C$5:$H$32,MATCH(TRUE,EXACT(J9,$C$5:$C$32),0),5)</f>
        <v>12</v>
      </c>
      <c r="O9" s="21">
        <f t="array" ref="O9">INDEX($C$5:$H$32,MATCH(TRUE,EXACT(J9,$C$5:$C$32),0),6)</f>
        <v>8</v>
      </c>
    </row>
    <row r="10" spans="3:15">
      <c r="C10" s="3" t="s">
        <v>317</v>
      </c>
      <c r="D10" s="13">
        <v>8</v>
      </c>
      <c r="E10" s="13">
        <v>10</v>
      </c>
      <c r="F10" s="13">
        <v>15</v>
      </c>
      <c r="G10" s="13">
        <v>15</v>
      </c>
      <c r="H10" s="13">
        <v>8</v>
      </c>
      <c r="J10" s="20" t="s">
        <v>317</v>
      </c>
      <c r="K10" s="21">
        <f t="array" ref="K10">INDEX($C$5:$H$32,MATCH(TRUE,EXACT(J10,$C$5:$C$32),0),2)</f>
        <v>8</v>
      </c>
      <c r="L10" s="21">
        <f t="array" ref="L10">INDEX($C$5:$H$32,MATCH(TRUE,EXACT(J10,$C$5:$C$32),0),3)</f>
        <v>10</v>
      </c>
      <c r="M10" s="21">
        <f t="array" ref="M10">INDEX($C$5:$H$32,MATCH(TRUE,EXACT(J10,$C$5:$C$32),0),4)</f>
        <v>15</v>
      </c>
      <c r="N10" s="21">
        <f t="array" ref="N10">INDEX($C$5:$H$32,MATCH(TRUE,EXACT(J10,$C$5:$C$32),0),5)</f>
        <v>15</v>
      </c>
      <c r="O10" s="21">
        <f t="array" ref="O10">INDEX($C$5:$H$32,MATCH(TRUE,EXACT(J10,$C$5:$C$32),0),6)</f>
        <v>8</v>
      </c>
    </row>
    <row r="11" spans="3:15">
      <c r="C11" s="3" t="s">
        <v>318</v>
      </c>
      <c r="D11" s="13">
        <v>6</v>
      </c>
      <c r="E11" s="13">
        <v>9</v>
      </c>
      <c r="F11" s="13">
        <v>2</v>
      </c>
      <c r="G11" s="13">
        <v>0</v>
      </c>
      <c r="H11" s="13">
        <v>8</v>
      </c>
      <c r="J11" s="20" t="s">
        <v>318</v>
      </c>
      <c r="K11" s="21">
        <f t="array" ref="K11">INDEX($C$5:$H$32,MATCH(TRUE,EXACT(J11,$C$5:$C$32),0),2)</f>
        <v>6</v>
      </c>
      <c r="L11" s="21">
        <f t="array" ref="L11">INDEX($C$5:$H$32,MATCH(TRUE,EXACT(J11,$C$5:$C$32),0),3)</f>
        <v>9</v>
      </c>
      <c r="M11" s="21">
        <f t="array" ref="M11">INDEX($C$5:$H$32,MATCH(TRUE,EXACT(J11,$C$5:$C$32),0),4)</f>
        <v>2</v>
      </c>
      <c r="N11" s="21">
        <f t="array" ref="N11">INDEX($C$5:$H$32,MATCH(TRUE,EXACT(J11,$C$5:$C$32),0),5)</f>
        <v>0</v>
      </c>
      <c r="O11" s="21">
        <f t="array" ref="O11">INDEX($C$5:$H$32,MATCH(TRUE,EXACT(J11,$C$5:$C$32),0),6)</f>
        <v>8</v>
      </c>
    </row>
    <row r="12" spans="3:15">
      <c r="C12" s="14" t="s">
        <v>319</v>
      </c>
      <c r="D12" s="15">
        <v>7</v>
      </c>
      <c r="E12" s="15">
        <v>10</v>
      </c>
      <c r="F12" s="15">
        <v>11</v>
      </c>
      <c r="G12" s="15">
        <v>16</v>
      </c>
      <c r="H12" s="15">
        <v>10</v>
      </c>
      <c r="J12" s="22" t="s">
        <v>319</v>
      </c>
      <c r="K12" s="21">
        <f t="array" ref="K12">INDEX($C$5:$H$32,MATCH(TRUE,EXACT(J12,$C$5:$C$32),0),2)</f>
        <v>7</v>
      </c>
      <c r="L12" s="21">
        <f t="array" ref="L12">INDEX($C$5:$H$32,MATCH(TRUE,EXACT(J12,$C$5:$C$32),0),3)</f>
        <v>10</v>
      </c>
      <c r="M12" s="21">
        <f t="array" ref="M12">INDEX($C$5:$H$32,MATCH(TRUE,EXACT(J12,$C$5:$C$32),0),4)</f>
        <v>11</v>
      </c>
      <c r="N12" s="21">
        <f t="array" ref="N12">INDEX($C$5:$H$32,MATCH(TRUE,EXACT(J12,$C$5:$C$32),0),5)</f>
        <v>16</v>
      </c>
      <c r="O12" s="21">
        <f t="array" ref="O12">INDEX($C$5:$H$32,MATCH(TRUE,EXACT(J12,$C$5:$C$32),0),6)</f>
        <v>10</v>
      </c>
    </row>
    <row r="13" spans="3:15">
      <c r="C13" s="3" t="s">
        <v>320</v>
      </c>
      <c r="D13" s="13">
        <v>8</v>
      </c>
      <c r="E13" s="13">
        <v>8</v>
      </c>
      <c r="F13" s="13">
        <v>3</v>
      </c>
      <c r="G13" s="13">
        <v>15</v>
      </c>
      <c r="H13" s="13">
        <v>10</v>
      </c>
      <c r="J13" s="20" t="s">
        <v>320</v>
      </c>
      <c r="K13" s="21">
        <f t="array" ref="K13">INDEX($C$5:$H$32,MATCH(TRUE,EXACT(J13,$C$5:$C$32),0),2)</f>
        <v>8</v>
      </c>
      <c r="L13" s="21">
        <f t="array" ref="L13">INDEX($C$5:$H$32,MATCH(TRUE,EXACT(J13,$C$5:$C$32),0),3)</f>
        <v>8</v>
      </c>
      <c r="M13" s="21">
        <f t="array" ref="M13">INDEX($C$5:$H$32,MATCH(TRUE,EXACT(J13,$C$5:$C$32),0),4)</f>
        <v>3</v>
      </c>
      <c r="N13" s="21">
        <f t="array" ref="N13">INDEX($C$5:$H$32,MATCH(TRUE,EXACT(J13,$C$5:$C$32),0),5)</f>
        <v>15</v>
      </c>
      <c r="O13" s="21">
        <f t="array" ref="O13">INDEX($C$5:$H$32,MATCH(TRUE,EXACT(J13,$C$5:$C$32),0),6)</f>
        <v>10</v>
      </c>
    </row>
    <row r="14" spans="3:15">
      <c r="C14" s="3" t="s">
        <v>321</v>
      </c>
      <c r="D14" s="13">
        <v>8</v>
      </c>
      <c r="E14" s="13">
        <v>10</v>
      </c>
      <c r="F14" s="13">
        <v>15</v>
      </c>
      <c r="G14" s="13">
        <v>15</v>
      </c>
      <c r="H14" s="13">
        <v>8</v>
      </c>
      <c r="J14" s="20" t="s">
        <v>321</v>
      </c>
      <c r="K14" s="21">
        <f t="array" ref="K14">INDEX($C$5:$H$32,MATCH(TRUE,EXACT(J14,$C$5:$C$32),0),2)</f>
        <v>8</v>
      </c>
      <c r="L14" s="21">
        <f t="array" ref="L14">INDEX($C$5:$H$32,MATCH(TRUE,EXACT(J14,$C$5:$C$32),0),3)</f>
        <v>10</v>
      </c>
      <c r="M14" s="21">
        <f t="array" ref="M14">INDEX($C$5:$H$32,MATCH(TRUE,EXACT(J14,$C$5:$C$32),0),4)</f>
        <v>15</v>
      </c>
      <c r="N14" s="21">
        <f t="array" ref="N14">INDEX($C$5:$H$32,MATCH(TRUE,EXACT(J14,$C$5:$C$32),0),5)</f>
        <v>15</v>
      </c>
      <c r="O14" s="21">
        <f t="array" ref="O14">INDEX($C$5:$H$32,MATCH(TRUE,EXACT(J14,$C$5:$C$32),0),6)</f>
        <v>8</v>
      </c>
    </row>
    <row r="15" spans="3:15" ht="30">
      <c r="C15" s="3" t="s">
        <v>322</v>
      </c>
      <c r="D15" s="13">
        <v>8</v>
      </c>
      <c r="E15" s="13">
        <v>10</v>
      </c>
      <c r="F15" s="13">
        <v>15</v>
      </c>
      <c r="G15" s="13">
        <v>15</v>
      </c>
      <c r="H15" s="13">
        <v>8</v>
      </c>
      <c r="J15" s="20" t="s">
        <v>322</v>
      </c>
      <c r="K15" s="21">
        <f t="array" ref="K15">INDEX($C$5:$H$32,MATCH(TRUE,EXACT(J15,$C$5:$C$32),0),2)</f>
        <v>8</v>
      </c>
      <c r="L15" s="21">
        <f t="array" ref="L15">INDEX($C$5:$H$32,MATCH(TRUE,EXACT(J15,$C$5:$C$32),0),3)</f>
        <v>10</v>
      </c>
      <c r="M15" s="21">
        <f t="array" ref="M15">INDEX($C$5:$H$32,MATCH(TRUE,EXACT(J15,$C$5:$C$32),0),4)</f>
        <v>15</v>
      </c>
      <c r="N15" s="21">
        <f t="array" ref="N15">INDEX($C$5:$H$32,MATCH(TRUE,EXACT(J15,$C$5:$C$32),0),5)</f>
        <v>15</v>
      </c>
      <c r="O15" s="21">
        <f t="array" ref="O15">INDEX($C$5:$H$32,MATCH(TRUE,EXACT(J15,$C$5:$C$32),0),6)</f>
        <v>8</v>
      </c>
    </row>
    <row r="16" spans="3:15">
      <c r="C16" s="3" t="s">
        <v>323</v>
      </c>
      <c r="D16" s="12">
        <v>6</v>
      </c>
      <c r="E16" s="12">
        <v>10</v>
      </c>
      <c r="F16" s="12">
        <v>12</v>
      </c>
      <c r="G16" s="12">
        <v>14</v>
      </c>
      <c r="H16" s="12">
        <v>10</v>
      </c>
      <c r="J16" s="20" t="s">
        <v>323</v>
      </c>
      <c r="K16" s="21">
        <f t="array" ref="K16">INDEX($C$5:$H$32,MATCH(TRUE,EXACT(J16,$C$5:$C$32),0),2)</f>
        <v>6</v>
      </c>
      <c r="L16" s="21">
        <f t="array" ref="L16">INDEX($C$5:$H$32,MATCH(TRUE,EXACT(J16,$C$5:$C$32),0),3)</f>
        <v>10</v>
      </c>
      <c r="M16" s="21">
        <f t="array" ref="M16">INDEX($C$5:$H$32,MATCH(TRUE,EXACT(J16,$C$5:$C$32),0),4)</f>
        <v>12</v>
      </c>
      <c r="N16" s="21">
        <f t="array" ref="N16">INDEX($C$5:$H$32,MATCH(TRUE,EXACT(J16,$C$5:$C$32),0),5)</f>
        <v>14</v>
      </c>
      <c r="O16" s="21">
        <f t="array" ref="O16">INDEX($C$5:$H$32,MATCH(TRUE,EXACT(J16,$C$5:$C$32),0),6)</f>
        <v>10</v>
      </c>
    </row>
    <row r="17" spans="3:15">
      <c r="C17" s="3" t="s">
        <v>324</v>
      </c>
      <c r="D17" s="12">
        <v>6</v>
      </c>
      <c r="E17" s="12">
        <v>10</v>
      </c>
      <c r="F17" s="12">
        <v>13</v>
      </c>
      <c r="G17" s="12">
        <v>14</v>
      </c>
      <c r="H17" s="12">
        <v>8</v>
      </c>
      <c r="J17" s="20" t="s">
        <v>324</v>
      </c>
      <c r="K17" s="21">
        <f t="array" ref="K17">INDEX($C$5:$H$32,MATCH(TRUE,EXACT(J17,$C$5:$C$32),0),2)</f>
        <v>6</v>
      </c>
      <c r="L17" s="21">
        <f t="array" ref="L17">INDEX($C$5:$H$32,MATCH(TRUE,EXACT(J17,$C$5:$C$32),0),3)</f>
        <v>10</v>
      </c>
      <c r="M17" s="21">
        <f t="array" ref="M17">INDEX($C$5:$H$32,MATCH(TRUE,EXACT(J17,$C$5:$C$32),0),4)</f>
        <v>13</v>
      </c>
      <c r="N17" s="21">
        <f t="array" ref="N17">INDEX($C$5:$H$32,MATCH(TRUE,EXACT(J17,$C$5:$C$32),0),5)</f>
        <v>14</v>
      </c>
      <c r="O17" s="21">
        <f t="array" ref="O17">INDEX($C$5:$H$32,MATCH(TRUE,EXACT(J17,$C$5:$C$32),0),6)</f>
        <v>8</v>
      </c>
    </row>
    <row r="18" spans="3:15">
      <c r="C18" s="14" t="s">
        <v>325</v>
      </c>
      <c r="D18" s="16">
        <v>10</v>
      </c>
      <c r="E18" s="16">
        <v>8</v>
      </c>
      <c r="F18" s="16">
        <v>9</v>
      </c>
      <c r="G18" s="16">
        <v>8</v>
      </c>
      <c r="H18" s="16">
        <v>8</v>
      </c>
      <c r="J18" s="22" t="s">
        <v>325</v>
      </c>
      <c r="K18" s="21">
        <f t="array" ref="K18">INDEX($C$5:$H$32,MATCH(TRUE,EXACT(J18,$C$5:$C$32),0),2)</f>
        <v>10</v>
      </c>
      <c r="L18" s="21">
        <f t="array" ref="L18">INDEX($C$5:$H$32,MATCH(TRUE,EXACT(J18,$C$5:$C$32),0),3)</f>
        <v>8</v>
      </c>
      <c r="M18" s="21">
        <f t="array" ref="M18">INDEX($C$5:$H$32,MATCH(TRUE,EXACT(J18,$C$5:$C$32),0),4)</f>
        <v>9</v>
      </c>
      <c r="N18" s="21">
        <f t="array" ref="N18">INDEX($C$5:$H$32,MATCH(TRUE,EXACT(J18,$C$5:$C$32),0),5)</f>
        <v>8</v>
      </c>
      <c r="O18" s="21">
        <f t="array" ref="O18">INDEX($C$5:$H$32,MATCH(TRUE,EXACT(J18,$C$5:$C$32),0),6)</f>
        <v>8</v>
      </c>
    </row>
    <row r="19" spans="3:15">
      <c r="C19" s="3" t="s">
        <v>326</v>
      </c>
      <c r="D19" s="12">
        <v>9</v>
      </c>
      <c r="E19" s="12">
        <v>10</v>
      </c>
      <c r="F19" s="12">
        <v>15</v>
      </c>
      <c r="G19" s="12">
        <v>19</v>
      </c>
      <c r="H19" s="12">
        <v>10</v>
      </c>
      <c r="J19" s="20" t="s">
        <v>326</v>
      </c>
      <c r="K19" s="21">
        <f t="array" ref="K19">INDEX($C$5:$H$32,MATCH(TRUE,EXACT(J19,$C$5:$C$32),0),2)</f>
        <v>9</v>
      </c>
      <c r="L19" s="21">
        <f t="array" ref="L19">INDEX($C$5:$H$32,MATCH(TRUE,EXACT(J19,$C$5:$C$32),0),3)</f>
        <v>10</v>
      </c>
      <c r="M19" s="21">
        <f t="array" ref="M19">INDEX($C$5:$H$32,MATCH(TRUE,EXACT(J19,$C$5:$C$32),0),4)</f>
        <v>15</v>
      </c>
      <c r="N19" s="21">
        <f t="array" ref="N19">INDEX($C$5:$H$32,MATCH(TRUE,EXACT(J19,$C$5:$C$32),0),5)</f>
        <v>19</v>
      </c>
      <c r="O19" s="21">
        <f t="array" ref="O19">INDEX($C$5:$H$32,MATCH(TRUE,EXACT(J19,$C$5:$C$32),0),6)</f>
        <v>10</v>
      </c>
    </row>
    <row r="20" spans="3:15">
      <c r="C20" s="3" t="s">
        <v>327</v>
      </c>
      <c r="D20" s="12">
        <v>10</v>
      </c>
      <c r="E20" s="12">
        <v>10</v>
      </c>
      <c r="F20" s="12">
        <v>13</v>
      </c>
      <c r="G20" s="12">
        <v>15</v>
      </c>
      <c r="H20" s="12">
        <v>10</v>
      </c>
      <c r="J20" s="20" t="s">
        <v>327</v>
      </c>
      <c r="K20" s="21">
        <f t="array" ref="K20">INDEX($C$5:$H$32,MATCH(TRUE,EXACT(J20,$C$5:$C$32),0),2)</f>
        <v>10</v>
      </c>
      <c r="L20" s="21">
        <f t="array" ref="L20">INDEX($C$5:$H$32,MATCH(TRUE,EXACT(J20,$C$5:$C$32),0),3)</f>
        <v>10</v>
      </c>
      <c r="M20" s="21">
        <f t="array" ref="M20">INDEX($C$5:$H$32,MATCH(TRUE,EXACT(J20,$C$5:$C$32),0),4)</f>
        <v>13</v>
      </c>
      <c r="N20" s="21">
        <f t="array" ref="N20">INDEX($C$5:$H$32,MATCH(TRUE,EXACT(J20,$C$5:$C$32),0),5)</f>
        <v>15</v>
      </c>
      <c r="O20" s="21">
        <f t="array" ref="O20">INDEX($C$5:$H$32,MATCH(TRUE,EXACT(J20,$C$5:$C$32),0),6)</f>
        <v>10</v>
      </c>
    </row>
    <row r="21" spans="3:15" ht="15.75" customHeight="1">
      <c r="C21" s="3" t="s">
        <v>328</v>
      </c>
      <c r="D21" s="12">
        <v>7</v>
      </c>
      <c r="E21" s="12">
        <v>7</v>
      </c>
      <c r="F21" s="12">
        <v>15</v>
      </c>
      <c r="G21" s="12">
        <v>18</v>
      </c>
      <c r="H21" s="12">
        <v>9</v>
      </c>
      <c r="J21" s="20" t="s">
        <v>328</v>
      </c>
      <c r="K21" s="21">
        <f t="array" ref="K21">INDEX($C$5:$H$32,MATCH(TRUE,EXACT(J21,$C$5:$C$32),0),2)</f>
        <v>7</v>
      </c>
      <c r="L21" s="21">
        <f t="array" ref="L21">INDEX($C$5:$H$32,MATCH(TRUE,EXACT(J21,$C$5:$C$32),0),3)</f>
        <v>7</v>
      </c>
      <c r="M21" s="21">
        <f t="array" ref="M21">INDEX($C$5:$H$32,MATCH(TRUE,EXACT(J21,$C$5:$C$32),0),4)</f>
        <v>15</v>
      </c>
      <c r="N21" s="21">
        <f t="array" ref="N21">INDEX($C$5:$H$32,MATCH(TRUE,EXACT(J21,$C$5:$C$32),0),5)</f>
        <v>18</v>
      </c>
      <c r="O21" s="21">
        <f t="array" ref="O21">INDEX($C$5:$H$32,MATCH(TRUE,EXACT(J21,$C$5:$C$32),0),6)</f>
        <v>9</v>
      </c>
    </row>
    <row r="22" spans="3:15" ht="15.75" customHeight="1">
      <c r="C22" s="3" t="s">
        <v>329</v>
      </c>
      <c r="D22" s="12">
        <v>6</v>
      </c>
      <c r="E22" s="12">
        <v>10</v>
      </c>
      <c r="F22" s="12">
        <v>13</v>
      </c>
      <c r="G22" s="12">
        <v>14</v>
      </c>
      <c r="H22" s="12">
        <v>8</v>
      </c>
      <c r="J22" s="20" t="s">
        <v>329</v>
      </c>
      <c r="K22" s="21">
        <f t="array" ref="K22">INDEX($C$5:$H$32,MATCH(TRUE,EXACT(J22,$C$5:$C$32),0),2)</f>
        <v>6</v>
      </c>
      <c r="L22" s="21">
        <f t="array" ref="L22">INDEX($C$5:$H$32,MATCH(TRUE,EXACT(J22,$C$5:$C$32),0),3)</f>
        <v>10</v>
      </c>
      <c r="M22" s="21">
        <f t="array" ref="M22">INDEX($C$5:$H$32,MATCH(TRUE,EXACT(J22,$C$5:$C$32),0),4)</f>
        <v>13</v>
      </c>
      <c r="N22" s="21">
        <f t="array" ref="N22">INDEX($C$5:$H$32,MATCH(TRUE,EXACT(J22,$C$5:$C$32),0),5)</f>
        <v>14</v>
      </c>
      <c r="O22" s="21">
        <f t="array" ref="O22">INDEX($C$5:$H$32,MATCH(TRUE,EXACT(J22,$C$5:$C$32),0),6)</f>
        <v>8</v>
      </c>
    </row>
    <row r="23" spans="3:15" ht="15.75" customHeight="1">
      <c r="C23" s="3" t="s">
        <v>330</v>
      </c>
      <c r="D23" s="12">
        <v>8</v>
      </c>
      <c r="E23" s="12">
        <v>10</v>
      </c>
      <c r="F23" s="12">
        <v>12</v>
      </c>
      <c r="G23" s="12">
        <v>19</v>
      </c>
      <c r="H23" s="12">
        <v>7</v>
      </c>
      <c r="J23" s="20" t="s">
        <v>330</v>
      </c>
      <c r="K23" s="21">
        <f t="array" ref="K23">INDEX($C$5:$H$32,MATCH(TRUE,EXACT(J23,$C$5:$C$32),0),2)</f>
        <v>8</v>
      </c>
      <c r="L23" s="21">
        <f t="array" ref="L23">INDEX($C$5:$H$32,MATCH(TRUE,EXACT(J23,$C$5:$C$32),0),3)</f>
        <v>10</v>
      </c>
      <c r="M23" s="21">
        <f t="array" ref="M23">INDEX($C$5:$H$32,MATCH(TRUE,EXACT(J23,$C$5:$C$32),0),4)</f>
        <v>12</v>
      </c>
      <c r="N23" s="21">
        <f t="array" ref="N23">INDEX($C$5:$H$32,MATCH(TRUE,EXACT(J23,$C$5:$C$32),0),5)</f>
        <v>19</v>
      </c>
      <c r="O23" s="21">
        <f t="array" ref="O23">INDEX($C$5:$H$32,MATCH(TRUE,EXACT(J23,$C$5:$C$32),0),6)</f>
        <v>7</v>
      </c>
    </row>
    <row r="24" spans="3:15" ht="15.75" customHeight="1">
      <c r="C24" s="3" t="s">
        <v>331</v>
      </c>
      <c r="D24" s="12">
        <v>7</v>
      </c>
      <c r="E24" s="12">
        <v>7</v>
      </c>
      <c r="F24" s="12">
        <v>13</v>
      </c>
      <c r="G24" s="12">
        <v>18</v>
      </c>
      <c r="H24" s="12">
        <v>9</v>
      </c>
      <c r="J24" s="20" t="s">
        <v>331</v>
      </c>
      <c r="K24" s="21">
        <f t="array" ref="K24">INDEX($C$5:$H$32,MATCH(TRUE,EXACT(J24,$C$5:$C$32),0),2)</f>
        <v>7</v>
      </c>
      <c r="L24" s="21">
        <f t="array" ref="L24">INDEX($C$5:$H$32,MATCH(TRUE,EXACT(J24,$C$5:$C$32),0),3)</f>
        <v>7</v>
      </c>
      <c r="M24" s="21">
        <f t="array" ref="M24">INDEX($C$5:$H$32,MATCH(TRUE,EXACT(J24,$C$5:$C$32),0),4)</f>
        <v>13</v>
      </c>
      <c r="N24" s="21">
        <f t="array" ref="N24">INDEX($C$5:$H$32,MATCH(TRUE,EXACT(J24,$C$5:$C$32),0),5)</f>
        <v>18</v>
      </c>
      <c r="O24" s="21">
        <f t="array" ref="O24">INDEX($C$5:$H$32,MATCH(TRUE,EXACT(J24,$C$5:$C$32),0),6)</f>
        <v>9</v>
      </c>
    </row>
    <row r="25" spans="3:15" ht="15.75" customHeight="1">
      <c r="C25" s="3" t="s">
        <v>332</v>
      </c>
      <c r="D25" s="12">
        <v>7</v>
      </c>
      <c r="E25" s="12">
        <v>10</v>
      </c>
      <c r="F25" s="12">
        <v>9</v>
      </c>
      <c r="G25" s="12">
        <v>16</v>
      </c>
      <c r="H25" s="12">
        <v>9</v>
      </c>
      <c r="J25" s="20" t="s">
        <v>332</v>
      </c>
      <c r="K25" s="21">
        <f t="array" ref="K25">INDEX($C$5:$H$32,MATCH(TRUE,EXACT(J25,$C$5:$C$32),0),2)</f>
        <v>7</v>
      </c>
      <c r="L25" s="21">
        <f t="array" ref="L25">INDEX($C$5:$H$32,MATCH(TRUE,EXACT(J25,$C$5:$C$32),0),3)</f>
        <v>10</v>
      </c>
      <c r="M25" s="21">
        <f t="array" ref="M25">INDEX($C$5:$H$32,MATCH(TRUE,EXACT(J25,$C$5:$C$32),0),4)</f>
        <v>9</v>
      </c>
      <c r="N25" s="21">
        <f t="array" ref="N25">INDEX($C$5:$H$32,MATCH(TRUE,EXACT(J25,$C$5:$C$32),0),5)</f>
        <v>16</v>
      </c>
      <c r="O25" s="21">
        <f t="array" ref="O25">INDEX($C$5:$H$32,MATCH(TRUE,EXACT(J25,$C$5:$C$32),0),6)</f>
        <v>9</v>
      </c>
    </row>
    <row r="26" spans="3:15" ht="15.75" customHeight="1">
      <c r="C26" s="3" t="s">
        <v>333</v>
      </c>
      <c r="D26" s="12">
        <v>9</v>
      </c>
      <c r="E26" s="12">
        <v>10</v>
      </c>
      <c r="F26" s="12">
        <v>15</v>
      </c>
      <c r="G26" s="12">
        <v>17</v>
      </c>
      <c r="H26" s="12">
        <v>10</v>
      </c>
      <c r="J26" s="20" t="s">
        <v>333</v>
      </c>
      <c r="K26" s="21">
        <f t="array" ref="K26">INDEX($C$5:$H$32,MATCH(TRUE,EXACT(J26,$C$5:$C$32),0),2)</f>
        <v>9</v>
      </c>
      <c r="L26" s="21">
        <f t="array" ref="L26">INDEX($C$5:$H$32,MATCH(TRUE,EXACT(J26,$C$5:$C$32),0),3)</f>
        <v>10</v>
      </c>
      <c r="M26" s="21">
        <f t="array" ref="M26">INDEX($C$5:$H$32,MATCH(TRUE,EXACT(J26,$C$5:$C$32),0),4)</f>
        <v>15</v>
      </c>
      <c r="N26" s="21">
        <f t="array" ref="N26">INDEX($C$5:$H$32,MATCH(TRUE,EXACT(J26,$C$5:$C$32),0),5)</f>
        <v>17</v>
      </c>
      <c r="O26" s="21">
        <f t="array" ref="O26">INDEX($C$5:$H$32,MATCH(TRUE,EXACT(J26,$C$5:$C$32),0),6)</f>
        <v>10</v>
      </c>
    </row>
    <row r="27" spans="3:15" ht="15.75" customHeight="1">
      <c r="C27" s="3" t="s">
        <v>334</v>
      </c>
      <c r="D27" s="12">
        <v>8</v>
      </c>
      <c r="E27" s="12">
        <v>10</v>
      </c>
      <c r="F27" s="12">
        <v>13</v>
      </c>
      <c r="G27" s="12">
        <v>18</v>
      </c>
      <c r="H27" s="12">
        <v>10</v>
      </c>
      <c r="J27" s="20" t="s">
        <v>334</v>
      </c>
      <c r="K27" s="21">
        <f t="array" ref="K27">INDEX($C$5:$H$32,MATCH(TRUE,EXACT(J27,$C$5:$C$32),0),2)</f>
        <v>8</v>
      </c>
      <c r="L27" s="21">
        <f t="array" ref="L27">INDEX($C$5:$H$32,MATCH(TRUE,EXACT(J27,$C$5:$C$32),0),3)</f>
        <v>10</v>
      </c>
      <c r="M27" s="21">
        <f t="array" ref="M27">INDEX($C$5:$H$32,MATCH(TRUE,EXACT(J27,$C$5:$C$32),0),4)</f>
        <v>13</v>
      </c>
      <c r="N27" s="21">
        <f t="array" ref="N27">INDEX($C$5:$H$32,MATCH(TRUE,EXACT(J27,$C$5:$C$32),0),5)</f>
        <v>18</v>
      </c>
      <c r="O27" s="21">
        <f t="array" ref="O27">INDEX($C$5:$H$32,MATCH(TRUE,EXACT(J27,$C$5:$C$32),0),6)</f>
        <v>10</v>
      </c>
    </row>
    <row r="28" spans="3:15" ht="15.75" customHeight="1">
      <c r="C28" s="3" t="s">
        <v>335</v>
      </c>
      <c r="D28" s="12">
        <v>7</v>
      </c>
      <c r="E28" s="12">
        <v>7</v>
      </c>
      <c r="F28" s="12">
        <v>0</v>
      </c>
      <c r="G28" s="12">
        <v>15</v>
      </c>
      <c r="H28" s="12">
        <v>9</v>
      </c>
      <c r="J28" s="20" t="s">
        <v>335</v>
      </c>
      <c r="K28" s="21">
        <f t="array" ref="K28">INDEX($C$5:$H$32,MATCH(TRUE,EXACT(J28,$C$5:$C$32),0),2)</f>
        <v>7</v>
      </c>
      <c r="L28" s="21">
        <f t="array" ref="L28">INDEX($C$5:$H$32,MATCH(TRUE,EXACT(J28,$C$5:$C$32),0),3)</f>
        <v>7</v>
      </c>
      <c r="M28" s="21">
        <f t="array" ref="M28">INDEX($C$5:$H$32,MATCH(TRUE,EXACT(J28,$C$5:$C$32),0),4)</f>
        <v>0</v>
      </c>
      <c r="N28" s="21">
        <f t="array" ref="N28">INDEX($C$5:$H$32,MATCH(TRUE,EXACT(J28,$C$5:$C$32),0),5)</f>
        <v>15</v>
      </c>
      <c r="O28" s="21">
        <f t="array" ref="O28">INDEX($C$5:$H$32,MATCH(TRUE,EXACT(J28,$C$5:$C$32),0),6)</f>
        <v>9</v>
      </c>
    </row>
    <row r="29" spans="3:15" ht="15.75" customHeight="1">
      <c r="C29" s="3" t="s">
        <v>336</v>
      </c>
      <c r="D29" s="12">
        <v>7</v>
      </c>
      <c r="E29" s="12">
        <v>10</v>
      </c>
      <c r="F29" s="12">
        <v>5</v>
      </c>
      <c r="G29" s="12">
        <v>15</v>
      </c>
      <c r="H29" s="12">
        <v>9</v>
      </c>
      <c r="J29" s="20" t="s">
        <v>336</v>
      </c>
      <c r="K29" s="21">
        <f t="array" ref="K29">INDEX($C$5:$H$32,MATCH(TRUE,EXACT(J29,$C$5:$C$32),0),2)</f>
        <v>7</v>
      </c>
      <c r="L29" s="21">
        <f t="array" ref="L29">INDEX($C$5:$H$32,MATCH(TRUE,EXACT(J29,$C$5:$C$32),0),3)</f>
        <v>10</v>
      </c>
      <c r="M29" s="21">
        <f t="array" ref="M29">INDEX($C$5:$H$32,MATCH(TRUE,EXACT(J29,$C$5:$C$32),0),4)</f>
        <v>5</v>
      </c>
      <c r="N29" s="21">
        <f t="array" ref="N29">INDEX($C$5:$H$32,MATCH(TRUE,EXACT(J29,$C$5:$C$32),0),5)</f>
        <v>15</v>
      </c>
      <c r="O29" s="21">
        <f t="array" ref="O29">INDEX($C$5:$H$32,MATCH(TRUE,EXACT(J29,$C$5:$C$32),0),6)</f>
        <v>9</v>
      </c>
    </row>
    <row r="30" spans="3:15" ht="15.75" customHeight="1">
      <c r="C30" s="3" t="s">
        <v>337</v>
      </c>
      <c r="D30" s="12">
        <v>7</v>
      </c>
      <c r="E30" s="12">
        <v>7</v>
      </c>
      <c r="F30" s="12">
        <v>6</v>
      </c>
      <c r="G30" s="12">
        <v>0</v>
      </c>
      <c r="H30" s="12">
        <v>10</v>
      </c>
      <c r="J30" s="20" t="s">
        <v>337</v>
      </c>
      <c r="K30" s="21">
        <f t="array" ref="K30">INDEX($C$5:$H$32,MATCH(TRUE,EXACT(J30,$C$5:$C$32),0),2)</f>
        <v>7</v>
      </c>
      <c r="L30" s="21">
        <f t="array" ref="L30">INDEX($C$5:$H$32,MATCH(TRUE,EXACT(J30,$C$5:$C$32),0),3)</f>
        <v>7</v>
      </c>
      <c r="M30" s="21">
        <f t="array" ref="M30">INDEX($C$5:$H$32,MATCH(TRUE,EXACT(J30,$C$5:$C$32),0),4)</f>
        <v>6</v>
      </c>
      <c r="N30" s="21">
        <f t="array" ref="N30">INDEX($C$5:$H$32,MATCH(TRUE,EXACT(J30,$C$5:$C$32),0),5)</f>
        <v>0</v>
      </c>
      <c r="O30" s="21">
        <f t="array" ref="O30">INDEX($C$5:$H$32,MATCH(TRUE,EXACT(J30,$C$5:$C$32),0),6)</f>
        <v>10</v>
      </c>
    </row>
    <row r="31" spans="3:15" ht="15.75" customHeight="1">
      <c r="C31" s="3" t="s">
        <v>338</v>
      </c>
      <c r="D31" s="12">
        <v>10</v>
      </c>
      <c r="E31" s="12">
        <v>10</v>
      </c>
      <c r="F31" s="12">
        <v>15</v>
      </c>
      <c r="G31" s="12">
        <v>19</v>
      </c>
      <c r="H31" s="12">
        <v>10</v>
      </c>
      <c r="J31" s="20" t="s">
        <v>338</v>
      </c>
      <c r="K31" s="21">
        <f t="array" ref="K31">INDEX($C$5:$H$32,MATCH(TRUE,EXACT(J31,$C$5:$C$32),0),2)</f>
        <v>10</v>
      </c>
      <c r="L31" s="21">
        <f t="array" ref="L31">INDEX($C$5:$H$32,MATCH(TRUE,EXACT(J31,$C$5:$C$32),0),3)</f>
        <v>10</v>
      </c>
      <c r="M31" s="21">
        <f t="array" ref="M31">INDEX($C$5:$H$32,MATCH(TRUE,EXACT(J31,$C$5:$C$32),0),4)</f>
        <v>15</v>
      </c>
      <c r="N31" s="21">
        <f t="array" ref="N31">INDEX($C$5:$H$32,MATCH(TRUE,EXACT(J31,$C$5:$C$32),0),5)</f>
        <v>19</v>
      </c>
      <c r="O31" s="21">
        <f t="array" ref="O31">INDEX($C$5:$H$32,MATCH(TRUE,EXACT(J31,$C$5:$C$32),0),6)</f>
        <v>10</v>
      </c>
    </row>
    <row r="32" spans="3:15" ht="15.75" customHeight="1">
      <c r="C32" s="3" t="s">
        <v>339</v>
      </c>
      <c r="D32" s="12">
        <v>10</v>
      </c>
      <c r="E32" s="12">
        <v>10</v>
      </c>
      <c r="F32" s="12">
        <v>15</v>
      </c>
      <c r="G32" s="12">
        <v>15</v>
      </c>
      <c r="H32" s="12">
        <v>9</v>
      </c>
      <c r="J32" s="20" t="s">
        <v>339</v>
      </c>
      <c r="K32" s="21">
        <f t="array" ref="K32">INDEX($C$5:$H$32,MATCH(TRUE,EXACT(J32,$C$5:$C$32),0),2)</f>
        <v>10</v>
      </c>
      <c r="L32" s="21">
        <f t="array" ref="L32">INDEX($C$5:$H$32,MATCH(TRUE,EXACT(J32,$C$5:$C$32),0),3)</f>
        <v>10</v>
      </c>
      <c r="M32" s="21">
        <f t="array" ref="M32">INDEX($C$5:$H$32,MATCH(TRUE,EXACT(J32,$C$5:$C$32),0),4)</f>
        <v>15</v>
      </c>
      <c r="N32" s="21">
        <f t="array" ref="N32">INDEX($C$5:$H$32,MATCH(TRUE,EXACT(J32,$C$5:$C$32),0),5)</f>
        <v>15</v>
      </c>
      <c r="O32" s="21">
        <f t="array" ref="O32">INDEX($C$5:$H$32,MATCH(TRUE,EXACT(J32,$C$5:$C$32),0),6)</f>
        <v>9</v>
      </c>
    </row>
    <row r="33" spans="3:8" ht="15.75" customHeight="1">
      <c r="C33" s="5"/>
      <c r="D33" s="17"/>
      <c r="E33" s="17"/>
      <c r="F33" s="17"/>
      <c r="G33" s="17"/>
      <c r="H33" s="17"/>
    </row>
    <row r="34" spans="3:8" ht="15.75" customHeight="1"/>
    <row r="35" spans="3:8" ht="15.75" customHeight="1"/>
    <row r="36" spans="3:8" ht="15.75" customHeight="1"/>
    <row r="37" spans="3:8" ht="15.75" customHeight="1"/>
    <row r="38" spans="3:8" ht="15.75" customHeight="1"/>
    <row r="39" spans="3:8" ht="15.75" customHeight="1"/>
    <row r="40" spans="3:8" ht="15.75" customHeight="1"/>
    <row r="41" spans="3:8" ht="15.75" customHeight="1"/>
    <row r="42" spans="3:8" ht="15.75" customHeight="1"/>
    <row r="43" spans="3:8" ht="15.75" customHeight="1"/>
    <row r="44" spans="3:8" ht="15.75" customHeight="1"/>
    <row r="45" spans="3:8" ht="15.75" customHeight="1"/>
    <row r="46" spans="3:8" ht="15.75" customHeight="1"/>
    <row r="47" spans="3:8" ht="15.75" customHeight="1"/>
    <row r="48" spans="3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000"/>
  <sheetViews>
    <sheetView workbookViewId="0">
      <selection activeCell="F7" sqref="F7"/>
    </sheetView>
  </sheetViews>
  <sheetFormatPr defaultColWidth="14.42578125" defaultRowHeight="15" customHeight="1"/>
  <cols>
    <col min="1" max="2" width="8.7109375" customWidth="1"/>
    <col min="3" max="4" width="9.140625" customWidth="1"/>
    <col min="5" max="26" width="8.7109375" customWidth="1"/>
  </cols>
  <sheetData>
    <row r="2" spans="2:11">
      <c r="B2" s="5" t="s">
        <v>340</v>
      </c>
    </row>
    <row r="3" spans="2:11">
      <c r="B3" s="5" t="s">
        <v>341</v>
      </c>
    </row>
    <row r="4" spans="2:11">
      <c r="B4" s="5" t="s">
        <v>342</v>
      </c>
    </row>
    <row r="6" spans="2:11">
      <c r="D6" s="6" t="s">
        <v>343</v>
      </c>
      <c r="E6" s="6" t="s">
        <v>344</v>
      </c>
      <c r="F6" s="6" t="s">
        <v>345</v>
      </c>
    </row>
    <row r="7" spans="2:11">
      <c r="D7" s="7" t="s">
        <v>346</v>
      </c>
      <c r="E7" s="7" t="s">
        <v>306</v>
      </c>
      <c r="F7" s="8">
        <v>16</v>
      </c>
      <c r="K7" s="10"/>
    </row>
    <row r="8" spans="2:11">
      <c r="D8" s="7" t="s">
        <v>346</v>
      </c>
      <c r="E8" s="7" t="s">
        <v>307</v>
      </c>
      <c r="F8" s="8">
        <v>19</v>
      </c>
    </row>
    <row r="9" spans="2:11">
      <c r="D9" s="7" t="s">
        <v>346</v>
      </c>
      <c r="E9" s="7" t="s">
        <v>309</v>
      </c>
      <c r="F9" s="8">
        <v>18</v>
      </c>
    </row>
    <row r="10" spans="2:11">
      <c r="D10" s="7" t="s">
        <v>347</v>
      </c>
      <c r="E10" s="7" t="s">
        <v>306</v>
      </c>
      <c r="F10" s="8">
        <v>14</v>
      </c>
    </row>
    <row r="11" spans="2:11">
      <c r="D11" s="7" t="s">
        <v>347</v>
      </c>
      <c r="E11" s="7" t="s">
        <v>307</v>
      </c>
      <c r="F11" s="8">
        <v>12</v>
      </c>
    </row>
    <row r="12" spans="2:11">
      <c r="D12" s="7" t="s">
        <v>347</v>
      </c>
      <c r="E12" s="7" t="s">
        <v>309</v>
      </c>
      <c r="F12" s="9">
        <v>15</v>
      </c>
    </row>
    <row r="13" spans="2:11">
      <c r="D13" s="7" t="s">
        <v>348</v>
      </c>
      <c r="E13" s="7" t="s">
        <v>306</v>
      </c>
      <c r="F13" s="8">
        <v>15</v>
      </c>
    </row>
    <row r="14" spans="2:11">
      <c r="D14" s="7" t="s">
        <v>348</v>
      </c>
      <c r="E14" s="7" t="s">
        <v>307</v>
      </c>
      <c r="F14" s="8">
        <v>13</v>
      </c>
    </row>
    <row r="15" spans="2:11">
      <c r="D15" s="7" t="s">
        <v>348</v>
      </c>
      <c r="E15" s="7" t="s">
        <v>309</v>
      </c>
      <c r="F15" s="8">
        <v>15</v>
      </c>
    </row>
    <row r="16" spans="2:11">
      <c r="D16" s="7" t="s">
        <v>349</v>
      </c>
      <c r="E16" s="7" t="s">
        <v>306</v>
      </c>
      <c r="F16" s="8">
        <v>13</v>
      </c>
    </row>
    <row r="17" spans="4:6">
      <c r="D17" s="7" t="s">
        <v>349</v>
      </c>
      <c r="E17" s="7" t="s">
        <v>307</v>
      </c>
      <c r="F17" s="8">
        <v>12</v>
      </c>
    </row>
    <row r="18" spans="4:6">
      <c r="D18" s="7" t="s">
        <v>349</v>
      </c>
      <c r="E18" s="7" t="s">
        <v>309</v>
      </c>
      <c r="F18" s="8">
        <v>10</v>
      </c>
    </row>
    <row r="21" spans="4:6" ht="15.75" customHeight="1"/>
    <row r="22" spans="4:6" ht="15.75" customHeight="1"/>
    <row r="23" spans="4:6" ht="15.75" customHeight="1"/>
    <row r="24" spans="4:6" ht="15.75" customHeight="1"/>
    <row r="25" spans="4:6" ht="15.75" customHeight="1"/>
    <row r="26" spans="4:6" ht="15.75" customHeight="1"/>
    <row r="27" spans="4:6" ht="15.75" customHeight="1"/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I1000"/>
  <sheetViews>
    <sheetView workbookViewId="0">
      <selection activeCell="G11" sqref="G11"/>
    </sheetView>
  </sheetViews>
  <sheetFormatPr defaultColWidth="14.42578125" defaultRowHeight="15" customHeight="1"/>
  <cols>
    <col min="1" max="2" width="8.7109375" customWidth="1"/>
    <col min="3" max="3" width="29.5703125" customWidth="1"/>
    <col min="4" max="4" width="28" customWidth="1"/>
    <col min="5" max="26" width="8.7109375" customWidth="1"/>
  </cols>
  <sheetData>
    <row r="2" spans="3:9">
      <c r="C2" s="1" t="s">
        <v>42</v>
      </c>
      <c r="D2" s="1" t="s">
        <v>350</v>
      </c>
      <c r="G2" s="2" t="s">
        <v>351</v>
      </c>
      <c r="H2" s="2"/>
      <c r="I2" s="2"/>
    </row>
    <row r="3" spans="3:9">
      <c r="C3" s="3" t="s">
        <v>321</v>
      </c>
      <c r="D3" s="4">
        <f t="array" ref="D3">INDEX(Exercise11!$C$5:$H$32,MATCH(TRUE,EXACT('Excercise 13'!C3,Exercise11!$C$5:$C$32),0),2)</f>
        <v>8</v>
      </c>
    </row>
    <row r="4" spans="3:9">
      <c r="C4" s="3" t="s">
        <v>322</v>
      </c>
      <c r="D4" s="4">
        <f t="array" ref="D4">INDEX(Exercise11!$C$5:$H$32,MATCH(TRUE,EXACT('Excercise 13'!C4,Exercise11!$C$5:$C$32),0),2)</f>
        <v>8</v>
      </c>
    </row>
    <row r="5" spans="3:9">
      <c r="C5" s="3" t="s">
        <v>323</v>
      </c>
      <c r="D5" s="4">
        <f t="array" ref="D5">INDEX(Exercise11!$C$5:$H$32,MATCH(TRUE,EXACT('Excercise 13'!C5,Exercise11!$C$5:$C$32),0),2)</f>
        <v>6</v>
      </c>
    </row>
    <row r="6" spans="3:9">
      <c r="C6" s="3" t="s">
        <v>328</v>
      </c>
      <c r="D6" s="4">
        <f t="array" ref="D6">INDEX(Exercise11!$C$5:$H$32,MATCH(TRUE,EXACT('Excercise 13'!C6,Exercise11!$C$5:$C$32),0),2)</f>
        <v>7</v>
      </c>
    </row>
    <row r="7" spans="3:9">
      <c r="C7" s="3" t="s">
        <v>329</v>
      </c>
      <c r="D7" s="4">
        <f t="array" ref="D7">INDEX(Exercise11!$C$5:$H$32,MATCH(TRUE,EXACT('Excercise 13'!C7,Exercise11!$C$5:$C$32),0),2)</f>
        <v>6</v>
      </c>
    </row>
    <row r="8" spans="3:9">
      <c r="C8" s="3" t="s">
        <v>330</v>
      </c>
      <c r="D8" s="4">
        <f t="array" ref="D8">INDEX(Exercise11!$C$5:$H$32,MATCH(TRUE,EXACT('Excercise 13'!C8,Exercise11!$C$5:$C$32),0),2)</f>
        <v>8</v>
      </c>
    </row>
    <row r="9" spans="3:9">
      <c r="C9" s="3" t="s">
        <v>331</v>
      </c>
      <c r="D9" s="4">
        <f t="array" ref="D9">INDEX(Exercise11!$C$5:$H$32,MATCH(TRUE,EXACT('Excercise 13'!C9,Exercise11!$C$5:$C$32),0),2)</f>
        <v>7</v>
      </c>
    </row>
    <row r="10" spans="3:9">
      <c r="C10" s="3" t="s">
        <v>332</v>
      </c>
      <c r="D10" s="4">
        <f t="array" ref="D10">INDEX(Exercise11!$C$5:$H$32,MATCH(TRUE,EXACT('Excercise 13'!C10,Exercise11!$C$5:$C$32),0),2)</f>
        <v>7</v>
      </c>
    </row>
    <row r="11" spans="3:9">
      <c r="C11" s="3" t="s">
        <v>333</v>
      </c>
      <c r="D11" s="4">
        <f t="array" ref="D11">INDEX(Exercise11!$C$5:$H$32,MATCH(TRUE,EXACT('Excercise 13'!C11,Exercise11!$C$5:$C$32),0),2)</f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0455-A69A-4214-8E39-3B353919ADD6}">
  <dimension ref="I5:K9"/>
  <sheetViews>
    <sheetView workbookViewId="0"/>
  </sheetViews>
  <sheetFormatPr defaultRowHeight="15"/>
  <cols>
    <col min="1" max="16384" width="9.140625" style="186"/>
  </cols>
  <sheetData>
    <row r="5" spans="9:11" ht="46.5">
      <c r="I5" s="190" t="s">
        <v>353</v>
      </c>
    </row>
    <row r="6" spans="9:11" ht="46.5">
      <c r="I6" s="188"/>
    </row>
    <row r="7" spans="9:11" ht="46.5">
      <c r="I7" s="189" t="s">
        <v>354</v>
      </c>
      <c r="J7" s="189"/>
      <c r="K7" s="189"/>
    </row>
    <row r="8" spans="9:11" ht="46.5">
      <c r="I8" s="188"/>
    </row>
    <row r="9" spans="9:11" ht="46.5">
      <c r="I9" s="191" t="s">
        <v>355</v>
      </c>
    </row>
  </sheetData>
  <mergeCells count="1">
    <mergeCell ref="I7:K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5EC8-A06C-419E-A5C8-D82F5A6845E3}">
  <dimension ref="B3:I8"/>
  <sheetViews>
    <sheetView tabSelected="1" workbookViewId="0"/>
  </sheetViews>
  <sheetFormatPr defaultRowHeight="15"/>
  <cols>
    <col min="1" max="16384" width="9.140625" style="186"/>
  </cols>
  <sheetData>
    <row r="3" spans="2:9">
      <c r="B3" s="187"/>
    </row>
    <row r="5" spans="2:9" ht="46.5">
      <c r="I5" s="190" t="s">
        <v>353</v>
      </c>
    </row>
    <row r="8" spans="2:9" ht="33.75">
      <c r="E8" s="194" t="s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327F-26A0-4B9E-856A-283D84905C61}">
  <dimension ref="E2:J10"/>
  <sheetViews>
    <sheetView topLeftCell="A2" workbookViewId="0">
      <selection activeCell="A2" sqref="A2"/>
    </sheetView>
  </sheetViews>
  <sheetFormatPr defaultRowHeight="15"/>
  <cols>
    <col min="1" max="16384" width="9.140625" style="186"/>
  </cols>
  <sheetData>
    <row r="2" spans="5:10" ht="46.5">
      <c r="J2" s="191" t="s">
        <v>355</v>
      </c>
    </row>
    <row r="4" spans="5:10" ht="33.75">
      <c r="E4" s="192" t="s">
        <v>357</v>
      </c>
    </row>
    <row r="5" spans="5:10" ht="33.75">
      <c r="E5" s="193"/>
    </row>
    <row r="6" spans="5:10" ht="33.75">
      <c r="E6" s="194" t="s">
        <v>358</v>
      </c>
    </row>
    <row r="7" spans="5:10" ht="33.75">
      <c r="E7" s="193"/>
    </row>
    <row r="8" spans="5:10" ht="33.75">
      <c r="E8" s="192" t="s">
        <v>359</v>
      </c>
    </row>
    <row r="9" spans="5:10" ht="33.75">
      <c r="E9" s="193"/>
    </row>
    <row r="10" spans="5:10" ht="33.75">
      <c r="E10" s="19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Exercise 1</vt:lpstr>
      <vt:lpstr>Exercise 2</vt:lpstr>
      <vt:lpstr>Exercise 3</vt:lpstr>
      <vt:lpstr>Exercise 4</vt:lpstr>
      <vt:lpstr>Exercise 5</vt:lpstr>
      <vt:lpstr>Exercise 6</vt:lpstr>
      <vt:lpstr>Exercise 7</vt:lpstr>
      <vt:lpstr>Exercise 8</vt:lpstr>
      <vt:lpstr>Exercise 9</vt:lpstr>
      <vt:lpstr>Exercise 10</vt:lpstr>
      <vt:lpstr>Exercise11</vt:lpstr>
      <vt:lpstr>Exercise 12</vt:lpstr>
      <vt:lpstr>Excercise 13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user</cp:lastModifiedBy>
  <dcterms:created xsi:type="dcterms:W3CDTF">2022-01-22T16:50:00Z</dcterms:created>
  <dcterms:modified xsi:type="dcterms:W3CDTF">2022-07-13T12:31:23Z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C38E39DBB74F4A2B978405293BFA0501</vt:lpwstr>
  </property>
  <property fmtid="{D5CDD505-2E9C-101B-9397-08002B2CF9AE}" pid="3" name="KSOProductBuildVer">
    <vt:lpwstr>1033-11.2.0.10451</vt:lpwstr>
  </property>
</Properties>
</file>