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https://d.docs.live.net/75bb836857aef1a5/Desktop/"/>
    </mc:Choice>
  </mc:AlternateContent>
  <xr:revisionPtr revIDLastSave="1351" documentId="8_{676287FD-31EA-4B8B-B818-D05BFBEAE2D9}" xr6:coauthVersionLast="47" xr6:coauthVersionMax="47" xr10:uidLastSave="{43F58A19-3EDD-4B09-8212-C93128D3430B}"/>
  <bookViews>
    <workbookView xWindow="-108" yWindow="-108" windowWidth="23256" windowHeight="12456" firstSheet="6" activeTab="11" xr2:uid="{F2372D9E-A380-4969-A822-70C4B2A684B2}"/>
  </bookViews>
  <sheets>
    <sheet name="ACT" sheetId="6" r:id="rId1"/>
    <sheet name="Down Time" sheetId="7" r:id="rId2"/>
    <sheet name="defect rate" sheetId="8" r:id="rId3"/>
    <sheet name="utilization rate" sheetId="9" r:id="rId4"/>
    <sheet name="firstpassyeild" sheetId="10" r:id="rId5"/>
    <sheet name="scrap" sheetId="11" r:id="rId6"/>
    <sheet name="Sheet12" sheetId="13" r:id="rId7"/>
    <sheet name="average energy efficiecy" sheetId="14" r:id="rId8"/>
    <sheet name="date" sheetId="17" r:id="rId9"/>
    <sheet name="OEE" sheetId="4" r:id="rId10"/>
    <sheet name="large_manufacturing_dataset_das" sheetId="1" r:id="rId11"/>
    <sheet name="Dashboard" sheetId="15" r:id="rId12"/>
  </sheets>
  <definedNames>
    <definedName name="_xlcn.WorksheetConnection_large_manufacturing_dataset_dashboard.xlsxTable31" hidden="1">Table3[]</definedName>
    <definedName name="Slicer_Date">#N/A</definedName>
    <definedName name="Slicer_Machine_ID">#N/A</definedName>
    <definedName name="Slicer_Shift">#N/A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s>
  <extLst>
    <ext xmlns:x14="http://schemas.microsoft.com/office/spreadsheetml/2009/9/main" uri="{876F7934-8845-4945-9796-88D515C7AA90}">
      <x14:pivotCaches>
        <pivotCache cacheId="10"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large_manufacturing_dataset_dashboard.xlsx!Table3"/>
        </x15:modelTables>
        <x15:extLst>
          <ext xmlns:x16="http://schemas.microsoft.com/office/spreadsheetml/2014/11/main" uri="{9835A34E-60A6-4A7C-AAB8-D5F71C897F49}">
            <x16:modelTimeGroupings>
              <x16:modelTimeGrouping tableName="Table3"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2" i="1" l="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P2" i="1"/>
  <c r="AF2" i="1" s="1"/>
  <c r="P3" i="1"/>
  <c r="AF3" i="1" s="1"/>
  <c r="P4" i="1"/>
  <c r="AF4" i="1" s="1"/>
  <c r="P5" i="1"/>
  <c r="AF5" i="1" s="1"/>
  <c r="P6" i="1"/>
  <c r="AF6" i="1" s="1"/>
  <c r="P7" i="1"/>
  <c r="AF7" i="1" s="1"/>
  <c r="P8" i="1"/>
  <c r="AF8" i="1" s="1"/>
  <c r="P9" i="1"/>
  <c r="AF9" i="1" s="1"/>
  <c r="P10" i="1"/>
  <c r="AF10" i="1" s="1"/>
  <c r="P11" i="1"/>
  <c r="AF11" i="1" s="1"/>
  <c r="P12" i="1"/>
  <c r="AF12" i="1" s="1"/>
  <c r="P13" i="1"/>
  <c r="AF13" i="1" s="1"/>
  <c r="P14" i="1"/>
  <c r="AF14" i="1" s="1"/>
  <c r="P15" i="1"/>
  <c r="AF15" i="1" s="1"/>
  <c r="P16" i="1"/>
  <c r="AF16" i="1" s="1"/>
  <c r="P17" i="1"/>
  <c r="AF17" i="1" s="1"/>
  <c r="P18" i="1"/>
  <c r="AF18" i="1" s="1"/>
  <c r="P19" i="1"/>
  <c r="AF19" i="1" s="1"/>
  <c r="P20" i="1"/>
  <c r="AF20" i="1" s="1"/>
  <c r="P21" i="1"/>
  <c r="AF21" i="1" s="1"/>
  <c r="P22" i="1"/>
  <c r="AF22" i="1" s="1"/>
  <c r="P23" i="1"/>
  <c r="AF23" i="1" s="1"/>
  <c r="P24" i="1"/>
  <c r="AF24" i="1" s="1"/>
  <c r="P25" i="1"/>
  <c r="AF25" i="1" s="1"/>
  <c r="P26" i="1"/>
  <c r="AF26" i="1" s="1"/>
  <c r="P27" i="1"/>
  <c r="AF27" i="1" s="1"/>
  <c r="P28" i="1"/>
  <c r="AF28" i="1" s="1"/>
  <c r="P29" i="1"/>
  <c r="AF29" i="1" s="1"/>
  <c r="P30" i="1"/>
  <c r="AF30" i="1" s="1"/>
  <c r="P31" i="1"/>
  <c r="AF31" i="1" s="1"/>
  <c r="P32" i="1"/>
  <c r="AF32" i="1" s="1"/>
  <c r="P33" i="1"/>
  <c r="AF33" i="1" s="1"/>
  <c r="P34" i="1"/>
  <c r="AF34" i="1" s="1"/>
  <c r="P35" i="1"/>
  <c r="AF35" i="1" s="1"/>
  <c r="P36" i="1"/>
  <c r="AF36" i="1" s="1"/>
  <c r="P37" i="1"/>
  <c r="AF37" i="1" s="1"/>
  <c r="P38" i="1"/>
  <c r="AF38" i="1" s="1"/>
  <c r="P39" i="1"/>
  <c r="AF39" i="1" s="1"/>
  <c r="P40" i="1"/>
  <c r="AF40" i="1" s="1"/>
  <c r="P41" i="1"/>
  <c r="AF41" i="1" s="1"/>
  <c r="P42" i="1"/>
  <c r="AF42" i="1" s="1"/>
  <c r="P43" i="1"/>
  <c r="AF43" i="1" s="1"/>
  <c r="P44" i="1"/>
  <c r="AF44" i="1" s="1"/>
  <c r="P45" i="1"/>
  <c r="AF45" i="1" s="1"/>
  <c r="P46" i="1"/>
  <c r="AF46" i="1" s="1"/>
  <c r="P47" i="1"/>
  <c r="AF47" i="1" s="1"/>
  <c r="P48" i="1"/>
  <c r="AF48" i="1" s="1"/>
  <c r="P49" i="1"/>
  <c r="AF49" i="1" s="1"/>
  <c r="P50" i="1"/>
  <c r="AF50" i="1" s="1"/>
  <c r="P51" i="1"/>
  <c r="AF51" i="1" s="1"/>
  <c r="P52" i="1"/>
  <c r="AF52" i="1" s="1"/>
  <c r="P53" i="1"/>
  <c r="AF53" i="1" s="1"/>
  <c r="P54" i="1"/>
  <c r="AF54" i="1" s="1"/>
  <c r="P55" i="1"/>
  <c r="AF55" i="1" s="1"/>
  <c r="P56" i="1"/>
  <c r="AF56" i="1" s="1"/>
  <c r="P57" i="1"/>
  <c r="AF57" i="1" s="1"/>
  <c r="P58" i="1"/>
  <c r="AF58" i="1" s="1"/>
  <c r="P59" i="1"/>
  <c r="AF59" i="1" s="1"/>
  <c r="P60" i="1"/>
  <c r="AF60" i="1" s="1"/>
  <c r="P61" i="1"/>
  <c r="AF61" i="1" s="1"/>
  <c r="P62" i="1"/>
  <c r="AF62" i="1" s="1"/>
  <c r="P63" i="1"/>
  <c r="AF63" i="1" s="1"/>
  <c r="P64" i="1"/>
  <c r="AF64" i="1" s="1"/>
  <c r="P65" i="1"/>
  <c r="AF65" i="1" s="1"/>
  <c r="P66" i="1"/>
  <c r="AF66" i="1" s="1"/>
  <c r="P67" i="1"/>
  <c r="AF67" i="1" s="1"/>
  <c r="P68" i="1"/>
  <c r="AF68" i="1" s="1"/>
  <c r="P69" i="1"/>
  <c r="AF69" i="1" s="1"/>
  <c r="P70" i="1"/>
  <c r="AF70" i="1" s="1"/>
  <c r="P71" i="1"/>
  <c r="AF71" i="1" s="1"/>
  <c r="P72" i="1"/>
  <c r="AF72" i="1" s="1"/>
  <c r="P73" i="1"/>
  <c r="AF73" i="1" s="1"/>
  <c r="P74" i="1"/>
  <c r="AF74" i="1" s="1"/>
  <c r="P75" i="1"/>
  <c r="AF75" i="1" s="1"/>
  <c r="P76" i="1"/>
  <c r="AF76" i="1" s="1"/>
  <c r="P77" i="1"/>
  <c r="AF77" i="1" s="1"/>
  <c r="P78" i="1"/>
  <c r="AF78" i="1" s="1"/>
  <c r="P79" i="1"/>
  <c r="AF79" i="1" s="1"/>
  <c r="P80" i="1"/>
  <c r="AF80" i="1" s="1"/>
  <c r="P81" i="1"/>
  <c r="AF81" i="1" s="1"/>
  <c r="P82" i="1"/>
  <c r="AF82" i="1" s="1"/>
  <c r="P83" i="1"/>
  <c r="AF83" i="1" s="1"/>
  <c r="P84" i="1"/>
  <c r="AF84" i="1" s="1"/>
  <c r="P85" i="1"/>
  <c r="AF85" i="1" s="1"/>
  <c r="P86" i="1"/>
  <c r="AF86" i="1" s="1"/>
  <c r="P87" i="1"/>
  <c r="AF87" i="1" s="1"/>
  <c r="P88" i="1"/>
  <c r="AF88" i="1" s="1"/>
  <c r="P89" i="1"/>
  <c r="AF89" i="1" s="1"/>
  <c r="P90" i="1"/>
  <c r="AF90" i="1" s="1"/>
  <c r="P91" i="1"/>
  <c r="AF91" i="1" s="1"/>
  <c r="P92" i="1"/>
  <c r="AF92" i="1" s="1"/>
  <c r="P93" i="1"/>
  <c r="AF93" i="1" s="1"/>
  <c r="P94" i="1"/>
  <c r="AF94" i="1" s="1"/>
  <c r="P95" i="1"/>
  <c r="AF95" i="1" s="1"/>
  <c r="P96" i="1"/>
  <c r="AF96" i="1" s="1"/>
  <c r="P97" i="1"/>
  <c r="AF97" i="1" s="1"/>
  <c r="P98" i="1"/>
  <c r="AF98" i="1" s="1"/>
  <c r="P99" i="1"/>
  <c r="AF99" i="1" s="1"/>
  <c r="P100" i="1"/>
  <c r="AF100" i="1" s="1"/>
  <c r="P101" i="1"/>
  <c r="AF101" i="1" s="1"/>
  <c r="P102" i="1"/>
  <c r="AF102" i="1" s="1"/>
  <c r="P103" i="1"/>
  <c r="AF103" i="1" s="1"/>
  <c r="P104" i="1"/>
  <c r="AF104" i="1" s="1"/>
  <c r="P105" i="1"/>
  <c r="AF105" i="1" s="1"/>
  <c r="P106" i="1"/>
  <c r="AF106" i="1" s="1"/>
  <c r="P107" i="1"/>
  <c r="AF107" i="1" s="1"/>
  <c r="P108" i="1"/>
  <c r="AF108" i="1" s="1"/>
  <c r="P109" i="1"/>
  <c r="AF109" i="1" s="1"/>
  <c r="P110" i="1"/>
  <c r="AF110" i="1" s="1"/>
  <c r="P111" i="1"/>
  <c r="AF111" i="1" s="1"/>
  <c r="P112" i="1"/>
  <c r="AF112" i="1" s="1"/>
  <c r="P113" i="1"/>
  <c r="AF113" i="1" s="1"/>
  <c r="P114" i="1"/>
  <c r="AF114" i="1" s="1"/>
  <c r="P115" i="1"/>
  <c r="AF115" i="1" s="1"/>
  <c r="P116" i="1"/>
  <c r="AF116" i="1" s="1"/>
  <c r="P117" i="1"/>
  <c r="AF117" i="1" s="1"/>
  <c r="P118" i="1"/>
  <c r="AF118" i="1" s="1"/>
  <c r="P119" i="1"/>
  <c r="AF119" i="1" s="1"/>
  <c r="P120" i="1"/>
  <c r="AF120" i="1" s="1"/>
  <c r="P121" i="1"/>
  <c r="AF121" i="1" s="1"/>
  <c r="P122" i="1"/>
  <c r="AF122" i="1" s="1"/>
  <c r="P123" i="1"/>
  <c r="AF123" i="1" s="1"/>
  <c r="P124" i="1"/>
  <c r="AF124" i="1" s="1"/>
  <c r="P125" i="1"/>
  <c r="AF125" i="1" s="1"/>
  <c r="P126" i="1"/>
  <c r="AF126" i="1" s="1"/>
  <c r="P127" i="1"/>
  <c r="AF127" i="1" s="1"/>
  <c r="P128" i="1"/>
  <c r="AF128" i="1" s="1"/>
  <c r="P129" i="1"/>
  <c r="AF129" i="1" s="1"/>
  <c r="P130" i="1"/>
  <c r="AF130" i="1" s="1"/>
  <c r="P131" i="1"/>
  <c r="AF131" i="1" s="1"/>
  <c r="P132" i="1"/>
  <c r="AF132" i="1" s="1"/>
  <c r="P133" i="1"/>
  <c r="AF133" i="1" s="1"/>
  <c r="P134" i="1"/>
  <c r="AF134" i="1" s="1"/>
  <c r="P135" i="1"/>
  <c r="AF135" i="1" s="1"/>
  <c r="P136" i="1"/>
  <c r="AF136" i="1" s="1"/>
  <c r="P137" i="1"/>
  <c r="AF137" i="1" s="1"/>
  <c r="P138" i="1"/>
  <c r="AF138" i="1" s="1"/>
  <c r="P139" i="1"/>
  <c r="AF139" i="1" s="1"/>
  <c r="P140" i="1"/>
  <c r="AF140" i="1" s="1"/>
  <c r="P141" i="1"/>
  <c r="AF141" i="1" s="1"/>
  <c r="P142" i="1"/>
  <c r="AF142" i="1" s="1"/>
  <c r="P143" i="1"/>
  <c r="AF143" i="1" s="1"/>
  <c r="P144" i="1"/>
  <c r="AF144" i="1" s="1"/>
  <c r="P145" i="1"/>
  <c r="AF145" i="1" s="1"/>
  <c r="P146" i="1"/>
  <c r="AF146" i="1" s="1"/>
  <c r="P147" i="1"/>
  <c r="AF147" i="1" s="1"/>
  <c r="P148" i="1"/>
  <c r="AF148" i="1" s="1"/>
  <c r="P149" i="1"/>
  <c r="AF149" i="1" s="1"/>
  <c r="P150" i="1"/>
  <c r="AF150" i="1" s="1"/>
  <c r="P151" i="1"/>
  <c r="AF151" i="1" s="1"/>
  <c r="P152" i="1"/>
  <c r="AF152" i="1" s="1"/>
  <c r="P153" i="1"/>
  <c r="AF153" i="1" s="1"/>
  <c r="P154" i="1"/>
  <c r="AF154" i="1" s="1"/>
  <c r="P155" i="1"/>
  <c r="AF155" i="1" s="1"/>
  <c r="P156" i="1"/>
  <c r="AF156" i="1" s="1"/>
  <c r="P157" i="1"/>
  <c r="AF157" i="1" s="1"/>
  <c r="P158" i="1"/>
  <c r="AF158" i="1" s="1"/>
  <c r="P159" i="1"/>
  <c r="AF159" i="1" s="1"/>
  <c r="P160" i="1"/>
  <c r="AF160" i="1" s="1"/>
  <c r="P161" i="1"/>
  <c r="AF161" i="1" s="1"/>
  <c r="P162" i="1"/>
  <c r="AF162" i="1" s="1"/>
  <c r="P163" i="1"/>
  <c r="AF163" i="1" s="1"/>
  <c r="P164" i="1"/>
  <c r="AF164" i="1" s="1"/>
  <c r="P165" i="1"/>
  <c r="AF165" i="1" s="1"/>
  <c r="P166" i="1"/>
  <c r="AF166" i="1" s="1"/>
  <c r="P167" i="1"/>
  <c r="AF167" i="1" s="1"/>
  <c r="P168" i="1"/>
  <c r="AF168" i="1" s="1"/>
  <c r="P169" i="1"/>
  <c r="AF169" i="1" s="1"/>
  <c r="P170" i="1"/>
  <c r="AF170" i="1" s="1"/>
  <c r="P171" i="1"/>
  <c r="AF171" i="1" s="1"/>
  <c r="P172" i="1"/>
  <c r="AF172" i="1" s="1"/>
  <c r="P173" i="1"/>
  <c r="AF173" i="1" s="1"/>
  <c r="P174" i="1"/>
  <c r="AF174" i="1" s="1"/>
  <c r="P175" i="1"/>
  <c r="AF175" i="1" s="1"/>
  <c r="P176" i="1"/>
  <c r="AF176" i="1" s="1"/>
  <c r="P177" i="1"/>
  <c r="AF177" i="1" s="1"/>
  <c r="P178" i="1"/>
  <c r="AF178" i="1" s="1"/>
  <c r="P179" i="1"/>
  <c r="AF179" i="1" s="1"/>
  <c r="P180" i="1"/>
  <c r="AF180" i="1" s="1"/>
  <c r="P181" i="1"/>
  <c r="AF181" i="1" s="1"/>
  <c r="P182" i="1"/>
  <c r="AF182" i="1" s="1"/>
  <c r="P183" i="1"/>
  <c r="AF183" i="1" s="1"/>
  <c r="P184" i="1"/>
  <c r="AF184" i="1" s="1"/>
  <c r="P185" i="1"/>
  <c r="AF185" i="1" s="1"/>
  <c r="P186" i="1"/>
  <c r="AF186" i="1" s="1"/>
  <c r="P187" i="1"/>
  <c r="AF187" i="1" s="1"/>
  <c r="P188" i="1"/>
  <c r="AF188" i="1" s="1"/>
  <c r="P189" i="1"/>
  <c r="AF189" i="1" s="1"/>
  <c r="P190" i="1"/>
  <c r="AF190" i="1" s="1"/>
  <c r="P191" i="1"/>
  <c r="AF191" i="1" s="1"/>
  <c r="P192" i="1"/>
  <c r="AF192" i="1" s="1"/>
  <c r="P193" i="1"/>
  <c r="AF193" i="1" s="1"/>
  <c r="P194" i="1"/>
  <c r="AF194" i="1" s="1"/>
  <c r="P195" i="1"/>
  <c r="AF195" i="1" s="1"/>
  <c r="P196" i="1"/>
  <c r="AF196" i="1" s="1"/>
  <c r="P197" i="1"/>
  <c r="AF197" i="1" s="1"/>
  <c r="P198" i="1"/>
  <c r="AF198" i="1" s="1"/>
  <c r="P199" i="1"/>
  <c r="AF199" i="1" s="1"/>
  <c r="P200" i="1"/>
  <c r="AF200" i="1" s="1"/>
  <c r="P201" i="1"/>
  <c r="AF201" i="1" s="1"/>
  <c r="P202" i="1"/>
  <c r="AF202" i="1" s="1"/>
  <c r="P203" i="1"/>
  <c r="AF203" i="1" s="1"/>
  <c r="P204" i="1"/>
  <c r="AF204" i="1" s="1"/>
  <c r="P205" i="1"/>
  <c r="AF205" i="1" s="1"/>
  <c r="P206" i="1"/>
  <c r="AF206" i="1" s="1"/>
  <c r="P207" i="1"/>
  <c r="AF207" i="1" s="1"/>
  <c r="P208" i="1"/>
  <c r="AF208" i="1" s="1"/>
  <c r="P209" i="1"/>
  <c r="AF209" i="1" s="1"/>
  <c r="P210" i="1"/>
  <c r="AF210" i="1" s="1"/>
  <c r="P211" i="1"/>
  <c r="AF211" i="1" s="1"/>
  <c r="P212" i="1"/>
  <c r="AF212" i="1" s="1"/>
  <c r="P213" i="1"/>
  <c r="AF213" i="1" s="1"/>
  <c r="P214" i="1"/>
  <c r="AF214" i="1" s="1"/>
  <c r="P215" i="1"/>
  <c r="AF215" i="1" s="1"/>
  <c r="P216" i="1"/>
  <c r="AF216" i="1" s="1"/>
  <c r="P217" i="1"/>
  <c r="AF217" i="1" s="1"/>
  <c r="P218" i="1"/>
  <c r="AF218" i="1" s="1"/>
  <c r="P219" i="1"/>
  <c r="AF219" i="1" s="1"/>
  <c r="P220" i="1"/>
  <c r="AF220" i="1" s="1"/>
  <c r="P221" i="1"/>
  <c r="AF221" i="1" s="1"/>
  <c r="P222" i="1"/>
  <c r="AF222" i="1" s="1"/>
  <c r="P223" i="1"/>
  <c r="AF223" i="1" s="1"/>
  <c r="P224" i="1"/>
  <c r="AF224" i="1" s="1"/>
  <c r="P225" i="1"/>
  <c r="AF225" i="1" s="1"/>
  <c r="P226" i="1"/>
  <c r="AF226" i="1" s="1"/>
  <c r="P227" i="1"/>
  <c r="AF227" i="1" s="1"/>
  <c r="P228" i="1"/>
  <c r="AF228" i="1" s="1"/>
  <c r="P229" i="1"/>
  <c r="AF229" i="1" s="1"/>
  <c r="P230" i="1"/>
  <c r="AF230" i="1" s="1"/>
  <c r="P231" i="1"/>
  <c r="AF231" i="1" s="1"/>
  <c r="P232" i="1"/>
  <c r="AF232" i="1" s="1"/>
  <c r="P233" i="1"/>
  <c r="AF233" i="1" s="1"/>
  <c r="P234" i="1"/>
  <c r="AF234" i="1" s="1"/>
  <c r="P235" i="1"/>
  <c r="AF235" i="1" s="1"/>
  <c r="P236" i="1"/>
  <c r="AF236" i="1" s="1"/>
  <c r="P237" i="1"/>
  <c r="AF237" i="1" s="1"/>
  <c r="P238" i="1"/>
  <c r="AF238" i="1" s="1"/>
  <c r="P239" i="1"/>
  <c r="AF239" i="1" s="1"/>
  <c r="P240" i="1"/>
  <c r="AF240" i="1" s="1"/>
  <c r="P241" i="1"/>
  <c r="AF241" i="1" s="1"/>
  <c r="P242" i="1"/>
  <c r="AF242" i="1" s="1"/>
  <c r="P243" i="1"/>
  <c r="AF243" i="1" s="1"/>
  <c r="P244" i="1"/>
  <c r="AF244" i="1" s="1"/>
  <c r="P245" i="1"/>
  <c r="AF245" i="1" s="1"/>
  <c r="P246" i="1"/>
  <c r="AF246" i="1" s="1"/>
  <c r="P247" i="1"/>
  <c r="AF247" i="1" s="1"/>
  <c r="P248" i="1"/>
  <c r="AF248" i="1" s="1"/>
  <c r="P249" i="1"/>
  <c r="AF249" i="1" s="1"/>
  <c r="P250" i="1"/>
  <c r="AF250" i="1" s="1"/>
  <c r="P251" i="1"/>
  <c r="AF251" i="1" s="1"/>
  <c r="P252" i="1"/>
  <c r="AF252" i="1" s="1"/>
  <c r="P253" i="1"/>
  <c r="AF253" i="1" s="1"/>
  <c r="P254" i="1"/>
  <c r="AF254" i="1" s="1"/>
  <c r="P255" i="1"/>
  <c r="AF255" i="1" s="1"/>
  <c r="P256" i="1"/>
  <c r="AF256" i="1" s="1"/>
  <c r="P257" i="1"/>
  <c r="AF257" i="1" s="1"/>
  <c r="P258" i="1"/>
  <c r="AF258" i="1" s="1"/>
  <c r="P259" i="1"/>
  <c r="AF259" i="1" s="1"/>
  <c r="P260" i="1"/>
  <c r="AF260" i="1" s="1"/>
  <c r="P261" i="1"/>
  <c r="AF261" i="1" s="1"/>
  <c r="P262" i="1"/>
  <c r="AF262" i="1" s="1"/>
  <c r="P263" i="1"/>
  <c r="AF263" i="1" s="1"/>
  <c r="P264" i="1"/>
  <c r="AF264" i="1" s="1"/>
  <c r="P265" i="1"/>
  <c r="AF265" i="1" s="1"/>
  <c r="P266" i="1"/>
  <c r="AF266" i="1" s="1"/>
  <c r="P267" i="1"/>
  <c r="AF267" i="1" s="1"/>
  <c r="P268" i="1"/>
  <c r="AF268" i="1" s="1"/>
  <c r="P269" i="1"/>
  <c r="AF269" i="1" s="1"/>
  <c r="P270" i="1"/>
  <c r="AF270" i="1" s="1"/>
  <c r="P271" i="1"/>
  <c r="AF271" i="1" s="1"/>
  <c r="P272" i="1"/>
  <c r="AF272" i="1" s="1"/>
  <c r="P273" i="1"/>
  <c r="AF273" i="1" s="1"/>
  <c r="P274" i="1"/>
  <c r="AF274" i="1" s="1"/>
  <c r="P275" i="1"/>
  <c r="AF275" i="1" s="1"/>
  <c r="P276" i="1"/>
  <c r="AF276" i="1" s="1"/>
  <c r="P277" i="1"/>
  <c r="AF277" i="1" s="1"/>
  <c r="P278" i="1"/>
  <c r="AF278" i="1" s="1"/>
  <c r="P279" i="1"/>
  <c r="AF279" i="1" s="1"/>
  <c r="P280" i="1"/>
  <c r="AF280" i="1" s="1"/>
  <c r="P281" i="1"/>
  <c r="AF281" i="1" s="1"/>
  <c r="P282" i="1"/>
  <c r="AF282" i="1" s="1"/>
  <c r="P283" i="1"/>
  <c r="AF283" i="1" s="1"/>
  <c r="P284" i="1"/>
  <c r="AF284" i="1" s="1"/>
  <c r="P285" i="1"/>
  <c r="AF285" i="1" s="1"/>
  <c r="P286" i="1"/>
  <c r="AF286" i="1" s="1"/>
  <c r="P287" i="1"/>
  <c r="AF287" i="1" s="1"/>
  <c r="P288" i="1"/>
  <c r="AF288" i="1" s="1"/>
  <c r="P289" i="1"/>
  <c r="AF289" i="1" s="1"/>
  <c r="P290" i="1"/>
  <c r="AF290" i="1" s="1"/>
  <c r="P291" i="1"/>
  <c r="AF291" i="1" s="1"/>
  <c r="P292" i="1"/>
  <c r="AF292" i="1" s="1"/>
  <c r="P293" i="1"/>
  <c r="AF293" i="1" s="1"/>
  <c r="P294" i="1"/>
  <c r="AF294" i="1" s="1"/>
  <c r="P295" i="1"/>
  <c r="AF295" i="1" s="1"/>
  <c r="P296" i="1"/>
  <c r="AF296" i="1" s="1"/>
  <c r="P297" i="1"/>
  <c r="AF297" i="1" s="1"/>
  <c r="P298" i="1"/>
  <c r="AF298" i="1" s="1"/>
  <c r="P299" i="1"/>
  <c r="AF299" i="1" s="1"/>
  <c r="P300" i="1"/>
  <c r="AF300" i="1" s="1"/>
  <c r="P301" i="1"/>
  <c r="AF301" i="1" s="1"/>
  <c r="P302" i="1"/>
  <c r="AF302" i="1" s="1"/>
  <c r="P303" i="1"/>
  <c r="AF303" i="1" s="1"/>
  <c r="P304" i="1"/>
  <c r="AF304" i="1" s="1"/>
  <c r="P305" i="1"/>
  <c r="AF305" i="1" s="1"/>
  <c r="P306" i="1"/>
  <c r="AF306" i="1" s="1"/>
  <c r="P307" i="1"/>
  <c r="AF307" i="1" s="1"/>
  <c r="P308" i="1"/>
  <c r="AF308" i="1" s="1"/>
  <c r="P309" i="1"/>
  <c r="AF309" i="1" s="1"/>
  <c r="P310" i="1"/>
  <c r="AF310" i="1" s="1"/>
  <c r="P311" i="1"/>
  <c r="AF311" i="1" s="1"/>
  <c r="P312" i="1"/>
  <c r="AF312" i="1" s="1"/>
  <c r="P313" i="1"/>
  <c r="AF313" i="1" s="1"/>
  <c r="P314" i="1"/>
  <c r="AF314" i="1" s="1"/>
  <c r="P315" i="1"/>
  <c r="AF315" i="1" s="1"/>
  <c r="P316" i="1"/>
  <c r="AF316" i="1" s="1"/>
  <c r="P317" i="1"/>
  <c r="AF317" i="1" s="1"/>
  <c r="P318" i="1"/>
  <c r="AF318" i="1" s="1"/>
  <c r="P319" i="1"/>
  <c r="AF319" i="1" s="1"/>
  <c r="P320" i="1"/>
  <c r="AF320" i="1" s="1"/>
  <c r="P321" i="1"/>
  <c r="AF321" i="1" s="1"/>
  <c r="P322" i="1"/>
  <c r="AF322" i="1" s="1"/>
  <c r="P323" i="1"/>
  <c r="AF323" i="1" s="1"/>
  <c r="P324" i="1"/>
  <c r="AF324" i="1" s="1"/>
  <c r="P325" i="1"/>
  <c r="AF325" i="1" s="1"/>
  <c r="P326" i="1"/>
  <c r="AF326" i="1" s="1"/>
  <c r="P327" i="1"/>
  <c r="AF327" i="1" s="1"/>
  <c r="P328" i="1"/>
  <c r="AF328" i="1" s="1"/>
  <c r="P329" i="1"/>
  <c r="AF329" i="1" s="1"/>
  <c r="P330" i="1"/>
  <c r="AF330" i="1" s="1"/>
  <c r="P331" i="1"/>
  <c r="AF331" i="1" s="1"/>
  <c r="P332" i="1"/>
  <c r="AF332" i="1" s="1"/>
  <c r="P333" i="1"/>
  <c r="AF333" i="1" s="1"/>
  <c r="P334" i="1"/>
  <c r="AF334" i="1" s="1"/>
  <c r="P335" i="1"/>
  <c r="AF335" i="1" s="1"/>
  <c r="P336" i="1"/>
  <c r="AF336" i="1" s="1"/>
  <c r="P337" i="1"/>
  <c r="AF337" i="1" s="1"/>
  <c r="P338" i="1"/>
  <c r="AF338" i="1" s="1"/>
  <c r="P339" i="1"/>
  <c r="AF339" i="1" s="1"/>
  <c r="P340" i="1"/>
  <c r="AF340" i="1" s="1"/>
  <c r="P341" i="1"/>
  <c r="AF341" i="1" s="1"/>
  <c r="P342" i="1"/>
  <c r="AF342" i="1" s="1"/>
  <c r="P343" i="1"/>
  <c r="AF343" i="1" s="1"/>
  <c r="P344" i="1"/>
  <c r="AF344" i="1" s="1"/>
  <c r="P345" i="1"/>
  <c r="AF345" i="1" s="1"/>
  <c r="P346" i="1"/>
  <c r="AF346" i="1" s="1"/>
  <c r="P347" i="1"/>
  <c r="AF347" i="1" s="1"/>
  <c r="P348" i="1"/>
  <c r="AF348" i="1" s="1"/>
  <c r="P349" i="1"/>
  <c r="AF349" i="1" s="1"/>
  <c r="P350" i="1"/>
  <c r="AF350" i="1" s="1"/>
  <c r="P351" i="1"/>
  <c r="AF351" i="1" s="1"/>
  <c r="P352" i="1"/>
  <c r="AF352" i="1" s="1"/>
  <c r="P353" i="1"/>
  <c r="AF353" i="1" s="1"/>
  <c r="P354" i="1"/>
  <c r="AF354" i="1" s="1"/>
  <c r="P355" i="1"/>
  <c r="AF355" i="1" s="1"/>
  <c r="P356" i="1"/>
  <c r="AF356" i="1" s="1"/>
  <c r="P357" i="1"/>
  <c r="AF357" i="1" s="1"/>
  <c r="P358" i="1"/>
  <c r="AF358" i="1" s="1"/>
  <c r="P359" i="1"/>
  <c r="AF359" i="1" s="1"/>
  <c r="P360" i="1"/>
  <c r="AF360" i="1" s="1"/>
  <c r="P361" i="1"/>
  <c r="AF361" i="1" s="1"/>
  <c r="P362" i="1"/>
  <c r="AF362" i="1" s="1"/>
  <c r="P363" i="1"/>
  <c r="AF363" i="1" s="1"/>
  <c r="P364" i="1"/>
  <c r="AF364" i="1" s="1"/>
  <c r="P365" i="1"/>
  <c r="AF365" i="1" s="1"/>
  <c r="P366" i="1"/>
  <c r="AF366" i="1" s="1"/>
  <c r="P367" i="1"/>
  <c r="AF367" i="1" s="1"/>
  <c r="P368" i="1"/>
  <c r="AF368" i="1" s="1"/>
  <c r="P369" i="1"/>
  <c r="AF369" i="1" s="1"/>
  <c r="P370" i="1"/>
  <c r="AF370" i="1" s="1"/>
  <c r="P371" i="1"/>
  <c r="AF371" i="1" s="1"/>
  <c r="P372" i="1"/>
  <c r="AF372" i="1" s="1"/>
  <c r="P373" i="1"/>
  <c r="AF373" i="1" s="1"/>
  <c r="P374" i="1"/>
  <c r="AF374" i="1" s="1"/>
  <c r="P375" i="1"/>
  <c r="AF375" i="1" s="1"/>
  <c r="P376" i="1"/>
  <c r="AF376" i="1" s="1"/>
  <c r="P377" i="1"/>
  <c r="AF377" i="1" s="1"/>
  <c r="P378" i="1"/>
  <c r="AF378" i="1" s="1"/>
  <c r="P379" i="1"/>
  <c r="AF379" i="1" s="1"/>
  <c r="P380" i="1"/>
  <c r="AF380" i="1" s="1"/>
  <c r="P381" i="1"/>
  <c r="AF381" i="1" s="1"/>
  <c r="P382" i="1"/>
  <c r="AF382" i="1" s="1"/>
  <c r="P383" i="1"/>
  <c r="AF383" i="1" s="1"/>
  <c r="P384" i="1"/>
  <c r="AF384" i="1" s="1"/>
  <c r="P385" i="1"/>
  <c r="AF385" i="1" s="1"/>
  <c r="P386" i="1"/>
  <c r="AF386" i="1" s="1"/>
  <c r="P387" i="1"/>
  <c r="AF387" i="1" s="1"/>
  <c r="P388" i="1"/>
  <c r="AF388" i="1" s="1"/>
  <c r="P389" i="1"/>
  <c r="AF389" i="1" s="1"/>
  <c r="P390" i="1"/>
  <c r="AF390" i="1" s="1"/>
  <c r="P391" i="1"/>
  <c r="AF391" i="1" s="1"/>
  <c r="P392" i="1"/>
  <c r="AF392" i="1" s="1"/>
  <c r="P393" i="1"/>
  <c r="AF393" i="1" s="1"/>
  <c r="P394" i="1"/>
  <c r="AF394" i="1" s="1"/>
  <c r="P395" i="1"/>
  <c r="AF395" i="1" s="1"/>
  <c r="P396" i="1"/>
  <c r="AF396" i="1" s="1"/>
  <c r="P397" i="1"/>
  <c r="AF397" i="1" s="1"/>
  <c r="P398" i="1"/>
  <c r="AF398" i="1" s="1"/>
  <c r="P399" i="1"/>
  <c r="AF399" i="1" s="1"/>
  <c r="P400" i="1"/>
  <c r="AF400" i="1" s="1"/>
  <c r="P401" i="1"/>
  <c r="AF401" i="1" s="1"/>
  <c r="P402" i="1"/>
  <c r="AF402" i="1" s="1"/>
  <c r="P403" i="1"/>
  <c r="AF403" i="1" s="1"/>
  <c r="P404" i="1"/>
  <c r="AF404" i="1" s="1"/>
  <c r="P405" i="1"/>
  <c r="AF405" i="1" s="1"/>
  <c r="P406" i="1"/>
  <c r="AF406" i="1" s="1"/>
  <c r="P407" i="1"/>
  <c r="AF407" i="1" s="1"/>
  <c r="P408" i="1"/>
  <c r="AF408" i="1" s="1"/>
  <c r="P409" i="1"/>
  <c r="AF409" i="1" s="1"/>
  <c r="P410" i="1"/>
  <c r="AF410" i="1" s="1"/>
  <c r="P411" i="1"/>
  <c r="AF411" i="1" s="1"/>
  <c r="P412" i="1"/>
  <c r="AF412" i="1" s="1"/>
  <c r="P413" i="1"/>
  <c r="AF413" i="1" s="1"/>
  <c r="P414" i="1"/>
  <c r="AF414" i="1" s="1"/>
  <c r="P415" i="1"/>
  <c r="AF415" i="1" s="1"/>
  <c r="P416" i="1"/>
  <c r="AF416" i="1" s="1"/>
  <c r="P417" i="1"/>
  <c r="AF417" i="1" s="1"/>
  <c r="P418" i="1"/>
  <c r="AF418" i="1" s="1"/>
  <c r="P419" i="1"/>
  <c r="AF419" i="1" s="1"/>
  <c r="P420" i="1"/>
  <c r="AF420" i="1" s="1"/>
  <c r="P421" i="1"/>
  <c r="AF421" i="1" s="1"/>
  <c r="P422" i="1"/>
  <c r="AF422" i="1" s="1"/>
  <c r="P423" i="1"/>
  <c r="AF423" i="1" s="1"/>
  <c r="P424" i="1"/>
  <c r="AF424" i="1" s="1"/>
  <c r="P425" i="1"/>
  <c r="AF425" i="1" s="1"/>
  <c r="P426" i="1"/>
  <c r="AF426" i="1" s="1"/>
  <c r="P427" i="1"/>
  <c r="AF427" i="1" s="1"/>
  <c r="P428" i="1"/>
  <c r="AF428" i="1" s="1"/>
  <c r="P429" i="1"/>
  <c r="AF429" i="1" s="1"/>
  <c r="P430" i="1"/>
  <c r="AF430" i="1" s="1"/>
  <c r="P431" i="1"/>
  <c r="AF431" i="1" s="1"/>
  <c r="P432" i="1"/>
  <c r="AF432" i="1" s="1"/>
  <c r="P433" i="1"/>
  <c r="AF433" i="1" s="1"/>
  <c r="P434" i="1"/>
  <c r="AF434" i="1" s="1"/>
  <c r="P435" i="1"/>
  <c r="AF435" i="1" s="1"/>
  <c r="P436" i="1"/>
  <c r="AF436" i="1" s="1"/>
  <c r="P437" i="1"/>
  <c r="AF437" i="1" s="1"/>
  <c r="P438" i="1"/>
  <c r="AF438" i="1" s="1"/>
  <c r="P439" i="1"/>
  <c r="AF439" i="1" s="1"/>
  <c r="P440" i="1"/>
  <c r="AF440" i="1" s="1"/>
  <c r="P441" i="1"/>
  <c r="AF441" i="1" s="1"/>
  <c r="P442" i="1"/>
  <c r="AF442" i="1" s="1"/>
  <c r="P443" i="1"/>
  <c r="AF443" i="1" s="1"/>
  <c r="P444" i="1"/>
  <c r="AF444" i="1" s="1"/>
  <c r="P445" i="1"/>
  <c r="AF445" i="1" s="1"/>
  <c r="P446" i="1"/>
  <c r="AF446" i="1" s="1"/>
  <c r="P447" i="1"/>
  <c r="AF447" i="1" s="1"/>
  <c r="P448" i="1"/>
  <c r="AF448" i="1" s="1"/>
  <c r="P449" i="1"/>
  <c r="AF449" i="1" s="1"/>
  <c r="P450" i="1"/>
  <c r="AF450" i="1" s="1"/>
  <c r="P451" i="1"/>
  <c r="AF451" i="1" s="1"/>
  <c r="P452" i="1"/>
  <c r="AF452" i="1" s="1"/>
  <c r="P453" i="1"/>
  <c r="AF453" i="1" s="1"/>
  <c r="P454" i="1"/>
  <c r="AF454" i="1" s="1"/>
  <c r="P455" i="1"/>
  <c r="AF455" i="1" s="1"/>
  <c r="P456" i="1"/>
  <c r="AF456" i="1" s="1"/>
  <c r="P457" i="1"/>
  <c r="AF457" i="1" s="1"/>
  <c r="P458" i="1"/>
  <c r="AF458" i="1" s="1"/>
  <c r="P459" i="1"/>
  <c r="AF459" i="1" s="1"/>
  <c r="P460" i="1"/>
  <c r="AF460" i="1" s="1"/>
  <c r="P461" i="1"/>
  <c r="AF461" i="1" s="1"/>
  <c r="P462" i="1"/>
  <c r="AF462" i="1" s="1"/>
  <c r="P463" i="1"/>
  <c r="AF463" i="1" s="1"/>
  <c r="P464" i="1"/>
  <c r="AF464" i="1" s="1"/>
  <c r="P465" i="1"/>
  <c r="AF465" i="1" s="1"/>
  <c r="P466" i="1"/>
  <c r="AF466" i="1" s="1"/>
  <c r="P467" i="1"/>
  <c r="AF467" i="1" s="1"/>
  <c r="P468" i="1"/>
  <c r="AF468" i="1" s="1"/>
  <c r="P469" i="1"/>
  <c r="AF469" i="1" s="1"/>
  <c r="P470" i="1"/>
  <c r="AF470" i="1" s="1"/>
  <c r="P471" i="1"/>
  <c r="AF471" i="1" s="1"/>
  <c r="P472" i="1"/>
  <c r="AF472" i="1" s="1"/>
  <c r="P473" i="1"/>
  <c r="AF473" i="1" s="1"/>
  <c r="P474" i="1"/>
  <c r="AF474" i="1" s="1"/>
  <c r="P475" i="1"/>
  <c r="AF475" i="1" s="1"/>
  <c r="P476" i="1"/>
  <c r="AF476" i="1" s="1"/>
  <c r="P477" i="1"/>
  <c r="AF477" i="1" s="1"/>
  <c r="P478" i="1"/>
  <c r="AF478" i="1" s="1"/>
  <c r="P479" i="1"/>
  <c r="AF479" i="1" s="1"/>
  <c r="P480" i="1"/>
  <c r="AF480" i="1" s="1"/>
  <c r="P481" i="1"/>
  <c r="AF481" i="1" s="1"/>
  <c r="P482" i="1"/>
  <c r="AF482" i="1" s="1"/>
  <c r="P483" i="1"/>
  <c r="AF483" i="1" s="1"/>
  <c r="P484" i="1"/>
  <c r="AF484" i="1" s="1"/>
  <c r="P485" i="1"/>
  <c r="AF485" i="1" s="1"/>
  <c r="P486" i="1"/>
  <c r="AF486" i="1" s="1"/>
  <c r="P487" i="1"/>
  <c r="AF487" i="1" s="1"/>
  <c r="P488" i="1"/>
  <c r="AF488" i="1" s="1"/>
  <c r="P489" i="1"/>
  <c r="AF489" i="1" s="1"/>
  <c r="P490" i="1"/>
  <c r="AF490" i="1" s="1"/>
  <c r="P491" i="1"/>
  <c r="AF491" i="1" s="1"/>
  <c r="P492" i="1"/>
  <c r="AF492" i="1" s="1"/>
  <c r="P493" i="1"/>
  <c r="AF493" i="1" s="1"/>
  <c r="P494" i="1"/>
  <c r="AF494" i="1" s="1"/>
  <c r="P495" i="1"/>
  <c r="AF495" i="1" s="1"/>
  <c r="P496" i="1"/>
  <c r="AF496" i="1" s="1"/>
  <c r="P497" i="1"/>
  <c r="AF497" i="1" s="1"/>
  <c r="P498" i="1"/>
  <c r="AF498" i="1" s="1"/>
  <c r="P499" i="1"/>
  <c r="AF499" i="1" s="1"/>
  <c r="P500" i="1"/>
  <c r="AF500" i="1" s="1"/>
  <c r="P501" i="1"/>
  <c r="AF501" i="1" s="1"/>
  <c r="P502" i="1"/>
  <c r="AF502" i="1" s="1"/>
  <c r="P503" i="1"/>
  <c r="AF503" i="1" s="1"/>
  <c r="P504" i="1"/>
  <c r="AF504" i="1" s="1"/>
  <c r="P505" i="1"/>
  <c r="AF505" i="1" s="1"/>
  <c r="P506" i="1"/>
  <c r="AF506" i="1" s="1"/>
  <c r="P507" i="1"/>
  <c r="AF507" i="1" s="1"/>
  <c r="P508" i="1"/>
  <c r="AF508" i="1" s="1"/>
  <c r="P509" i="1"/>
  <c r="AF509" i="1" s="1"/>
  <c r="P510" i="1"/>
  <c r="AF510" i="1" s="1"/>
  <c r="P511" i="1"/>
  <c r="AF511" i="1" s="1"/>
  <c r="P512" i="1"/>
  <c r="AF512" i="1" s="1"/>
  <c r="P513" i="1"/>
  <c r="AF513" i="1" s="1"/>
  <c r="P514" i="1"/>
  <c r="AF514" i="1" s="1"/>
  <c r="P515" i="1"/>
  <c r="AF515" i="1" s="1"/>
  <c r="P516" i="1"/>
  <c r="AF516" i="1" s="1"/>
  <c r="P517" i="1"/>
  <c r="AF517" i="1" s="1"/>
  <c r="P518" i="1"/>
  <c r="AF518" i="1" s="1"/>
  <c r="P519" i="1"/>
  <c r="AF519" i="1" s="1"/>
  <c r="P520" i="1"/>
  <c r="AF520" i="1" s="1"/>
  <c r="P521" i="1"/>
  <c r="AF521" i="1" s="1"/>
  <c r="P522" i="1"/>
  <c r="AF522" i="1" s="1"/>
  <c r="P523" i="1"/>
  <c r="AF523" i="1" s="1"/>
  <c r="P524" i="1"/>
  <c r="AF524" i="1" s="1"/>
  <c r="P525" i="1"/>
  <c r="AF525" i="1" s="1"/>
  <c r="P526" i="1"/>
  <c r="AF526" i="1" s="1"/>
  <c r="P527" i="1"/>
  <c r="AF527" i="1" s="1"/>
  <c r="P528" i="1"/>
  <c r="AF528" i="1" s="1"/>
  <c r="P529" i="1"/>
  <c r="AF529" i="1" s="1"/>
  <c r="P530" i="1"/>
  <c r="AF530" i="1" s="1"/>
  <c r="P531" i="1"/>
  <c r="AF531" i="1" s="1"/>
  <c r="P532" i="1"/>
  <c r="AF532" i="1" s="1"/>
  <c r="P533" i="1"/>
  <c r="AF533" i="1" s="1"/>
  <c r="P534" i="1"/>
  <c r="AF534" i="1" s="1"/>
  <c r="P535" i="1"/>
  <c r="AF535" i="1" s="1"/>
  <c r="P536" i="1"/>
  <c r="AF536" i="1" s="1"/>
  <c r="P537" i="1"/>
  <c r="AF537" i="1" s="1"/>
  <c r="P538" i="1"/>
  <c r="AF538" i="1" s="1"/>
  <c r="P539" i="1"/>
  <c r="AF539" i="1" s="1"/>
  <c r="P540" i="1"/>
  <c r="AF540" i="1" s="1"/>
  <c r="P541" i="1"/>
  <c r="AF541" i="1" s="1"/>
  <c r="P542" i="1"/>
  <c r="AF542" i="1" s="1"/>
  <c r="P543" i="1"/>
  <c r="AF543" i="1" s="1"/>
  <c r="P544" i="1"/>
  <c r="AF544" i="1" s="1"/>
  <c r="P545" i="1"/>
  <c r="AF545" i="1" s="1"/>
  <c r="P546" i="1"/>
  <c r="AF546" i="1" s="1"/>
  <c r="P547" i="1"/>
  <c r="AF547" i="1" s="1"/>
  <c r="P548" i="1"/>
  <c r="AF548" i="1" s="1"/>
  <c r="P549" i="1"/>
  <c r="AF549" i="1" s="1"/>
  <c r="P550" i="1"/>
  <c r="AF550" i="1" s="1"/>
  <c r="P551" i="1"/>
  <c r="AF551" i="1" s="1"/>
  <c r="P552" i="1"/>
  <c r="AF552" i="1" s="1"/>
  <c r="P553" i="1"/>
  <c r="AF553" i="1" s="1"/>
  <c r="P554" i="1"/>
  <c r="AF554" i="1" s="1"/>
  <c r="P555" i="1"/>
  <c r="AF555" i="1" s="1"/>
  <c r="P556" i="1"/>
  <c r="AF556" i="1" s="1"/>
  <c r="P557" i="1"/>
  <c r="AF557" i="1" s="1"/>
  <c r="P558" i="1"/>
  <c r="AF558" i="1" s="1"/>
  <c r="P559" i="1"/>
  <c r="AF559" i="1" s="1"/>
  <c r="P560" i="1"/>
  <c r="AF560" i="1" s="1"/>
  <c r="P561" i="1"/>
  <c r="AF561" i="1" s="1"/>
  <c r="P562" i="1"/>
  <c r="AF562" i="1" s="1"/>
  <c r="P563" i="1"/>
  <c r="AF563" i="1" s="1"/>
  <c r="P564" i="1"/>
  <c r="AF564" i="1" s="1"/>
  <c r="P565" i="1"/>
  <c r="AF565" i="1" s="1"/>
  <c r="P566" i="1"/>
  <c r="AF566" i="1" s="1"/>
  <c r="P567" i="1"/>
  <c r="AF567" i="1" s="1"/>
  <c r="P568" i="1"/>
  <c r="AF568" i="1" s="1"/>
  <c r="P569" i="1"/>
  <c r="AF569" i="1" s="1"/>
  <c r="P570" i="1"/>
  <c r="AF570" i="1" s="1"/>
  <c r="P571" i="1"/>
  <c r="AF571" i="1" s="1"/>
  <c r="P572" i="1"/>
  <c r="AF572" i="1" s="1"/>
  <c r="P573" i="1"/>
  <c r="AF573" i="1" s="1"/>
  <c r="P574" i="1"/>
  <c r="AF574" i="1" s="1"/>
  <c r="P575" i="1"/>
  <c r="AF575" i="1" s="1"/>
  <c r="P576" i="1"/>
  <c r="AF576" i="1" s="1"/>
  <c r="P577" i="1"/>
  <c r="AF577" i="1" s="1"/>
  <c r="P578" i="1"/>
  <c r="AF578" i="1" s="1"/>
  <c r="P579" i="1"/>
  <c r="AF579" i="1" s="1"/>
  <c r="P580" i="1"/>
  <c r="AF580" i="1" s="1"/>
  <c r="P581" i="1"/>
  <c r="AF581" i="1" s="1"/>
  <c r="P582" i="1"/>
  <c r="AF582" i="1" s="1"/>
  <c r="P583" i="1"/>
  <c r="AF583" i="1" s="1"/>
  <c r="P584" i="1"/>
  <c r="AF584" i="1" s="1"/>
  <c r="P585" i="1"/>
  <c r="AF585" i="1" s="1"/>
  <c r="P586" i="1"/>
  <c r="AF586" i="1" s="1"/>
  <c r="P587" i="1"/>
  <c r="AF587" i="1" s="1"/>
  <c r="P588" i="1"/>
  <c r="AF588" i="1" s="1"/>
  <c r="P589" i="1"/>
  <c r="AF589" i="1" s="1"/>
  <c r="P590" i="1"/>
  <c r="AF590" i="1" s="1"/>
  <c r="P591" i="1"/>
  <c r="AF591" i="1" s="1"/>
  <c r="P592" i="1"/>
  <c r="AF592" i="1" s="1"/>
  <c r="P593" i="1"/>
  <c r="AF593" i="1" s="1"/>
  <c r="P594" i="1"/>
  <c r="AF594" i="1" s="1"/>
  <c r="P595" i="1"/>
  <c r="AF595" i="1" s="1"/>
  <c r="P596" i="1"/>
  <c r="AF596" i="1" s="1"/>
  <c r="P597" i="1"/>
  <c r="AF597" i="1" s="1"/>
  <c r="P598" i="1"/>
  <c r="AF598" i="1" s="1"/>
  <c r="P599" i="1"/>
  <c r="AF599" i="1" s="1"/>
  <c r="P600" i="1"/>
  <c r="AF600" i="1" s="1"/>
  <c r="P601" i="1"/>
  <c r="AF601" i="1" s="1"/>
  <c r="P602" i="1"/>
  <c r="AF602" i="1" s="1"/>
  <c r="P603" i="1"/>
  <c r="AF603" i="1" s="1"/>
  <c r="P604" i="1"/>
  <c r="AF604" i="1" s="1"/>
  <c r="P605" i="1"/>
  <c r="AF605" i="1" s="1"/>
  <c r="P606" i="1"/>
  <c r="AF606" i="1" s="1"/>
  <c r="P607" i="1"/>
  <c r="AF607" i="1" s="1"/>
  <c r="P608" i="1"/>
  <c r="AF608" i="1" s="1"/>
  <c r="P609" i="1"/>
  <c r="AF609" i="1" s="1"/>
  <c r="P610" i="1"/>
  <c r="AF610" i="1" s="1"/>
  <c r="P611" i="1"/>
  <c r="AF611" i="1" s="1"/>
  <c r="P612" i="1"/>
  <c r="AF612" i="1" s="1"/>
  <c r="P613" i="1"/>
  <c r="AF613" i="1" s="1"/>
  <c r="P614" i="1"/>
  <c r="AF614" i="1" s="1"/>
  <c r="P615" i="1"/>
  <c r="AF615" i="1" s="1"/>
  <c r="P616" i="1"/>
  <c r="AF616" i="1" s="1"/>
  <c r="P617" i="1"/>
  <c r="AF617" i="1" s="1"/>
  <c r="P618" i="1"/>
  <c r="AF618" i="1" s="1"/>
  <c r="P619" i="1"/>
  <c r="AF619" i="1" s="1"/>
  <c r="P620" i="1"/>
  <c r="AF620" i="1" s="1"/>
  <c r="P621" i="1"/>
  <c r="AF621" i="1" s="1"/>
  <c r="P622" i="1"/>
  <c r="AF622" i="1" s="1"/>
  <c r="P623" i="1"/>
  <c r="AF623" i="1" s="1"/>
  <c r="P624" i="1"/>
  <c r="AF624" i="1" s="1"/>
  <c r="P625" i="1"/>
  <c r="AF625" i="1" s="1"/>
  <c r="P626" i="1"/>
  <c r="AF626" i="1" s="1"/>
  <c r="P627" i="1"/>
  <c r="AF627" i="1" s="1"/>
  <c r="P628" i="1"/>
  <c r="AF628" i="1" s="1"/>
  <c r="P629" i="1"/>
  <c r="AF629" i="1" s="1"/>
  <c r="P630" i="1"/>
  <c r="AF630" i="1" s="1"/>
  <c r="P631" i="1"/>
  <c r="AF631" i="1" s="1"/>
  <c r="P632" i="1"/>
  <c r="AF632" i="1" s="1"/>
  <c r="P633" i="1"/>
  <c r="AF633" i="1" s="1"/>
  <c r="P634" i="1"/>
  <c r="AF634" i="1" s="1"/>
  <c r="P635" i="1"/>
  <c r="AF635" i="1" s="1"/>
  <c r="P636" i="1"/>
  <c r="AF636" i="1" s="1"/>
  <c r="P637" i="1"/>
  <c r="AF637" i="1" s="1"/>
  <c r="P638" i="1"/>
  <c r="AF638" i="1" s="1"/>
  <c r="P639" i="1"/>
  <c r="AF639" i="1" s="1"/>
  <c r="P640" i="1"/>
  <c r="AF640" i="1" s="1"/>
  <c r="P641" i="1"/>
  <c r="AF641" i="1" s="1"/>
  <c r="P642" i="1"/>
  <c r="AF642" i="1" s="1"/>
  <c r="P643" i="1"/>
  <c r="AF643" i="1" s="1"/>
  <c r="P644" i="1"/>
  <c r="AF644" i="1" s="1"/>
  <c r="P645" i="1"/>
  <c r="AF645" i="1" s="1"/>
  <c r="P646" i="1"/>
  <c r="AF646" i="1" s="1"/>
  <c r="P647" i="1"/>
  <c r="AF647" i="1" s="1"/>
  <c r="P648" i="1"/>
  <c r="AF648" i="1" s="1"/>
  <c r="P649" i="1"/>
  <c r="AF649" i="1" s="1"/>
  <c r="P650" i="1"/>
  <c r="AF650" i="1" s="1"/>
  <c r="P651" i="1"/>
  <c r="AF651" i="1" s="1"/>
  <c r="P652" i="1"/>
  <c r="AF652" i="1" s="1"/>
  <c r="P653" i="1"/>
  <c r="AF653" i="1" s="1"/>
  <c r="P654" i="1"/>
  <c r="AF654" i="1" s="1"/>
  <c r="P655" i="1"/>
  <c r="AF655" i="1" s="1"/>
  <c r="P656" i="1"/>
  <c r="AF656" i="1" s="1"/>
  <c r="P657" i="1"/>
  <c r="AF657" i="1" s="1"/>
  <c r="P658" i="1"/>
  <c r="AF658" i="1" s="1"/>
  <c r="P659" i="1"/>
  <c r="AF659" i="1" s="1"/>
  <c r="P660" i="1"/>
  <c r="AF660" i="1" s="1"/>
  <c r="P661" i="1"/>
  <c r="AF661" i="1" s="1"/>
  <c r="P662" i="1"/>
  <c r="AF662" i="1" s="1"/>
  <c r="P663" i="1"/>
  <c r="AF663" i="1" s="1"/>
  <c r="P664" i="1"/>
  <c r="AF664" i="1" s="1"/>
  <c r="P665" i="1"/>
  <c r="AF665" i="1" s="1"/>
  <c r="P666" i="1"/>
  <c r="AF666" i="1" s="1"/>
  <c r="P667" i="1"/>
  <c r="AF667" i="1" s="1"/>
  <c r="P668" i="1"/>
  <c r="AF668" i="1" s="1"/>
  <c r="P669" i="1"/>
  <c r="AF669" i="1" s="1"/>
  <c r="P670" i="1"/>
  <c r="AF670" i="1" s="1"/>
  <c r="P671" i="1"/>
  <c r="AF671" i="1" s="1"/>
  <c r="P672" i="1"/>
  <c r="AF672" i="1" s="1"/>
  <c r="P673" i="1"/>
  <c r="AF673" i="1" s="1"/>
  <c r="P674" i="1"/>
  <c r="AF674" i="1" s="1"/>
  <c r="P675" i="1"/>
  <c r="AF675" i="1" s="1"/>
  <c r="P676" i="1"/>
  <c r="AF676" i="1" s="1"/>
  <c r="P677" i="1"/>
  <c r="AF677" i="1" s="1"/>
  <c r="P678" i="1"/>
  <c r="AF678" i="1" s="1"/>
  <c r="P679" i="1"/>
  <c r="AF679" i="1" s="1"/>
  <c r="P680" i="1"/>
  <c r="AF680" i="1" s="1"/>
  <c r="P681" i="1"/>
  <c r="AF681" i="1" s="1"/>
  <c r="P682" i="1"/>
  <c r="AF682" i="1" s="1"/>
  <c r="P683" i="1"/>
  <c r="AF683" i="1" s="1"/>
  <c r="P684" i="1"/>
  <c r="AF684" i="1" s="1"/>
  <c r="P685" i="1"/>
  <c r="AF685" i="1" s="1"/>
  <c r="P686" i="1"/>
  <c r="AF686" i="1" s="1"/>
  <c r="P687" i="1"/>
  <c r="AF687" i="1" s="1"/>
  <c r="P688" i="1"/>
  <c r="AF688" i="1" s="1"/>
  <c r="P689" i="1"/>
  <c r="AF689" i="1" s="1"/>
  <c r="P690" i="1"/>
  <c r="AF690" i="1" s="1"/>
  <c r="P691" i="1"/>
  <c r="AF691" i="1" s="1"/>
  <c r="P692" i="1"/>
  <c r="AF692" i="1" s="1"/>
  <c r="P693" i="1"/>
  <c r="AF693" i="1" s="1"/>
  <c r="P694" i="1"/>
  <c r="AF694" i="1" s="1"/>
  <c r="P695" i="1"/>
  <c r="AF695" i="1" s="1"/>
  <c r="P696" i="1"/>
  <c r="AF696" i="1" s="1"/>
  <c r="P697" i="1"/>
  <c r="AF697" i="1" s="1"/>
  <c r="P698" i="1"/>
  <c r="AF698" i="1" s="1"/>
  <c r="P699" i="1"/>
  <c r="AF699" i="1" s="1"/>
  <c r="P700" i="1"/>
  <c r="AF700" i="1" s="1"/>
  <c r="P701" i="1"/>
  <c r="AF701" i="1" s="1"/>
  <c r="P702" i="1"/>
  <c r="AF702" i="1" s="1"/>
  <c r="P703" i="1"/>
  <c r="AF703" i="1" s="1"/>
  <c r="P704" i="1"/>
  <c r="AF704" i="1" s="1"/>
  <c r="P705" i="1"/>
  <c r="AF705" i="1" s="1"/>
  <c r="P706" i="1"/>
  <c r="AF706" i="1" s="1"/>
  <c r="P707" i="1"/>
  <c r="AF707" i="1" s="1"/>
  <c r="P708" i="1"/>
  <c r="AF708" i="1" s="1"/>
  <c r="P709" i="1"/>
  <c r="AF709" i="1" s="1"/>
  <c r="P710" i="1"/>
  <c r="AF710" i="1" s="1"/>
  <c r="P711" i="1"/>
  <c r="AF711" i="1" s="1"/>
  <c r="P712" i="1"/>
  <c r="AF712" i="1" s="1"/>
  <c r="P713" i="1"/>
  <c r="AF713" i="1" s="1"/>
  <c r="P714" i="1"/>
  <c r="AF714" i="1" s="1"/>
  <c r="P715" i="1"/>
  <c r="AF715" i="1" s="1"/>
  <c r="P716" i="1"/>
  <c r="AF716" i="1" s="1"/>
  <c r="P717" i="1"/>
  <c r="AF717" i="1" s="1"/>
  <c r="P718" i="1"/>
  <c r="AF718" i="1" s="1"/>
  <c r="P719" i="1"/>
  <c r="AF719" i="1" s="1"/>
  <c r="P720" i="1"/>
  <c r="AF720" i="1" s="1"/>
  <c r="P721" i="1"/>
  <c r="AF721" i="1" s="1"/>
  <c r="P722" i="1"/>
  <c r="AF722" i="1" s="1"/>
  <c r="P723" i="1"/>
  <c r="AF723" i="1" s="1"/>
  <c r="P724" i="1"/>
  <c r="AF724" i="1" s="1"/>
  <c r="P725" i="1"/>
  <c r="AF725" i="1" s="1"/>
  <c r="P726" i="1"/>
  <c r="AF726" i="1" s="1"/>
  <c r="P727" i="1"/>
  <c r="AF727" i="1" s="1"/>
  <c r="P728" i="1"/>
  <c r="AF728" i="1" s="1"/>
  <c r="P729" i="1"/>
  <c r="AF729" i="1" s="1"/>
  <c r="P730" i="1"/>
  <c r="AF730" i="1" s="1"/>
  <c r="P731" i="1"/>
  <c r="AF731" i="1" s="1"/>
  <c r="P732" i="1"/>
  <c r="AF732" i="1" s="1"/>
  <c r="P733" i="1"/>
  <c r="AF733" i="1" s="1"/>
  <c r="P734" i="1"/>
  <c r="AF734" i="1" s="1"/>
  <c r="P735" i="1"/>
  <c r="AF735" i="1" s="1"/>
  <c r="P736" i="1"/>
  <c r="AF736" i="1" s="1"/>
  <c r="P737" i="1"/>
  <c r="AF737" i="1" s="1"/>
  <c r="P738" i="1"/>
  <c r="AF738" i="1" s="1"/>
  <c r="P739" i="1"/>
  <c r="AF739" i="1" s="1"/>
  <c r="P740" i="1"/>
  <c r="AF740" i="1" s="1"/>
  <c r="P741" i="1"/>
  <c r="AF741" i="1" s="1"/>
  <c r="P742" i="1"/>
  <c r="AF742" i="1" s="1"/>
  <c r="P743" i="1"/>
  <c r="AF743" i="1" s="1"/>
  <c r="P744" i="1"/>
  <c r="AF744" i="1" s="1"/>
  <c r="P745" i="1"/>
  <c r="AF745" i="1" s="1"/>
  <c r="P746" i="1"/>
  <c r="AF746" i="1" s="1"/>
  <c r="P747" i="1"/>
  <c r="AF747" i="1" s="1"/>
  <c r="P748" i="1"/>
  <c r="AF748" i="1" s="1"/>
  <c r="P749" i="1"/>
  <c r="AF749" i="1" s="1"/>
  <c r="P750" i="1"/>
  <c r="AF750" i="1" s="1"/>
  <c r="P751" i="1"/>
  <c r="AF751" i="1" s="1"/>
  <c r="P752" i="1"/>
  <c r="AF752" i="1" s="1"/>
  <c r="P753" i="1"/>
  <c r="AF753" i="1" s="1"/>
  <c r="P754" i="1"/>
  <c r="AF754" i="1" s="1"/>
  <c r="P755" i="1"/>
  <c r="AF755" i="1" s="1"/>
  <c r="P756" i="1"/>
  <c r="AF756" i="1" s="1"/>
  <c r="P757" i="1"/>
  <c r="AF757" i="1" s="1"/>
  <c r="P758" i="1"/>
  <c r="AF758" i="1" s="1"/>
  <c r="P759" i="1"/>
  <c r="AF759" i="1" s="1"/>
  <c r="P760" i="1"/>
  <c r="AF760" i="1" s="1"/>
  <c r="P761" i="1"/>
  <c r="AF761" i="1" s="1"/>
  <c r="P762" i="1"/>
  <c r="AF762" i="1" s="1"/>
  <c r="P763" i="1"/>
  <c r="AF763" i="1" s="1"/>
  <c r="P764" i="1"/>
  <c r="AF764" i="1" s="1"/>
  <c r="P765" i="1"/>
  <c r="AF765" i="1" s="1"/>
  <c r="P766" i="1"/>
  <c r="AF766" i="1" s="1"/>
  <c r="P767" i="1"/>
  <c r="AF767" i="1" s="1"/>
  <c r="P768" i="1"/>
  <c r="AF768" i="1" s="1"/>
  <c r="P769" i="1"/>
  <c r="AF769" i="1" s="1"/>
  <c r="P770" i="1"/>
  <c r="AF770" i="1" s="1"/>
  <c r="P771" i="1"/>
  <c r="AF771" i="1" s="1"/>
  <c r="P772" i="1"/>
  <c r="AF772" i="1" s="1"/>
  <c r="P773" i="1"/>
  <c r="AF773" i="1" s="1"/>
  <c r="P774" i="1"/>
  <c r="AF774" i="1" s="1"/>
  <c r="P775" i="1"/>
  <c r="AF775" i="1" s="1"/>
  <c r="P776" i="1"/>
  <c r="AF776" i="1" s="1"/>
  <c r="P777" i="1"/>
  <c r="AF777" i="1" s="1"/>
  <c r="P778" i="1"/>
  <c r="AF778" i="1" s="1"/>
  <c r="P779" i="1"/>
  <c r="AF779" i="1" s="1"/>
  <c r="P780" i="1"/>
  <c r="AF780" i="1" s="1"/>
  <c r="P781" i="1"/>
  <c r="AF781" i="1" s="1"/>
  <c r="P782" i="1"/>
  <c r="AF782" i="1" s="1"/>
  <c r="P783" i="1"/>
  <c r="AF783" i="1" s="1"/>
  <c r="P784" i="1"/>
  <c r="AF784" i="1" s="1"/>
  <c r="P785" i="1"/>
  <c r="AF785" i="1" s="1"/>
  <c r="P786" i="1"/>
  <c r="AF786" i="1" s="1"/>
  <c r="P787" i="1"/>
  <c r="AF787" i="1" s="1"/>
  <c r="P788" i="1"/>
  <c r="AF788" i="1" s="1"/>
  <c r="P789" i="1"/>
  <c r="AF789" i="1" s="1"/>
  <c r="P790" i="1"/>
  <c r="AF790" i="1" s="1"/>
  <c r="P791" i="1"/>
  <c r="AF791" i="1" s="1"/>
  <c r="P792" i="1"/>
  <c r="AF792" i="1" s="1"/>
  <c r="P793" i="1"/>
  <c r="AF793" i="1" s="1"/>
  <c r="P794" i="1"/>
  <c r="AF794" i="1" s="1"/>
  <c r="P795" i="1"/>
  <c r="AF795" i="1" s="1"/>
  <c r="P796" i="1"/>
  <c r="AF796" i="1" s="1"/>
  <c r="P797" i="1"/>
  <c r="AF797" i="1" s="1"/>
  <c r="P798" i="1"/>
  <c r="AF798" i="1" s="1"/>
  <c r="P799" i="1"/>
  <c r="AF799" i="1" s="1"/>
  <c r="P800" i="1"/>
  <c r="AF800" i="1" s="1"/>
  <c r="P801" i="1"/>
  <c r="AF801" i="1" s="1"/>
  <c r="P802" i="1"/>
  <c r="AF802" i="1" s="1"/>
  <c r="P803" i="1"/>
  <c r="AF803" i="1" s="1"/>
  <c r="P804" i="1"/>
  <c r="AF804" i="1" s="1"/>
  <c r="P805" i="1"/>
  <c r="AF805" i="1" s="1"/>
  <c r="P806" i="1"/>
  <c r="AF806" i="1" s="1"/>
  <c r="P807" i="1"/>
  <c r="AF807" i="1" s="1"/>
  <c r="P808" i="1"/>
  <c r="AF808" i="1" s="1"/>
  <c r="P809" i="1"/>
  <c r="AF809" i="1" s="1"/>
  <c r="P810" i="1"/>
  <c r="AF810" i="1" s="1"/>
  <c r="P811" i="1"/>
  <c r="AF811" i="1" s="1"/>
  <c r="P812" i="1"/>
  <c r="AF812" i="1" s="1"/>
  <c r="P813" i="1"/>
  <c r="AF813" i="1" s="1"/>
  <c r="P814" i="1"/>
  <c r="AF814" i="1" s="1"/>
  <c r="P815" i="1"/>
  <c r="AF815" i="1" s="1"/>
  <c r="P816" i="1"/>
  <c r="AF816" i="1" s="1"/>
  <c r="P817" i="1"/>
  <c r="AF817" i="1" s="1"/>
  <c r="P818" i="1"/>
  <c r="AF818" i="1" s="1"/>
  <c r="P819" i="1"/>
  <c r="AF819" i="1" s="1"/>
  <c r="P820" i="1"/>
  <c r="AF820" i="1" s="1"/>
  <c r="P821" i="1"/>
  <c r="AF821" i="1" s="1"/>
  <c r="P822" i="1"/>
  <c r="AF822" i="1" s="1"/>
  <c r="P823" i="1"/>
  <c r="AF823" i="1" s="1"/>
  <c r="P824" i="1"/>
  <c r="AF824" i="1" s="1"/>
  <c r="P825" i="1"/>
  <c r="AF825" i="1" s="1"/>
  <c r="P826" i="1"/>
  <c r="AF826" i="1" s="1"/>
  <c r="P827" i="1"/>
  <c r="AF827" i="1" s="1"/>
  <c r="P828" i="1"/>
  <c r="AF828" i="1" s="1"/>
  <c r="P829" i="1"/>
  <c r="AF829" i="1" s="1"/>
  <c r="P830" i="1"/>
  <c r="AF830" i="1" s="1"/>
  <c r="P831" i="1"/>
  <c r="AF831" i="1" s="1"/>
  <c r="P832" i="1"/>
  <c r="AF832" i="1" s="1"/>
  <c r="P833" i="1"/>
  <c r="AF833" i="1" s="1"/>
  <c r="P834" i="1"/>
  <c r="AF834" i="1" s="1"/>
  <c r="P835" i="1"/>
  <c r="AF835" i="1" s="1"/>
  <c r="P836" i="1"/>
  <c r="AF836" i="1" s="1"/>
  <c r="P837" i="1"/>
  <c r="AF837" i="1" s="1"/>
  <c r="P838" i="1"/>
  <c r="AF838" i="1" s="1"/>
  <c r="P839" i="1"/>
  <c r="AF839" i="1" s="1"/>
  <c r="P840" i="1"/>
  <c r="AF840" i="1" s="1"/>
  <c r="P841" i="1"/>
  <c r="AF841" i="1" s="1"/>
  <c r="P842" i="1"/>
  <c r="AF842" i="1" s="1"/>
  <c r="P843" i="1"/>
  <c r="AF843" i="1" s="1"/>
  <c r="P844" i="1"/>
  <c r="AF844" i="1" s="1"/>
  <c r="P845" i="1"/>
  <c r="AF845" i="1" s="1"/>
  <c r="P846" i="1"/>
  <c r="AF846" i="1" s="1"/>
  <c r="P847" i="1"/>
  <c r="AF847" i="1" s="1"/>
  <c r="P848" i="1"/>
  <c r="AF848" i="1" s="1"/>
  <c r="P849" i="1"/>
  <c r="AF849" i="1" s="1"/>
  <c r="P850" i="1"/>
  <c r="AF850" i="1" s="1"/>
  <c r="P851" i="1"/>
  <c r="AF851" i="1" s="1"/>
  <c r="P852" i="1"/>
  <c r="AF852" i="1" s="1"/>
  <c r="P853" i="1"/>
  <c r="AF853" i="1" s="1"/>
  <c r="P854" i="1"/>
  <c r="AF854" i="1" s="1"/>
  <c r="P855" i="1"/>
  <c r="AF855" i="1" s="1"/>
  <c r="P856" i="1"/>
  <c r="AF856" i="1" s="1"/>
  <c r="P857" i="1"/>
  <c r="AF857" i="1" s="1"/>
  <c r="P858" i="1"/>
  <c r="AF858" i="1" s="1"/>
  <c r="P859" i="1"/>
  <c r="AF859" i="1" s="1"/>
  <c r="P860" i="1"/>
  <c r="AF860" i="1" s="1"/>
  <c r="P861" i="1"/>
  <c r="AF861" i="1" s="1"/>
  <c r="P862" i="1"/>
  <c r="AF862" i="1" s="1"/>
  <c r="P863" i="1"/>
  <c r="AF863" i="1" s="1"/>
  <c r="P864" i="1"/>
  <c r="AF864" i="1" s="1"/>
  <c r="P865" i="1"/>
  <c r="AF865" i="1" s="1"/>
  <c r="P866" i="1"/>
  <c r="AF866" i="1" s="1"/>
  <c r="P867" i="1"/>
  <c r="AF867" i="1" s="1"/>
  <c r="P868" i="1"/>
  <c r="AF868" i="1" s="1"/>
  <c r="P869" i="1"/>
  <c r="AF869" i="1" s="1"/>
  <c r="P870" i="1"/>
  <c r="AF870" i="1" s="1"/>
  <c r="P871" i="1"/>
  <c r="AF871" i="1" s="1"/>
  <c r="P872" i="1"/>
  <c r="AF872" i="1" s="1"/>
  <c r="P873" i="1"/>
  <c r="AF873" i="1" s="1"/>
  <c r="P874" i="1"/>
  <c r="AF874" i="1" s="1"/>
  <c r="P875" i="1"/>
  <c r="AF875" i="1" s="1"/>
  <c r="P876" i="1"/>
  <c r="AF876" i="1" s="1"/>
  <c r="P877" i="1"/>
  <c r="AF877" i="1" s="1"/>
  <c r="P878" i="1"/>
  <c r="AF878" i="1" s="1"/>
  <c r="P879" i="1"/>
  <c r="AF879" i="1" s="1"/>
  <c r="P880" i="1"/>
  <c r="AF880" i="1" s="1"/>
  <c r="P881" i="1"/>
  <c r="AF881" i="1" s="1"/>
  <c r="P882" i="1"/>
  <c r="AF882" i="1" s="1"/>
  <c r="P883" i="1"/>
  <c r="AF883" i="1" s="1"/>
  <c r="P884" i="1"/>
  <c r="AF884" i="1" s="1"/>
  <c r="P885" i="1"/>
  <c r="AF885" i="1" s="1"/>
  <c r="P886" i="1"/>
  <c r="AF886" i="1" s="1"/>
  <c r="P887" i="1"/>
  <c r="AF887" i="1" s="1"/>
  <c r="P888" i="1"/>
  <c r="AF888" i="1" s="1"/>
  <c r="P889" i="1"/>
  <c r="AF889" i="1" s="1"/>
  <c r="P890" i="1"/>
  <c r="AF890" i="1" s="1"/>
  <c r="P891" i="1"/>
  <c r="AF891" i="1" s="1"/>
  <c r="P892" i="1"/>
  <c r="AF892" i="1" s="1"/>
  <c r="P893" i="1"/>
  <c r="AF893" i="1" s="1"/>
  <c r="P894" i="1"/>
  <c r="AF894" i="1" s="1"/>
  <c r="P895" i="1"/>
  <c r="AF895" i="1" s="1"/>
  <c r="P896" i="1"/>
  <c r="AF896" i="1" s="1"/>
  <c r="P897" i="1"/>
  <c r="AF897" i="1" s="1"/>
  <c r="P898" i="1"/>
  <c r="AF898" i="1" s="1"/>
  <c r="P899" i="1"/>
  <c r="AF899" i="1" s="1"/>
  <c r="P900" i="1"/>
  <c r="AF900" i="1" s="1"/>
  <c r="P901" i="1"/>
  <c r="AF901" i="1" s="1"/>
  <c r="P902" i="1"/>
  <c r="AF902" i="1" s="1"/>
  <c r="P903" i="1"/>
  <c r="AF903" i="1" s="1"/>
  <c r="P904" i="1"/>
  <c r="AF904" i="1" s="1"/>
  <c r="P905" i="1"/>
  <c r="AF905" i="1" s="1"/>
  <c r="P906" i="1"/>
  <c r="AF906" i="1" s="1"/>
  <c r="P907" i="1"/>
  <c r="AF907" i="1" s="1"/>
  <c r="P908" i="1"/>
  <c r="AF908" i="1" s="1"/>
  <c r="P909" i="1"/>
  <c r="AF909" i="1" s="1"/>
  <c r="P910" i="1"/>
  <c r="AF910" i="1" s="1"/>
  <c r="P911" i="1"/>
  <c r="AF911" i="1" s="1"/>
  <c r="P912" i="1"/>
  <c r="AF912" i="1" s="1"/>
  <c r="P913" i="1"/>
  <c r="AF913" i="1" s="1"/>
  <c r="P914" i="1"/>
  <c r="AF914" i="1" s="1"/>
  <c r="P915" i="1"/>
  <c r="AF915" i="1" s="1"/>
  <c r="P916" i="1"/>
  <c r="AF916" i="1" s="1"/>
  <c r="P917" i="1"/>
  <c r="AF917" i="1" s="1"/>
  <c r="P918" i="1"/>
  <c r="AF918" i="1" s="1"/>
  <c r="P919" i="1"/>
  <c r="AF919" i="1" s="1"/>
  <c r="P920" i="1"/>
  <c r="AF920" i="1" s="1"/>
  <c r="P921" i="1"/>
  <c r="AF921" i="1" s="1"/>
  <c r="P922" i="1"/>
  <c r="AF922" i="1" s="1"/>
  <c r="P923" i="1"/>
  <c r="AF923" i="1" s="1"/>
  <c r="P924" i="1"/>
  <c r="AF924" i="1" s="1"/>
  <c r="P925" i="1"/>
  <c r="AF925" i="1" s="1"/>
  <c r="P926" i="1"/>
  <c r="AF926" i="1" s="1"/>
  <c r="P927" i="1"/>
  <c r="AF927" i="1" s="1"/>
  <c r="P928" i="1"/>
  <c r="AF928" i="1" s="1"/>
  <c r="P929" i="1"/>
  <c r="AF929" i="1" s="1"/>
  <c r="P930" i="1"/>
  <c r="AF930" i="1" s="1"/>
  <c r="P931" i="1"/>
  <c r="AF931" i="1" s="1"/>
  <c r="P932" i="1"/>
  <c r="AF932" i="1" s="1"/>
  <c r="P933" i="1"/>
  <c r="AF933" i="1" s="1"/>
  <c r="P934" i="1"/>
  <c r="AF934" i="1" s="1"/>
  <c r="P935" i="1"/>
  <c r="AF935" i="1" s="1"/>
  <c r="P936" i="1"/>
  <c r="AF936" i="1" s="1"/>
  <c r="P937" i="1"/>
  <c r="AF937" i="1" s="1"/>
  <c r="P938" i="1"/>
  <c r="AF938" i="1" s="1"/>
  <c r="P939" i="1"/>
  <c r="AF939" i="1" s="1"/>
  <c r="P940" i="1"/>
  <c r="AF940" i="1" s="1"/>
  <c r="P941" i="1"/>
  <c r="AF941" i="1" s="1"/>
  <c r="P942" i="1"/>
  <c r="AF942" i="1" s="1"/>
  <c r="P943" i="1"/>
  <c r="AF943" i="1" s="1"/>
  <c r="P944" i="1"/>
  <c r="AF944" i="1" s="1"/>
  <c r="P945" i="1"/>
  <c r="AF945" i="1" s="1"/>
  <c r="P946" i="1"/>
  <c r="AF946" i="1" s="1"/>
  <c r="P947" i="1"/>
  <c r="AF947" i="1" s="1"/>
  <c r="P948" i="1"/>
  <c r="AF948" i="1" s="1"/>
  <c r="P949" i="1"/>
  <c r="AF949" i="1" s="1"/>
  <c r="P950" i="1"/>
  <c r="AF950" i="1" s="1"/>
  <c r="P951" i="1"/>
  <c r="AF951" i="1" s="1"/>
  <c r="P952" i="1"/>
  <c r="AF952" i="1" s="1"/>
  <c r="P953" i="1"/>
  <c r="AF953" i="1" s="1"/>
  <c r="P954" i="1"/>
  <c r="AF954" i="1" s="1"/>
  <c r="P955" i="1"/>
  <c r="AF955" i="1" s="1"/>
  <c r="P956" i="1"/>
  <c r="AF956" i="1" s="1"/>
  <c r="P957" i="1"/>
  <c r="AF957" i="1" s="1"/>
  <c r="P958" i="1"/>
  <c r="AF958" i="1" s="1"/>
  <c r="P959" i="1"/>
  <c r="AF959" i="1" s="1"/>
  <c r="P960" i="1"/>
  <c r="AF960" i="1" s="1"/>
  <c r="P961" i="1"/>
  <c r="AF961" i="1" s="1"/>
  <c r="P962" i="1"/>
  <c r="AF962" i="1" s="1"/>
  <c r="P963" i="1"/>
  <c r="AF963" i="1" s="1"/>
  <c r="P964" i="1"/>
  <c r="AF964" i="1" s="1"/>
  <c r="P965" i="1"/>
  <c r="AF965" i="1" s="1"/>
  <c r="P966" i="1"/>
  <c r="AF966" i="1" s="1"/>
  <c r="P967" i="1"/>
  <c r="AF967" i="1" s="1"/>
  <c r="P968" i="1"/>
  <c r="AF968" i="1" s="1"/>
  <c r="P969" i="1"/>
  <c r="AF969" i="1" s="1"/>
  <c r="P970" i="1"/>
  <c r="AF970" i="1" s="1"/>
  <c r="P971" i="1"/>
  <c r="AF971" i="1" s="1"/>
  <c r="P972" i="1"/>
  <c r="AF972" i="1" s="1"/>
  <c r="P973" i="1"/>
  <c r="AF973" i="1" s="1"/>
  <c r="P974" i="1"/>
  <c r="AF974" i="1" s="1"/>
  <c r="P975" i="1"/>
  <c r="AF975" i="1" s="1"/>
  <c r="P976" i="1"/>
  <c r="AF976" i="1" s="1"/>
  <c r="P977" i="1"/>
  <c r="AF977" i="1" s="1"/>
  <c r="P978" i="1"/>
  <c r="AF978" i="1" s="1"/>
  <c r="P979" i="1"/>
  <c r="AF979" i="1" s="1"/>
  <c r="P980" i="1"/>
  <c r="AF980" i="1" s="1"/>
  <c r="P981" i="1"/>
  <c r="AF981" i="1" s="1"/>
  <c r="P982" i="1"/>
  <c r="AF982" i="1" s="1"/>
  <c r="P983" i="1"/>
  <c r="AF983" i="1" s="1"/>
  <c r="P984" i="1"/>
  <c r="AF984" i="1" s="1"/>
  <c r="P985" i="1"/>
  <c r="AF985" i="1" s="1"/>
  <c r="P986" i="1"/>
  <c r="AF986" i="1" s="1"/>
  <c r="P987" i="1"/>
  <c r="AF987" i="1" s="1"/>
  <c r="P988" i="1"/>
  <c r="AF988" i="1" s="1"/>
  <c r="P989" i="1"/>
  <c r="AF989" i="1" s="1"/>
  <c r="P990" i="1"/>
  <c r="AF990" i="1" s="1"/>
  <c r="P991" i="1"/>
  <c r="AF991" i="1" s="1"/>
  <c r="P992" i="1"/>
  <c r="AF992" i="1" s="1"/>
  <c r="P993" i="1"/>
  <c r="AF993" i="1" s="1"/>
  <c r="P994" i="1"/>
  <c r="AF994" i="1" s="1"/>
  <c r="P995" i="1"/>
  <c r="AF995" i="1" s="1"/>
  <c r="P996" i="1"/>
  <c r="AF996" i="1" s="1"/>
  <c r="P997" i="1"/>
  <c r="AF997" i="1" s="1"/>
  <c r="P998" i="1"/>
  <c r="AF998" i="1" s="1"/>
  <c r="P999" i="1"/>
  <c r="AF999" i="1" s="1"/>
  <c r="P1000" i="1"/>
  <c r="AF1000" i="1" s="1"/>
  <c r="P1001" i="1"/>
  <c r="AF1001" i="1" s="1"/>
  <c r="AE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G2" i="1"/>
  <c r="Z2" i="1" s="1"/>
  <c r="G3" i="1"/>
  <c r="Z3" i="1" s="1"/>
  <c r="G4" i="1"/>
  <c r="Z4" i="1" s="1"/>
  <c r="G5" i="1"/>
  <c r="Z5" i="1" s="1"/>
  <c r="G6" i="1"/>
  <c r="Z6" i="1" s="1"/>
  <c r="G7" i="1"/>
  <c r="Z7" i="1" s="1"/>
  <c r="G8" i="1"/>
  <c r="Z8" i="1" s="1"/>
  <c r="G9" i="1"/>
  <c r="Z9" i="1" s="1"/>
  <c r="G10" i="1"/>
  <c r="Z10" i="1" s="1"/>
  <c r="G11" i="1"/>
  <c r="Z11" i="1" s="1"/>
  <c r="G12" i="1"/>
  <c r="Z12" i="1" s="1"/>
  <c r="G13" i="1"/>
  <c r="Z13" i="1" s="1"/>
  <c r="G14" i="1"/>
  <c r="Z14" i="1" s="1"/>
  <c r="G15" i="1"/>
  <c r="Z15" i="1" s="1"/>
  <c r="G16" i="1"/>
  <c r="Z16" i="1" s="1"/>
  <c r="G17" i="1"/>
  <c r="Z17" i="1" s="1"/>
  <c r="G18" i="1"/>
  <c r="Z18" i="1" s="1"/>
  <c r="G19" i="1"/>
  <c r="Z19" i="1" s="1"/>
  <c r="G20" i="1"/>
  <c r="Z20" i="1" s="1"/>
  <c r="G21" i="1"/>
  <c r="Z21" i="1" s="1"/>
  <c r="G22" i="1"/>
  <c r="Z22" i="1" s="1"/>
  <c r="G23" i="1"/>
  <c r="Z23" i="1" s="1"/>
  <c r="G24" i="1"/>
  <c r="Z24" i="1" s="1"/>
  <c r="G25" i="1"/>
  <c r="Z25" i="1" s="1"/>
  <c r="G26" i="1"/>
  <c r="Z26" i="1" s="1"/>
  <c r="G27" i="1"/>
  <c r="Z27" i="1" s="1"/>
  <c r="G28" i="1"/>
  <c r="Z28" i="1" s="1"/>
  <c r="G29" i="1"/>
  <c r="Z29" i="1" s="1"/>
  <c r="G30" i="1"/>
  <c r="Z30" i="1" s="1"/>
  <c r="G31" i="1"/>
  <c r="Z31" i="1" s="1"/>
  <c r="G32" i="1"/>
  <c r="Z32" i="1" s="1"/>
  <c r="G33" i="1"/>
  <c r="Z33" i="1" s="1"/>
  <c r="G34" i="1"/>
  <c r="Z34" i="1" s="1"/>
  <c r="G35" i="1"/>
  <c r="Z35" i="1" s="1"/>
  <c r="G36" i="1"/>
  <c r="Z36" i="1" s="1"/>
  <c r="G37" i="1"/>
  <c r="Z37" i="1" s="1"/>
  <c r="G38" i="1"/>
  <c r="Z38" i="1" s="1"/>
  <c r="G39" i="1"/>
  <c r="Z39" i="1" s="1"/>
  <c r="G40" i="1"/>
  <c r="Z40" i="1" s="1"/>
  <c r="G41" i="1"/>
  <c r="Z41" i="1" s="1"/>
  <c r="G42" i="1"/>
  <c r="Z42" i="1" s="1"/>
  <c r="G43" i="1"/>
  <c r="Z43" i="1" s="1"/>
  <c r="G44" i="1"/>
  <c r="Z44" i="1" s="1"/>
  <c r="G45" i="1"/>
  <c r="Z45" i="1" s="1"/>
  <c r="G46" i="1"/>
  <c r="Z46" i="1" s="1"/>
  <c r="G47" i="1"/>
  <c r="Z47" i="1" s="1"/>
  <c r="G48" i="1"/>
  <c r="Z48" i="1" s="1"/>
  <c r="G49" i="1"/>
  <c r="Z49" i="1" s="1"/>
  <c r="G50" i="1"/>
  <c r="Z50" i="1" s="1"/>
  <c r="G51" i="1"/>
  <c r="Z51" i="1" s="1"/>
  <c r="G52" i="1"/>
  <c r="Z52" i="1" s="1"/>
  <c r="G53" i="1"/>
  <c r="Z53" i="1" s="1"/>
  <c r="G54" i="1"/>
  <c r="Z54" i="1" s="1"/>
  <c r="G55" i="1"/>
  <c r="Z55" i="1" s="1"/>
  <c r="G56" i="1"/>
  <c r="Z56" i="1" s="1"/>
  <c r="G57" i="1"/>
  <c r="Z57" i="1" s="1"/>
  <c r="G58" i="1"/>
  <c r="Z58" i="1" s="1"/>
  <c r="G59" i="1"/>
  <c r="Z59" i="1" s="1"/>
  <c r="G60" i="1"/>
  <c r="Z60" i="1" s="1"/>
  <c r="G61" i="1"/>
  <c r="Z61" i="1" s="1"/>
  <c r="G62" i="1"/>
  <c r="Z62" i="1" s="1"/>
  <c r="G63" i="1"/>
  <c r="Z63" i="1" s="1"/>
  <c r="G64" i="1"/>
  <c r="Z64" i="1" s="1"/>
  <c r="G65" i="1"/>
  <c r="Z65" i="1" s="1"/>
  <c r="G66" i="1"/>
  <c r="Z66" i="1" s="1"/>
  <c r="G67" i="1"/>
  <c r="Z67" i="1" s="1"/>
  <c r="G68" i="1"/>
  <c r="Z68" i="1" s="1"/>
  <c r="G69" i="1"/>
  <c r="Z69" i="1" s="1"/>
  <c r="G70" i="1"/>
  <c r="Z70" i="1" s="1"/>
  <c r="G71" i="1"/>
  <c r="Z71" i="1" s="1"/>
  <c r="G72" i="1"/>
  <c r="Z72" i="1" s="1"/>
  <c r="G73" i="1"/>
  <c r="Z73" i="1" s="1"/>
  <c r="G74" i="1"/>
  <c r="Z74" i="1" s="1"/>
  <c r="G75" i="1"/>
  <c r="Z75" i="1" s="1"/>
  <c r="G76" i="1"/>
  <c r="Z76" i="1" s="1"/>
  <c r="G77" i="1"/>
  <c r="Z77" i="1" s="1"/>
  <c r="G78" i="1"/>
  <c r="Z78" i="1" s="1"/>
  <c r="G79" i="1"/>
  <c r="Z79" i="1" s="1"/>
  <c r="G80" i="1"/>
  <c r="Z80" i="1" s="1"/>
  <c r="G81" i="1"/>
  <c r="Z81" i="1" s="1"/>
  <c r="G82" i="1"/>
  <c r="Z82" i="1" s="1"/>
  <c r="G83" i="1"/>
  <c r="Z83" i="1" s="1"/>
  <c r="G84" i="1"/>
  <c r="Z84" i="1" s="1"/>
  <c r="G85" i="1"/>
  <c r="Z85" i="1" s="1"/>
  <c r="G86" i="1"/>
  <c r="Z86" i="1" s="1"/>
  <c r="G87" i="1"/>
  <c r="Z87" i="1" s="1"/>
  <c r="G88" i="1"/>
  <c r="Z88" i="1" s="1"/>
  <c r="G89" i="1"/>
  <c r="Z89" i="1" s="1"/>
  <c r="G90" i="1"/>
  <c r="Z90" i="1" s="1"/>
  <c r="G91" i="1"/>
  <c r="Z91" i="1" s="1"/>
  <c r="G92" i="1"/>
  <c r="Z92" i="1" s="1"/>
  <c r="G93" i="1"/>
  <c r="Z93" i="1" s="1"/>
  <c r="G94" i="1"/>
  <c r="Z94" i="1" s="1"/>
  <c r="G95" i="1"/>
  <c r="Z95" i="1" s="1"/>
  <c r="G96" i="1"/>
  <c r="Z96" i="1" s="1"/>
  <c r="G97" i="1"/>
  <c r="Z97" i="1" s="1"/>
  <c r="G98" i="1"/>
  <c r="Z98" i="1" s="1"/>
  <c r="G99" i="1"/>
  <c r="Z99" i="1" s="1"/>
  <c r="G100" i="1"/>
  <c r="Z100" i="1" s="1"/>
  <c r="G101" i="1"/>
  <c r="Z101" i="1" s="1"/>
  <c r="G102" i="1"/>
  <c r="Z102" i="1" s="1"/>
  <c r="G103" i="1"/>
  <c r="Z103" i="1" s="1"/>
  <c r="G104" i="1"/>
  <c r="Z104" i="1" s="1"/>
  <c r="G105" i="1"/>
  <c r="Z105" i="1" s="1"/>
  <c r="G106" i="1"/>
  <c r="Z106" i="1" s="1"/>
  <c r="G107" i="1"/>
  <c r="Z107" i="1" s="1"/>
  <c r="G108" i="1"/>
  <c r="Z108" i="1" s="1"/>
  <c r="G109" i="1"/>
  <c r="Z109" i="1" s="1"/>
  <c r="G110" i="1"/>
  <c r="Z110" i="1" s="1"/>
  <c r="G111" i="1"/>
  <c r="Z111" i="1" s="1"/>
  <c r="G112" i="1"/>
  <c r="Z112" i="1" s="1"/>
  <c r="G113" i="1"/>
  <c r="Z113" i="1" s="1"/>
  <c r="G114" i="1"/>
  <c r="Z114" i="1" s="1"/>
  <c r="G115" i="1"/>
  <c r="Z115" i="1" s="1"/>
  <c r="G116" i="1"/>
  <c r="Z116" i="1" s="1"/>
  <c r="G117" i="1"/>
  <c r="Z117" i="1" s="1"/>
  <c r="G118" i="1"/>
  <c r="Z118" i="1" s="1"/>
  <c r="G119" i="1"/>
  <c r="Z119" i="1" s="1"/>
  <c r="G120" i="1"/>
  <c r="Z120" i="1" s="1"/>
  <c r="G121" i="1"/>
  <c r="Z121" i="1" s="1"/>
  <c r="G122" i="1"/>
  <c r="Z122" i="1" s="1"/>
  <c r="G123" i="1"/>
  <c r="Z123" i="1" s="1"/>
  <c r="G124" i="1"/>
  <c r="Z124" i="1" s="1"/>
  <c r="G125" i="1"/>
  <c r="Z125" i="1" s="1"/>
  <c r="G126" i="1"/>
  <c r="Z126" i="1" s="1"/>
  <c r="G127" i="1"/>
  <c r="Z127" i="1" s="1"/>
  <c r="G128" i="1"/>
  <c r="Z128" i="1" s="1"/>
  <c r="G129" i="1"/>
  <c r="Z129" i="1" s="1"/>
  <c r="G130" i="1"/>
  <c r="Z130" i="1" s="1"/>
  <c r="G131" i="1"/>
  <c r="Z131" i="1" s="1"/>
  <c r="G132" i="1"/>
  <c r="Z132" i="1" s="1"/>
  <c r="G133" i="1"/>
  <c r="Z133" i="1" s="1"/>
  <c r="G134" i="1"/>
  <c r="Z134" i="1" s="1"/>
  <c r="G135" i="1"/>
  <c r="Z135" i="1" s="1"/>
  <c r="G136" i="1"/>
  <c r="Z136" i="1" s="1"/>
  <c r="G137" i="1"/>
  <c r="Z137" i="1" s="1"/>
  <c r="G138" i="1"/>
  <c r="Z138" i="1" s="1"/>
  <c r="G139" i="1"/>
  <c r="Z139" i="1" s="1"/>
  <c r="G140" i="1"/>
  <c r="Z140" i="1" s="1"/>
  <c r="G141" i="1"/>
  <c r="Z141" i="1" s="1"/>
  <c r="G142" i="1"/>
  <c r="Z142" i="1" s="1"/>
  <c r="G143" i="1"/>
  <c r="Z143" i="1" s="1"/>
  <c r="G144" i="1"/>
  <c r="Z144" i="1" s="1"/>
  <c r="G145" i="1"/>
  <c r="Z145" i="1" s="1"/>
  <c r="G146" i="1"/>
  <c r="Z146" i="1" s="1"/>
  <c r="G147" i="1"/>
  <c r="Z147" i="1" s="1"/>
  <c r="G148" i="1"/>
  <c r="Z148" i="1" s="1"/>
  <c r="G149" i="1"/>
  <c r="Z149" i="1" s="1"/>
  <c r="G150" i="1"/>
  <c r="Z150" i="1" s="1"/>
  <c r="G151" i="1"/>
  <c r="Z151" i="1" s="1"/>
  <c r="G152" i="1"/>
  <c r="Z152" i="1" s="1"/>
  <c r="G153" i="1"/>
  <c r="Z153" i="1" s="1"/>
  <c r="G154" i="1"/>
  <c r="Z154" i="1" s="1"/>
  <c r="G155" i="1"/>
  <c r="Z155" i="1" s="1"/>
  <c r="G156" i="1"/>
  <c r="Z156" i="1" s="1"/>
  <c r="G157" i="1"/>
  <c r="Z157" i="1" s="1"/>
  <c r="G158" i="1"/>
  <c r="Z158" i="1" s="1"/>
  <c r="G159" i="1"/>
  <c r="Z159" i="1" s="1"/>
  <c r="G160" i="1"/>
  <c r="Z160" i="1" s="1"/>
  <c r="G161" i="1"/>
  <c r="Z161" i="1" s="1"/>
  <c r="G162" i="1"/>
  <c r="Z162" i="1" s="1"/>
  <c r="G163" i="1"/>
  <c r="Z163" i="1" s="1"/>
  <c r="G164" i="1"/>
  <c r="Z164" i="1" s="1"/>
  <c r="G165" i="1"/>
  <c r="Z165" i="1" s="1"/>
  <c r="G166" i="1"/>
  <c r="Z166" i="1" s="1"/>
  <c r="G167" i="1"/>
  <c r="Z167" i="1" s="1"/>
  <c r="G168" i="1"/>
  <c r="Z168" i="1" s="1"/>
  <c r="G169" i="1"/>
  <c r="Z169" i="1" s="1"/>
  <c r="G170" i="1"/>
  <c r="Z170" i="1" s="1"/>
  <c r="G171" i="1"/>
  <c r="Z171" i="1" s="1"/>
  <c r="G172" i="1"/>
  <c r="Z172" i="1" s="1"/>
  <c r="G173" i="1"/>
  <c r="Z173" i="1" s="1"/>
  <c r="G174" i="1"/>
  <c r="Z174" i="1" s="1"/>
  <c r="G175" i="1"/>
  <c r="Z175" i="1" s="1"/>
  <c r="G176" i="1"/>
  <c r="Z176" i="1" s="1"/>
  <c r="G177" i="1"/>
  <c r="Z177" i="1" s="1"/>
  <c r="G178" i="1"/>
  <c r="Z178" i="1" s="1"/>
  <c r="G179" i="1"/>
  <c r="Z179" i="1" s="1"/>
  <c r="G180" i="1"/>
  <c r="Z180" i="1" s="1"/>
  <c r="G181" i="1"/>
  <c r="Z181" i="1" s="1"/>
  <c r="G182" i="1"/>
  <c r="Z182" i="1" s="1"/>
  <c r="G183" i="1"/>
  <c r="Z183" i="1" s="1"/>
  <c r="G184" i="1"/>
  <c r="Z184" i="1" s="1"/>
  <c r="G185" i="1"/>
  <c r="Z185" i="1" s="1"/>
  <c r="G186" i="1"/>
  <c r="Z186" i="1" s="1"/>
  <c r="G187" i="1"/>
  <c r="Z187" i="1" s="1"/>
  <c r="G188" i="1"/>
  <c r="Z188" i="1" s="1"/>
  <c r="G189" i="1"/>
  <c r="Z189" i="1" s="1"/>
  <c r="G190" i="1"/>
  <c r="Z190" i="1" s="1"/>
  <c r="G191" i="1"/>
  <c r="Z191" i="1" s="1"/>
  <c r="G192" i="1"/>
  <c r="Z192" i="1" s="1"/>
  <c r="G193" i="1"/>
  <c r="Z193" i="1" s="1"/>
  <c r="G194" i="1"/>
  <c r="Z194" i="1" s="1"/>
  <c r="G195" i="1"/>
  <c r="Z195" i="1" s="1"/>
  <c r="G196" i="1"/>
  <c r="Z196" i="1" s="1"/>
  <c r="G197" i="1"/>
  <c r="Z197" i="1" s="1"/>
  <c r="G198" i="1"/>
  <c r="Z198" i="1" s="1"/>
  <c r="G199" i="1"/>
  <c r="Z199" i="1" s="1"/>
  <c r="G200" i="1"/>
  <c r="Z200" i="1" s="1"/>
  <c r="G201" i="1"/>
  <c r="Z201" i="1" s="1"/>
  <c r="G202" i="1"/>
  <c r="Z202" i="1" s="1"/>
  <c r="G203" i="1"/>
  <c r="Z203" i="1" s="1"/>
  <c r="G204" i="1"/>
  <c r="Z204" i="1" s="1"/>
  <c r="G205" i="1"/>
  <c r="Z205" i="1" s="1"/>
  <c r="G206" i="1"/>
  <c r="Z206" i="1" s="1"/>
  <c r="G207" i="1"/>
  <c r="Z207" i="1" s="1"/>
  <c r="G208" i="1"/>
  <c r="Z208" i="1" s="1"/>
  <c r="G209" i="1"/>
  <c r="Z209" i="1" s="1"/>
  <c r="G210" i="1"/>
  <c r="Z210" i="1" s="1"/>
  <c r="G211" i="1"/>
  <c r="Z211" i="1" s="1"/>
  <c r="G212" i="1"/>
  <c r="Z212" i="1" s="1"/>
  <c r="G213" i="1"/>
  <c r="Z213" i="1" s="1"/>
  <c r="G214" i="1"/>
  <c r="Z214" i="1" s="1"/>
  <c r="G215" i="1"/>
  <c r="Z215" i="1" s="1"/>
  <c r="G216" i="1"/>
  <c r="Z216" i="1" s="1"/>
  <c r="G217" i="1"/>
  <c r="Z217" i="1" s="1"/>
  <c r="G218" i="1"/>
  <c r="Z218" i="1" s="1"/>
  <c r="G219" i="1"/>
  <c r="Z219" i="1" s="1"/>
  <c r="G220" i="1"/>
  <c r="Z220" i="1" s="1"/>
  <c r="G221" i="1"/>
  <c r="Z221" i="1" s="1"/>
  <c r="G222" i="1"/>
  <c r="Z222" i="1" s="1"/>
  <c r="G223" i="1"/>
  <c r="Z223" i="1" s="1"/>
  <c r="G224" i="1"/>
  <c r="Z224" i="1" s="1"/>
  <c r="G225" i="1"/>
  <c r="Z225" i="1" s="1"/>
  <c r="G226" i="1"/>
  <c r="Z226" i="1" s="1"/>
  <c r="G227" i="1"/>
  <c r="Z227" i="1" s="1"/>
  <c r="G228" i="1"/>
  <c r="Z228" i="1" s="1"/>
  <c r="G229" i="1"/>
  <c r="Z229" i="1" s="1"/>
  <c r="G230" i="1"/>
  <c r="Z230" i="1" s="1"/>
  <c r="G231" i="1"/>
  <c r="Z231" i="1" s="1"/>
  <c r="G232" i="1"/>
  <c r="Z232" i="1" s="1"/>
  <c r="G233" i="1"/>
  <c r="Z233" i="1" s="1"/>
  <c r="G234" i="1"/>
  <c r="Z234" i="1" s="1"/>
  <c r="G235" i="1"/>
  <c r="Z235" i="1" s="1"/>
  <c r="G236" i="1"/>
  <c r="Z236" i="1" s="1"/>
  <c r="G237" i="1"/>
  <c r="Z237" i="1" s="1"/>
  <c r="G238" i="1"/>
  <c r="Z238" i="1" s="1"/>
  <c r="G239" i="1"/>
  <c r="Z239" i="1" s="1"/>
  <c r="G240" i="1"/>
  <c r="Z240" i="1" s="1"/>
  <c r="G241" i="1"/>
  <c r="Z241" i="1" s="1"/>
  <c r="G242" i="1"/>
  <c r="Z242" i="1" s="1"/>
  <c r="G243" i="1"/>
  <c r="Z243" i="1" s="1"/>
  <c r="G244" i="1"/>
  <c r="Z244" i="1" s="1"/>
  <c r="G245" i="1"/>
  <c r="Z245" i="1" s="1"/>
  <c r="G246" i="1"/>
  <c r="Z246" i="1" s="1"/>
  <c r="G247" i="1"/>
  <c r="Z247" i="1" s="1"/>
  <c r="G248" i="1"/>
  <c r="Z248" i="1" s="1"/>
  <c r="G249" i="1"/>
  <c r="Z249" i="1" s="1"/>
  <c r="G250" i="1"/>
  <c r="Z250" i="1" s="1"/>
  <c r="G251" i="1"/>
  <c r="Z251" i="1" s="1"/>
  <c r="G252" i="1"/>
  <c r="Z252" i="1" s="1"/>
  <c r="G253" i="1"/>
  <c r="Z253" i="1" s="1"/>
  <c r="G254" i="1"/>
  <c r="Z254" i="1" s="1"/>
  <c r="G255" i="1"/>
  <c r="Z255" i="1" s="1"/>
  <c r="G256" i="1"/>
  <c r="Z256" i="1" s="1"/>
  <c r="G257" i="1"/>
  <c r="Z257" i="1" s="1"/>
  <c r="G258" i="1"/>
  <c r="Z258" i="1" s="1"/>
  <c r="G259" i="1"/>
  <c r="Z259" i="1" s="1"/>
  <c r="G260" i="1"/>
  <c r="Z260" i="1" s="1"/>
  <c r="G261" i="1"/>
  <c r="Z261" i="1" s="1"/>
  <c r="G262" i="1"/>
  <c r="Z262" i="1" s="1"/>
  <c r="G263" i="1"/>
  <c r="Z263" i="1" s="1"/>
  <c r="G264" i="1"/>
  <c r="Z264" i="1" s="1"/>
  <c r="G265" i="1"/>
  <c r="Z265" i="1" s="1"/>
  <c r="G266" i="1"/>
  <c r="Z266" i="1" s="1"/>
  <c r="G267" i="1"/>
  <c r="Z267" i="1" s="1"/>
  <c r="G268" i="1"/>
  <c r="Z268" i="1" s="1"/>
  <c r="G269" i="1"/>
  <c r="Z269" i="1" s="1"/>
  <c r="G270" i="1"/>
  <c r="Z270" i="1" s="1"/>
  <c r="G271" i="1"/>
  <c r="Z271" i="1" s="1"/>
  <c r="G272" i="1"/>
  <c r="Z272" i="1" s="1"/>
  <c r="G273" i="1"/>
  <c r="Z273" i="1" s="1"/>
  <c r="G274" i="1"/>
  <c r="Z274" i="1" s="1"/>
  <c r="G275" i="1"/>
  <c r="Z275" i="1" s="1"/>
  <c r="G276" i="1"/>
  <c r="Z276" i="1" s="1"/>
  <c r="G277" i="1"/>
  <c r="Z277" i="1" s="1"/>
  <c r="G278" i="1"/>
  <c r="Z278" i="1" s="1"/>
  <c r="G279" i="1"/>
  <c r="Z279" i="1" s="1"/>
  <c r="G280" i="1"/>
  <c r="Z280" i="1" s="1"/>
  <c r="G281" i="1"/>
  <c r="Z281" i="1" s="1"/>
  <c r="G282" i="1"/>
  <c r="Z282" i="1" s="1"/>
  <c r="G283" i="1"/>
  <c r="Z283" i="1" s="1"/>
  <c r="G284" i="1"/>
  <c r="Z284" i="1" s="1"/>
  <c r="G285" i="1"/>
  <c r="Z285" i="1" s="1"/>
  <c r="G286" i="1"/>
  <c r="Z286" i="1" s="1"/>
  <c r="G287" i="1"/>
  <c r="Z287" i="1" s="1"/>
  <c r="G288" i="1"/>
  <c r="Z288" i="1" s="1"/>
  <c r="G289" i="1"/>
  <c r="Z289" i="1" s="1"/>
  <c r="G290" i="1"/>
  <c r="Z290" i="1" s="1"/>
  <c r="G291" i="1"/>
  <c r="Z291" i="1" s="1"/>
  <c r="G292" i="1"/>
  <c r="Z292" i="1" s="1"/>
  <c r="G293" i="1"/>
  <c r="Z293" i="1" s="1"/>
  <c r="G294" i="1"/>
  <c r="Z294" i="1" s="1"/>
  <c r="G295" i="1"/>
  <c r="Z295" i="1" s="1"/>
  <c r="G296" i="1"/>
  <c r="Z296" i="1" s="1"/>
  <c r="G297" i="1"/>
  <c r="Z297" i="1" s="1"/>
  <c r="G298" i="1"/>
  <c r="Z298" i="1" s="1"/>
  <c r="G299" i="1"/>
  <c r="Z299" i="1" s="1"/>
  <c r="G300" i="1"/>
  <c r="Z300" i="1" s="1"/>
  <c r="G301" i="1"/>
  <c r="Z301" i="1" s="1"/>
  <c r="G302" i="1"/>
  <c r="Z302" i="1" s="1"/>
  <c r="G303" i="1"/>
  <c r="Z303" i="1" s="1"/>
  <c r="G304" i="1"/>
  <c r="Z304" i="1" s="1"/>
  <c r="G305" i="1"/>
  <c r="Z305" i="1" s="1"/>
  <c r="G306" i="1"/>
  <c r="Z306" i="1" s="1"/>
  <c r="G307" i="1"/>
  <c r="Z307" i="1" s="1"/>
  <c r="G308" i="1"/>
  <c r="Z308" i="1" s="1"/>
  <c r="G309" i="1"/>
  <c r="Z309" i="1" s="1"/>
  <c r="G310" i="1"/>
  <c r="Z310" i="1" s="1"/>
  <c r="G311" i="1"/>
  <c r="Z311" i="1" s="1"/>
  <c r="G312" i="1"/>
  <c r="Z312" i="1" s="1"/>
  <c r="G313" i="1"/>
  <c r="Z313" i="1" s="1"/>
  <c r="G314" i="1"/>
  <c r="Z314" i="1" s="1"/>
  <c r="G315" i="1"/>
  <c r="Z315" i="1" s="1"/>
  <c r="G316" i="1"/>
  <c r="Z316" i="1" s="1"/>
  <c r="G317" i="1"/>
  <c r="Z317" i="1" s="1"/>
  <c r="G318" i="1"/>
  <c r="Z318" i="1" s="1"/>
  <c r="G319" i="1"/>
  <c r="Z319" i="1" s="1"/>
  <c r="G320" i="1"/>
  <c r="Z320" i="1" s="1"/>
  <c r="G321" i="1"/>
  <c r="Z321" i="1" s="1"/>
  <c r="G322" i="1"/>
  <c r="Z322" i="1" s="1"/>
  <c r="G323" i="1"/>
  <c r="Z323" i="1" s="1"/>
  <c r="G324" i="1"/>
  <c r="Z324" i="1" s="1"/>
  <c r="G325" i="1"/>
  <c r="Z325" i="1" s="1"/>
  <c r="G326" i="1"/>
  <c r="Z326" i="1" s="1"/>
  <c r="G327" i="1"/>
  <c r="Z327" i="1" s="1"/>
  <c r="G328" i="1"/>
  <c r="Z328" i="1" s="1"/>
  <c r="G329" i="1"/>
  <c r="Z329" i="1" s="1"/>
  <c r="G330" i="1"/>
  <c r="Z330" i="1" s="1"/>
  <c r="G331" i="1"/>
  <c r="Z331" i="1" s="1"/>
  <c r="G332" i="1"/>
  <c r="Z332" i="1" s="1"/>
  <c r="G333" i="1"/>
  <c r="Z333" i="1" s="1"/>
  <c r="G334" i="1"/>
  <c r="Z334" i="1" s="1"/>
  <c r="G335" i="1"/>
  <c r="Z335" i="1" s="1"/>
  <c r="G336" i="1"/>
  <c r="Z336" i="1" s="1"/>
  <c r="G337" i="1"/>
  <c r="Z337" i="1" s="1"/>
  <c r="G338" i="1"/>
  <c r="Z338" i="1" s="1"/>
  <c r="G339" i="1"/>
  <c r="Z339" i="1" s="1"/>
  <c r="G340" i="1"/>
  <c r="Z340" i="1" s="1"/>
  <c r="G341" i="1"/>
  <c r="Z341" i="1" s="1"/>
  <c r="G342" i="1"/>
  <c r="Z342" i="1" s="1"/>
  <c r="G343" i="1"/>
  <c r="Z343" i="1" s="1"/>
  <c r="G344" i="1"/>
  <c r="Z344" i="1" s="1"/>
  <c r="G345" i="1"/>
  <c r="Z345" i="1" s="1"/>
  <c r="G346" i="1"/>
  <c r="Z346" i="1" s="1"/>
  <c r="G347" i="1"/>
  <c r="Z347" i="1" s="1"/>
  <c r="G348" i="1"/>
  <c r="Z348" i="1" s="1"/>
  <c r="G349" i="1"/>
  <c r="Z349" i="1" s="1"/>
  <c r="G350" i="1"/>
  <c r="Z350" i="1" s="1"/>
  <c r="G351" i="1"/>
  <c r="Z351" i="1" s="1"/>
  <c r="G352" i="1"/>
  <c r="Z352" i="1" s="1"/>
  <c r="G353" i="1"/>
  <c r="Z353" i="1" s="1"/>
  <c r="G354" i="1"/>
  <c r="Z354" i="1" s="1"/>
  <c r="G355" i="1"/>
  <c r="Z355" i="1" s="1"/>
  <c r="G356" i="1"/>
  <c r="Z356" i="1" s="1"/>
  <c r="G357" i="1"/>
  <c r="Z357" i="1" s="1"/>
  <c r="G358" i="1"/>
  <c r="Z358" i="1" s="1"/>
  <c r="G359" i="1"/>
  <c r="Z359" i="1" s="1"/>
  <c r="G360" i="1"/>
  <c r="Z360" i="1" s="1"/>
  <c r="G361" i="1"/>
  <c r="Z361" i="1" s="1"/>
  <c r="G362" i="1"/>
  <c r="Z362" i="1" s="1"/>
  <c r="G363" i="1"/>
  <c r="Z363" i="1" s="1"/>
  <c r="G364" i="1"/>
  <c r="Z364" i="1" s="1"/>
  <c r="G365" i="1"/>
  <c r="Z365" i="1" s="1"/>
  <c r="G366" i="1"/>
  <c r="Z366" i="1" s="1"/>
  <c r="G367" i="1"/>
  <c r="Z367" i="1" s="1"/>
  <c r="G368" i="1"/>
  <c r="Z368" i="1" s="1"/>
  <c r="G369" i="1"/>
  <c r="Z369" i="1" s="1"/>
  <c r="G370" i="1"/>
  <c r="Z370" i="1" s="1"/>
  <c r="G371" i="1"/>
  <c r="Z371" i="1" s="1"/>
  <c r="G372" i="1"/>
  <c r="Z372" i="1" s="1"/>
  <c r="G373" i="1"/>
  <c r="Z373" i="1" s="1"/>
  <c r="G374" i="1"/>
  <c r="Z374" i="1" s="1"/>
  <c r="G375" i="1"/>
  <c r="Z375" i="1" s="1"/>
  <c r="G376" i="1"/>
  <c r="Z376" i="1" s="1"/>
  <c r="G377" i="1"/>
  <c r="Z377" i="1" s="1"/>
  <c r="G378" i="1"/>
  <c r="Z378" i="1" s="1"/>
  <c r="G379" i="1"/>
  <c r="Z379" i="1" s="1"/>
  <c r="G380" i="1"/>
  <c r="Z380" i="1" s="1"/>
  <c r="G381" i="1"/>
  <c r="Z381" i="1" s="1"/>
  <c r="G382" i="1"/>
  <c r="Z382" i="1" s="1"/>
  <c r="G383" i="1"/>
  <c r="Z383" i="1" s="1"/>
  <c r="G384" i="1"/>
  <c r="Z384" i="1" s="1"/>
  <c r="G385" i="1"/>
  <c r="Z385" i="1" s="1"/>
  <c r="G386" i="1"/>
  <c r="Z386" i="1" s="1"/>
  <c r="G387" i="1"/>
  <c r="Z387" i="1" s="1"/>
  <c r="G388" i="1"/>
  <c r="Z388" i="1" s="1"/>
  <c r="G389" i="1"/>
  <c r="Z389" i="1" s="1"/>
  <c r="G390" i="1"/>
  <c r="Z390" i="1" s="1"/>
  <c r="G391" i="1"/>
  <c r="Z391" i="1" s="1"/>
  <c r="G392" i="1"/>
  <c r="Z392" i="1" s="1"/>
  <c r="G393" i="1"/>
  <c r="Z393" i="1" s="1"/>
  <c r="G394" i="1"/>
  <c r="Z394" i="1" s="1"/>
  <c r="G395" i="1"/>
  <c r="Z395" i="1" s="1"/>
  <c r="G396" i="1"/>
  <c r="Z396" i="1" s="1"/>
  <c r="G397" i="1"/>
  <c r="Z397" i="1" s="1"/>
  <c r="G398" i="1"/>
  <c r="Z398" i="1" s="1"/>
  <c r="G399" i="1"/>
  <c r="Z399" i="1" s="1"/>
  <c r="G400" i="1"/>
  <c r="Z400" i="1" s="1"/>
  <c r="G401" i="1"/>
  <c r="Z401" i="1" s="1"/>
  <c r="G402" i="1"/>
  <c r="Z402" i="1" s="1"/>
  <c r="G403" i="1"/>
  <c r="Z403" i="1" s="1"/>
  <c r="G404" i="1"/>
  <c r="Z404" i="1" s="1"/>
  <c r="G405" i="1"/>
  <c r="Z405" i="1" s="1"/>
  <c r="G406" i="1"/>
  <c r="Z406" i="1" s="1"/>
  <c r="G407" i="1"/>
  <c r="Z407" i="1" s="1"/>
  <c r="G408" i="1"/>
  <c r="Z408" i="1" s="1"/>
  <c r="G409" i="1"/>
  <c r="Z409" i="1" s="1"/>
  <c r="G410" i="1"/>
  <c r="Z410" i="1" s="1"/>
  <c r="G411" i="1"/>
  <c r="Z411" i="1" s="1"/>
  <c r="G412" i="1"/>
  <c r="Z412" i="1" s="1"/>
  <c r="G413" i="1"/>
  <c r="Z413" i="1" s="1"/>
  <c r="G414" i="1"/>
  <c r="Z414" i="1" s="1"/>
  <c r="G415" i="1"/>
  <c r="Z415" i="1" s="1"/>
  <c r="G416" i="1"/>
  <c r="Z416" i="1" s="1"/>
  <c r="G417" i="1"/>
  <c r="Z417" i="1" s="1"/>
  <c r="G418" i="1"/>
  <c r="Z418" i="1" s="1"/>
  <c r="G419" i="1"/>
  <c r="Z419" i="1" s="1"/>
  <c r="G420" i="1"/>
  <c r="Z420" i="1" s="1"/>
  <c r="G421" i="1"/>
  <c r="Z421" i="1" s="1"/>
  <c r="G422" i="1"/>
  <c r="Z422" i="1" s="1"/>
  <c r="G423" i="1"/>
  <c r="Z423" i="1" s="1"/>
  <c r="G424" i="1"/>
  <c r="Z424" i="1" s="1"/>
  <c r="G425" i="1"/>
  <c r="Z425" i="1" s="1"/>
  <c r="G426" i="1"/>
  <c r="Z426" i="1" s="1"/>
  <c r="G427" i="1"/>
  <c r="Z427" i="1" s="1"/>
  <c r="G428" i="1"/>
  <c r="Z428" i="1" s="1"/>
  <c r="G429" i="1"/>
  <c r="Z429" i="1" s="1"/>
  <c r="G430" i="1"/>
  <c r="Z430" i="1" s="1"/>
  <c r="G431" i="1"/>
  <c r="Z431" i="1" s="1"/>
  <c r="G432" i="1"/>
  <c r="Z432" i="1" s="1"/>
  <c r="G433" i="1"/>
  <c r="Z433" i="1" s="1"/>
  <c r="G434" i="1"/>
  <c r="Z434" i="1" s="1"/>
  <c r="G435" i="1"/>
  <c r="Z435" i="1" s="1"/>
  <c r="G436" i="1"/>
  <c r="Z436" i="1" s="1"/>
  <c r="G437" i="1"/>
  <c r="Z437" i="1" s="1"/>
  <c r="G438" i="1"/>
  <c r="Z438" i="1" s="1"/>
  <c r="G439" i="1"/>
  <c r="Z439" i="1" s="1"/>
  <c r="G440" i="1"/>
  <c r="Z440" i="1" s="1"/>
  <c r="G441" i="1"/>
  <c r="Z441" i="1" s="1"/>
  <c r="G442" i="1"/>
  <c r="Z442" i="1" s="1"/>
  <c r="G443" i="1"/>
  <c r="Z443" i="1" s="1"/>
  <c r="G444" i="1"/>
  <c r="Z444" i="1" s="1"/>
  <c r="G445" i="1"/>
  <c r="Z445" i="1" s="1"/>
  <c r="G446" i="1"/>
  <c r="Z446" i="1" s="1"/>
  <c r="G447" i="1"/>
  <c r="Z447" i="1" s="1"/>
  <c r="G448" i="1"/>
  <c r="Z448" i="1" s="1"/>
  <c r="G449" i="1"/>
  <c r="Z449" i="1" s="1"/>
  <c r="G450" i="1"/>
  <c r="Z450" i="1" s="1"/>
  <c r="G451" i="1"/>
  <c r="Z451" i="1" s="1"/>
  <c r="G452" i="1"/>
  <c r="Z452" i="1" s="1"/>
  <c r="G453" i="1"/>
  <c r="Z453" i="1" s="1"/>
  <c r="G454" i="1"/>
  <c r="Z454" i="1" s="1"/>
  <c r="G455" i="1"/>
  <c r="Z455" i="1" s="1"/>
  <c r="G456" i="1"/>
  <c r="Z456" i="1" s="1"/>
  <c r="G457" i="1"/>
  <c r="Z457" i="1" s="1"/>
  <c r="G458" i="1"/>
  <c r="Z458" i="1" s="1"/>
  <c r="G459" i="1"/>
  <c r="Z459" i="1" s="1"/>
  <c r="G460" i="1"/>
  <c r="Z460" i="1" s="1"/>
  <c r="G461" i="1"/>
  <c r="Z461" i="1" s="1"/>
  <c r="G462" i="1"/>
  <c r="Z462" i="1" s="1"/>
  <c r="G463" i="1"/>
  <c r="Z463" i="1" s="1"/>
  <c r="G464" i="1"/>
  <c r="Z464" i="1" s="1"/>
  <c r="G465" i="1"/>
  <c r="Z465" i="1" s="1"/>
  <c r="G466" i="1"/>
  <c r="Z466" i="1" s="1"/>
  <c r="G467" i="1"/>
  <c r="Z467" i="1" s="1"/>
  <c r="G468" i="1"/>
  <c r="Z468" i="1" s="1"/>
  <c r="G469" i="1"/>
  <c r="Z469" i="1" s="1"/>
  <c r="G470" i="1"/>
  <c r="Z470" i="1" s="1"/>
  <c r="G471" i="1"/>
  <c r="Z471" i="1" s="1"/>
  <c r="G472" i="1"/>
  <c r="Z472" i="1" s="1"/>
  <c r="G473" i="1"/>
  <c r="Z473" i="1" s="1"/>
  <c r="G474" i="1"/>
  <c r="Z474" i="1" s="1"/>
  <c r="G475" i="1"/>
  <c r="Z475" i="1" s="1"/>
  <c r="G476" i="1"/>
  <c r="Z476" i="1" s="1"/>
  <c r="G477" i="1"/>
  <c r="Z477" i="1" s="1"/>
  <c r="G478" i="1"/>
  <c r="Z478" i="1" s="1"/>
  <c r="G479" i="1"/>
  <c r="Z479" i="1" s="1"/>
  <c r="G480" i="1"/>
  <c r="Z480" i="1" s="1"/>
  <c r="G481" i="1"/>
  <c r="Z481" i="1" s="1"/>
  <c r="G482" i="1"/>
  <c r="Z482" i="1" s="1"/>
  <c r="G483" i="1"/>
  <c r="Z483" i="1" s="1"/>
  <c r="G484" i="1"/>
  <c r="Z484" i="1" s="1"/>
  <c r="G485" i="1"/>
  <c r="Z485" i="1" s="1"/>
  <c r="G486" i="1"/>
  <c r="Z486" i="1" s="1"/>
  <c r="G487" i="1"/>
  <c r="Z487" i="1" s="1"/>
  <c r="G488" i="1"/>
  <c r="Z488" i="1" s="1"/>
  <c r="G489" i="1"/>
  <c r="Z489" i="1" s="1"/>
  <c r="G490" i="1"/>
  <c r="Z490" i="1" s="1"/>
  <c r="G491" i="1"/>
  <c r="Z491" i="1" s="1"/>
  <c r="G492" i="1"/>
  <c r="Z492" i="1" s="1"/>
  <c r="G493" i="1"/>
  <c r="Z493" i="1" s="1"/>
  <c r="G494" i="1"/>
  <c r="Z494" i="1" s="1"/>
  <c r="G495" i="1"/>
  <c r="Z495" i="1" s="1"/>
  <c r="G496" i="1"/>
  <c r="Z496" i="1" s="1"/>
  <c r="G497" i="1"/>
  <c r="Z497" i="1" s="1"/>
  <c r="G498" i="1"/>
  <c r="Z498" i="1" s="1"/>
  <c r="G499" i="1"/>
  <c r="Z499" i="1" s="1"/>
  <c r="G500" i="1"/>
  <c r="Z500" i="1" s="1"/>
  <c r="G501" i="1"/>
  <c r="Z501" i="1" s="1"/>
  <c r="G502" i="1"/>
  <c r="Z502" i="1" s="1"/>
  <c r="G503" i="1"/>
  <c r="Z503" i="1" s="1"/>
  <c r="G504" i="1"/>
  <c r="Z504" i="1" s="1"/>
  <c r="G505" i="1"/>
  <c r="Z505" i="1" s="1"/>
  <c r="G506" i="1"/>
  <c r="Z506" i="1" s="1"/>
  <c r="G507" i="1"/>
  <c r="Z507" i="1" s="1"/>
  <c r="G508" i="1"/>
  <c r="Z508" i="1" s="1"/>
  <c r="G509" i="1"/>
  <c r="Z509" i="1" s="1"/>
  <c r="G510" i="1"/>
  <c r="Z510" i="1" s="1"/>
  <c r="G511" i="1"/>
  <c r="Z511" i="1" s="1"/>
  <c r="G512" i="1"/>
  <c r="Z512" i="1" s="1"/>
  <c r="G513" i="1"/>
  <c r="Z513" i="1" s="1"/>
  <c r="G514" i="1"/>
  <c r="Z514" i="1" s="1"/>
  <c r="G515" i="1"/>
  <c r="Z515" i="1" s="1"/>
  <c r="G516" i="1"/>
  <c r="Z516" i="1" s="1"/>
  <c r="G517" i="1"/>
  <c r="Z517" i="1" s="1"/>
  <c r="G518" i="1"/>
  <c r="Z518" i="1" s="1"/>
  <c r="G519" i="1"/>
  <c r="Z519" i="1" s="1"/>
  <c r="G520" i="1"/>
  <c r="Z520" i="1" s="1"/>
  <c r="G521" i="1"/>
  <c r="Z521" i="1" s="1"/>
  <c r="G522" i="1"/>
  <c r="Z522" i="1" s="1"/>
  <c r="G523" i="1"/>
  <c r="Z523" i="1" s="1"/>
  <c r="G524" i="1"/>
  <c r="Z524" i="1" s="1"/>
  <c r="G525" i="1"/>
  <c r="Z525" i="1" s="1"/>
  <c r="G526" i="1"/>
  <c r="Z526" i="1" s="1"/>
  <c r="G527" i="1"/>
  <c r="Z527" i="1" s="1"/>
  <c r="G528" i="1"/>
  <c r="Z528" i="1" s="1"/>
  <c r="G529" i="1"/>
  <c r="Z529" i="1" s="1"/>
  <c r="G530" i="1"/>
  <c r="Z530" i="1" s="1"/>
  <c r="G531" i="1"/>
  <c r="Z531" i="1" s="1"/>
  <c r="G532" i="1"/>
  <c r="Z532" i="1" s="1"/>
  <c r="G533" i="1"/>
  <c r="Z533" i="1" s="1"/>
  <c r="G534" i="1"/>
  <c r="Z534" i="1" s="1"/>
  <c r="G535" i="1"/>
  <c r="Z535" i="1" s="1"/>
  <c r="G536" i="1"/>
  <c r="Z536" i="1" s="1"/>
  <c r="G537" i="1"/>
  <c r="Z537" i="1" s="1"/>
  <c r="G538" i="1"/>
  <c r="Z538" i="1" s="1"/>
  <c r="G539" i="1"/>
  <c r="Z539" i="1" s="1"/>
  <c r="G540" i="1"/>
  <c r="Z540" i="1" s="1"/>
  <c r="G541" i="1"/>
  <c r="Z541" i="1" s="1"/>
  <c r="G542" i="1"/>
  <c r="Z542" i="1" s="1"/>
  <c r="G543" i="1"/>
  <c r="Z543" i="1" s="1"/>
  <c r="G544" i="1"/>
  <c r="Z544" i="1" s="1"/>
  <c r="G545" i="1"/>
  <c r="Z545" i="1" s="1"/>
  <c r="G546" i="1"/>
  <c r="Z546" i="1" s="1"/>
  <c r="G547" i="1"/>
  <c r="Z547" i="1" s="1"/>
  <c r="G548" i="1"/>
  <c r="Z548" i="1" s="1"/>
  <c r="G549" i="1"/>
  <c r="Z549" i="1" s="1"/>
  <c r="G550" i="1"/>
  <c r="Z550" i="1" s="1"/>
  <c r="G551" i="1"/>
  <c r="Z551" i="1" s="1"/>
  <c r="G552" i="1"/>
  <c r="Z552" i="1" s="1"/>
  <c r="G553" i="1"/>
  <c r="Z553" i="1" s="1"/>
  <c r="G554" i="1"/>
  <c r="Z554" i="1" s="1"/>
  <c r="G555" i="1"/>
  <c r="Z555" i="1" s="1"/>
  <c r="G556" i="1"/>
  <c r="Z556" i="1" s="1"/>
  <c r="G557" i="1"/>
  <c r="Z557" i="1" s="1"/>
  <c r="G558" i="1"/>
  <c r="Z558" i="1" s="1"/>
  <c r="G559" i="1"/>
  <c r="Z559" i="1" s="1"/>
  <c r="G560" i="1"/>
  <c r="Z560" i="1" s="1"/>
  <c r="G561" i="1"/>
  <c r="Z561" i="1" s="1"/>
  <c r="G562" i="1"/>
  <c r="Z562" i="1" s="1"/>
  <c r="G563" i="1"/>
  <c r="Z563" i="1" s="1"/>
  <c r="G564" i="1"/>
  <c r="Z564" i="1" s="1"/>
  <c r="G565" i="1"/>
  <c r="Z565" i="1" s="1"/>
  <c r="G566" i="1"/>
  <c r="Z566" i="1" s="1"/>
  <c r="G567" i="1"/>
  <c r="Z567" i="1" s="1"/>
  <c r="G568" i="1"/>
  <c r="Z568" i="1" s="1"/>
  <c r="G569" i="1"/>
  <c r="Z569" i="1" s="1"/>
  <c r="G570" i="1"/>
  <c r="Z570" i="1" s="1"/>
  <c r="G571" i="1"/>
  <c r="Z571" i="1" s="1"/>
  <c r="G572" i="1"/>
  <c r="Z572" i="1" s="1"/>
  <c r="G573" i="1"/>
  <c r="Z573" i="1" s="1"/>
  <c r="G574" i="1"/>
  <c r="Z574" i="1" s="1"/>
  <c r="G575" i="1"/>
  <c r="Z575" i="1" s="1"/>
  <c r="G576" i="1"/>
  <c r="Z576" i="1" s="1"/>
  <c r="G577" i="1"/>
  <c r="Z577" i="1" s="1"/>
  <c r="G578" i="1"/>
  <c r="Z578" i="1" s="1"/>
  <c r="G579" i="1"/>
  <c r="Z579" i="1" s="1"/>
  <c r="G580" i="1"/>
  <c r="Z580" i="1" s="1"/>
  <c r="G581" i="1"/>
  <c r="Z581" i="1" s="1"/>
  <c r="G582" i="1"/>
  <c r="Z582" i="1" s="1"/>
  <c r="G583" i="1"/>
  <c r="Z583" i="1" s="1"/>
  <c r="G584" i="1"/>
  <c r="Z584" i="1" s="1"/>
  <c r="G585" i="1"/>
  <c r="Z585" i="1" s="1"/>
  <c r="G586" i="1"/>
  <c r="Z586" i="1" s="1"/>
  <c r="G587" i="1"/>
  <c r="Z587" i="1" s="1"/>
  <c r="G588" i="1"/>
  <c r="Z588" i="1" s="1"/>
  <c r="G589" i="1"/>
  <c r="Z589" i="1" s="1"/>
  <c r="G590" i="1"/>
  <c r="Z590" i="1" s="1"/>
  <c r="G591" i="1"/>
  <c r="Z591" i="1" s="1"/>
  <c r="G592" i="1"/>
  <c r="Z592" i="1" s="1"/>
  <c r="G593" i="1"/>
  <c r="Z593" i="1" s="1"/>
  <c r="G594" i="1"/>
  <c r="Z594" i="1" s="1"/>
  <c r="G595" i="1"/>
  <c r="Z595" i="1" s="1"/>
  <c r="G596" i="1"/>
  <c r="Z596" i="1" s="1"/>
  <c r="G597" i="1"/>
  <c r="Z597" i="1" s="1"/>
  <c r="G598" i="1"/>
  <c r="Z598" i="1" s="1"/>
  <c r="G599" i="1"/>
  <c r="Z599" i="1" s="1"/>
  <c r="G600" i="1"/>
  <c r="Z600" i="1" s="1"/>
  <c r="G601" i="1"/>
  <c r="Z601" i="1" s="1"/>
  <c r="G602" i="1"/>
  <c r="Z602" i="1" s="1"/>
  <c r="G603" i="1"/>
  <c r="Z603" i="1" s="1"/>
  <c r="G604" i="1"/>
  <c r="Z604" i="1" s="1"/>
  <c r="G605" i="1"/>
  <c r="Z605" i="1" s="1"/>
  <c r="G606" i="1"/>
  <c r="Z606" i="1" s="1"/>
  <c r="G607" i="1"/>
  <c r="Z607" i="1" s="1"/>
  <c r="G608" i="1"/>
  <c r="Z608" i="1" s="1"/>
  <c r="G609" i="1"/>
  <c r="Z609" i="1" s="1"/>
  <c r="G610" i="1"/>
  <c r="Z610" i="1" s="1"/>
  <c r="G611" i="1"/>
  <c r="Z611" i="1" s="1"/>
  <c r="G612" i="1"/>
  <c r="Z612" i="1" s="1"/>
  <c r="G613" i="1"/>
  <c r="Z613" i="1" s="1"/>
  <c r="G614" i="1"/>
  <c r="Z614" i="1" s="1"/>
  <c r="G615" i="1"/>
  <c r="Z615" i="1" s="1"/>
  <c r="G616" i="1"/>
  <c r="Z616" i="1" s="1"/>
  <c r="G617" i="1"/>
  <c r="Z617" i="1" s="1"/>
  <c r="G618" i="1"/>
  <c r="Z618" i="1" s="1"/>
  <c r="G619" i="1"/>
  <c r="Z619" i="1" s="1"/>
  <c r="G620" i="1"/>
  <c r="Z620" i="1" s="1"/>
  <c r="G621" i="1"/>
  <c r="Z621" i="1" s="1"/>
  <c r="G622" i="1"/>
  <c r="Z622" i="1" s="1"/>
  <c r="G623" i="1"/>
  <c r="Z623" i="1" s="1"/>
  <c r="G624" i="1"/>
  <c r="Z624" i="1" s="1"/>
  <c r="G625" i="1"/>
  <c r="Z625" i="1" s="1"/>
  <c r="G626" i="1"/>
  <c r="Z626" i="1" s="1"/>
  <c r="G627" i="1"/>
  <c r="Z627" i="1" s="1"/>
  <c r="G628" i="1"/>
  <c r="Z628" i="1" s="1"/>
  <c r="G629" i="1"/>
  <c r="Z629" i="1" s="1"/>
  <c r="G630" i="1"/>
  <c r="Z630" i="1" s="1"/>
  <c r="G631" i="1"/>
  <c r="Z631" i="1" s="1"/>
  <c r="G632" i="1"/>
  <c r="Z632" i="1" s="1"/>
  <c r="G633" i="1"/>
  <c r="Z633" i="1" s="1"/>
  <c r="G634" i="1"/>
  <c r="Z634" i="1" s="1"/>
  <c r="G635" i="1"/>
  <c r="Z635" i="1" s="1"/>
  <c r="G636" i="1"/>
  <c r="Z636" i="1" s="1"/>
  <c r="G637" i="1"/>
  <c r="Z637" i="1" s="1"/>
  <c r="G638" i="1"/>
  <c r="Z638" i="1" s="1"/>
  <c r="G639" i="1"/>
  <c r="Z639" i="1" s="1"/>
  <c r="G640" i="1"/>
  <c r="Z640" i="1" s="1"/>
  <c r="G641" i="1"/>
  <c r="Z641" i="1" s="1"/>
  <c r="G642" i="1"/>
  <c r="Z642" i="1" s="1"/>
  <c r="G643" i="1"/>
  <c r="Z643" i="1" s="1"/>
  <c r="G644" i="1"/>
  <c r="Z644" i="1" s="1"/>
  <c r="G645" i="1"/>
  <c r="Z645" i="1" s="1"/>
  <c r="G646" i="1"/>
  <c r="Z646" i="1" s="1"/>
  <c r="G647" i="1"/>
  <c r="Z647" i="1" s="1"/>
  <c r="G648" i="1"/>
  <c r="Z648" i="1" s="1"/>
  <c r="G649" i="1"/>
  <c r="Z649" i="1" s="1"/>
  <c r="G650" i="1"/>
  <c r="Z650" i="1" s="1"/>
  <c r="G651" i="1"/>
  <c r="Z651" i="1" s="1"/>
  <c r="G652" i="1"/>
  <c r="Z652" i="1" s="1"/>
  <c r="G653" i="1"/>
  <c r="Z653" i="1" s="1"/>
  <c r="G654" i="1"/>
  <c r="Z654" i="1" s="1"/>
  <c r="G655" i="1"/>
  <c r="Z655" i="1" s="1"/>
  <c r="G656" i="1"/>
  <c r="Z656" i="1" s="1"/>
  <c r="G657" i="1"/>
  <c r="Z657" i="1" s="1"/>
  <c r="G658" i="1"/>
  <c r="Z658" i="1" s="1"/>
  <c r="G659" i="1"/>
  <c r="Z659" i="1" s="1"/>
  <c r="G660" i="1"/>
  <c r="Z660" i="1" s="1"/>
  <c r="G661" i="1"/>
  <c r="Z661" i="1" s="1"/>
  <c r="G662" i="1"/>
  <c r="Z662" i="1" s="1"/>
  <c r="G663" i="1"/>
  <c r="Z663" i="1" s="1"/>
  <c r="G664" i="1"/>
  <c r="Z664" i="1" s="1"/>
  <c r="G665" i="1"/>
  <c r="Z665" i="1" s="1"/>
  <c r="G666" i="1"/>
  <c r="Z666" i="1" s="1"/>
  <c r="G667" i="1"/>
  <c r="Z667" i="1" s="1"/>
  <c r="G668" i="1"/>
  <c r="Z668" i="1" s="1"/>
  <c r="G669" i="1"/>
  <c r="Z669" i="1" s="1"/>
  <c r="G670" i="1"/>
  <c r="Z670" i="1" s="1"/>
  <c r="G671" i="1"/>
  <c r="Z671" i="1" s="1"/>
  <c r="G672" i="1"/>
  <c r="Z672" i="1" s="1"/>
  <c r="G673" i="1"/>
  <c r="Z673" i="1" s="1"/>
  <c r="G674" i="1"/>
  <c r="Z674" i="1" s="1"/>
  <c r="G675" i="1"/>
  <c r="Z675" i="1" s="1"/>
  <c r="G676" i="1"/>
  <c r="Z676" i="1" s="1"/>
  <c r="G677" i="1"/>
  <c r="Z677" i="1" s="1"/>
  <c r="G678" i="1"/>
  <c r="Z678" i="1" s="1"/>
  <c r="G679" i="1"/>
  <c r="Z679" i="1" s="1"/>
  <c r="G680" i="1"/>
  <c r="Z680" i="1" s="1"/>
  <c r="G681" i="1"/>
  <c r="Z681" i="1" s="1"/>
  <c r="G682" i="1"/>
  <c r="Z682" i="1" s="1"/>
  <c r="G683" i="1"/>
  <c r="Z683" i="1" s="1"/>
  <c r="G684" i="1"/>
  <c r="Z684" i="1" s="1"/>
  <c r="G685" i="1"/>
  <c r="Z685" i="1" s="1"/>
  <c r="G686" i="1"/>
  <c r="Z686" i="1" s="1"/>
  <c r="G687" i="1"/>
  <c r="Z687" i="1" s="1"/>
  <c r="G688" i="1"/>
  <c r="Z688" i="1" s="1"/>
  <c r="G689" i="1"/>
  <c r="Z689" i="1" s="1"/>
  <c r="G690" i="1"/>
  <c r="Z690" i="1" s="1"/>
  <c r="G691" i="1"/>
  <c r="Z691" i="1" s="1"/>
  <c r="G692" i="1"/>
  <c r="Z692" i="1" s="1"/>
  <c r="G693" i="1"/>
  <c r="Z693" i="1" s="1"/>
  <c r="G694" i="1"/>
  <c r="Z694" i="1" s="1"/>
  <c r="G695" i="1"/>
  <c r="Z695" i="1" s="1"/>
  <c r="G696" i="1"/>
  <c r="Z696" i="1" s="1"/>
  <c r="G697" i="1"/>
  <c r="Z697" i="1" s="1"/>
  <c r="G698" i="1"/>
  <c r="Z698" i="1" s="1"/>
  <c r="G699" i="1"/>
  <c r="Z699" i="1" s="1"/>
  <c r="G700" i="1"/>
  <c r="Z700" i="1" s="1"/>
  <c r="G701" i="1"/>
  <c r="Z701" i="1" s="1"/>
  <c r="G702" i="1"/>
  <c r="Z702" i="1" s="1"/>
  <c r="G703" i="1"/>
  <c r="Z703" i="1" s="1"/>
  <c r="G704" i="1"/>
  <c r="Z704" i="1" s="1"/>
  <c r="G705" i="1"/>
  <c r="Z705" i="1" s="1"/>
  <c r="G706" i="1"/>
  <c r="Z706" i="1" s="1"/>
  <c r="G707" i="1"/>
  <c r="Z707" i="1" s="1"/>
  <c r="G708" i="1"/>
  <c r="Z708" i="1" s="1"/>
  <c r="G709" i="1"/>
  <c r="Z709" i="1" s="1"/>
  <c r="G710" i="1"/>
  <c r="Z710" i="1" s="1"/>
  <c r="G711" i="1"/>
  <c r="Z711" i="1" s="1"/>
  <c r="G712" i="1"/>
  <c r="Z712" i="1" s="1"/>
  <c r="G713" i="1"/>
  <c r="Z713" i="1" s="1"/>
  <c r="G714" i="1"/>
  <c r="Z714" i="1" s="1"/>
  <c r="G715" i="1"/>
  <c r="Z715" i="1" s="1"/>
  <c r="G716" i="1"/>
  <c r="Z716" i="1" s="1"/>
  <c r="G717" i="1"/>
  <c r="Z717" i="1" s="1"/>
  <c r="G718" i="1"/>
  <c r="Z718" i="1" s="1"/>
  <c r="G719" i="1"/>
  <c r="Z719" i="1" s="1"/>
  <c r="G720" i="1"/>
  <c r="Z720" i="1" s="1"/>
  <c r="G721" i="1"/>
  <c r="Z721" i="1" s="1"/>
  <c r="G722" i="1"/>
  <c r="Z722" i="1" s="1"/>
  <c r="G723" i="1"/>
  <c r="Z723" i="1" s="1"/>
  <c r="G724" i="1"/>
  <c r="Z724" i="1" s="1"/>
  <c r="G725" i="1"/>
  <c r="Z725" i="1" s="1"/>
  <c r="G726" i="1"/>
  <c r="Z726" i="1" s="1"/>
  <c r="G727" i="1"/>
  <c r="Z727" i="1" s="1"/>
  <c r="G728" i="1"/>
  <c r="Z728" i="1" s="1"/>
  <c r="G729" i="1"/>
  <c r="Z729" i="1" s="1"/>
  <c r="G730" i="1"/>
  <c r="Z730" i="1" s="1"/>
  <c r="G731" i="1"/>
  <c r="Z731" i="1" s="1"/>
  <c r="G732" i="1"/>
  <c r="Z732" i="1" s="1"/>
  <c r="G733" i="1"/>
  <c r="Z733" i="1" s="1"/>
  <c r="G734" i="1"/>
  <c r="Z734" i="1" s="1"/>
  <c r="G735" i="1"/>
  <c r="Z735" i="1" s="1"/>
  <c r="G736" i="1"/>
  <c r="Z736" i="1" s="1"/>
  <c r="G737" i="1"/>
  <c r="Z737" i="1" s="1"/>
  <c r="G738" i="1"/>
  <c r="Z738" i="1" s="1"/>
  <c r="G739" i="1"/>
  <c r="Z739" i="1" s="1"/>
  <c r="G740" i="1"/>
  <c r="Z740" i="1" s="1"/>
  <c r="G741" i="1"/>
  <c r="Z741" i="1" s="1"/>
  <c r="G742" i="1"/>
  <c r="Z742" i="1" s="1"/>
  <c r="G743" i="1"/>
  <c r="Z743" i="1" s="1"/>
  <c r="G744" i="1"/>
  <c r="Z744" i="1" s="1"/>
  <c r="G745" i="1"/>
  <c r="Z745" i="1" s="1"/>
  <c r="G746" i="1"/>
  <c r="Z746" i="1" s="1"/>
  <c r="G747" i="1"/>
  <c r="Z747" i="1" s="1"/>
  <c r="G748" i="1"/>
  <c r="Z748" i="1" s="1"/>
  <c r="G749" i="1"/>
  <c r="Z749" i="1" s="1"/>
  <c r="G750" i="1"/>
  <c r="Z750" i="1" s="1"/>
  <c r="G751" i="1"/>
  <c r="Z751" i="1" s="1"/>
  <c r="G752" i="1"/>
  <c r="Z752" i="1" s="1"/>
  <c r="G753" i="1"/>
  <c r="Z753" i="1" s="1"/>
  <c r="G754" i="1"/>
  <c r="Z754" i="1" s="1"/>
  <c r="G755" i="1"/>
  <c r="Z755" i="1" s="1"/>
  <c r="G756" i="1"/>
  <c r="Z756" i="1" s="1"/>
  <c r="G757" i="1"/>
  <c r="Z757" i="1" s="1"/>
  <c r="G758" i="1"/>
  <c r="Z758" i="1" s="1"/>
  <c r="G759" i="1"/>
  <c r="Z759" i="1" s="1"/>
  <c r="G760" i="1"/>
  <c r="Z760" i="1" s="1"/>
  <c r="G761" i="1"/>
  <c r="Z761" i="1" s="1"/>
  <c r="G762" i="1"/>
  <c r="Z762" i="1" s="1"/>
  <c r="G763" i="1"/>
  <c r="Z763" i="1" s="1"/>
  <c r="G764" i="1"/>
  <c r="Z764" i="1" s="1"/>
  <c r="G765" i="1"/>
  <c r="Z765" i="1" s="1"/>
  <c r="G766" i="1"/>
  <c r="Z766" i="1" s="1"/>
  <c r="G767" i="1"/>
  <c r="Z767" i="1" s="1"/>
  <c r="G768" i="1"/>
  <c r="Z768" i="1" s="1"/>
  <c r="G769" i="1"/>
  <c r="Z769" i="1" s="1"/>
  <c r="G770" i="1"/>
  <c r="Z770" i="1" s="1"/>
  <c r="G771" i="1"/>
  <c r="Z771" i="1" s="1"/>
  <c r="G772" i="1"/>
  <c r="Z772" i="1" s="1"/>
  <c r="G773" i="1"/>
  <c r="Z773" i="1" s="1"/>
  <c r="G774" i="1"/>
  <c r="Z774" i="1" s="1"/>
  <c r="G775" i="1"/>
  <c r="Z775" i="1" s="1"/>
  <c r="G776" i="1"/>
  <c r="Z776" i="1" s="1"/>
  <c r="G777" i="1"/>
  <c r="Z777" i="1" s="1"/>
  <c r="G778" i="1"/>
  <c r="Z778" i="1" s="1"/>
  <c r="G779" i="1"/>
  <c r="Z779" i="1" s="1"/>
  <c r="G780" i="1"/>
  <c r="Z780" i="1" s="1"/>
  <c r="G781" i="1"/>
  <c r="Z781" i="1" s="1"/>
  <c r="G782" i="1"/>
  <c r="Z782" i="1" s="1"/>
  <c r="G783" i="1"/>
  <c r="Z783" i="1" s="1"/>
  <c r="G784" i="1"/>
  <c r="Z784" i="1" s="1"/>
  <c r="G785" i="1"/>
  <c r="Z785" i="1" s="1"/>
  <c r="G786" i="1"/>
  <c r="Z786" i="1" s="1"/>
  <c r="G787" i="1"/>
  <c r="Z787" i="1" s="1"/>
  <c r="G788" i="1"/>
  <c r="Z788" i="1" s="1"/>
  <c r="G789" i="1"/>
  <c r="Z789" i="1" s="1"/>
  <c r="G790" i="1"/>
  <c r="Z790" i="1" s="1"/>
  <c r="G791" i="1"/>
  <c r="Z791" i="1" s="1"/>
  <c r="G792" i="1"/>
  <c r="Z792" i="1" s="1"/>
  <c r="G793" i="1"/>
  <c r="Z793" i="1" s="1"/>
  <c r="G794" i="1"/>
  <c r="Z794" i="1" s="1"/>
  <c r="G795" i="1"/>
  <c r="Z795" i="1" s="1"/>
  <c r="G796" i="1"/>
  <c r="Z796" i="1" s="1"/>
  <c r="G797" i="1"/>
  <c r="Z797" i="1" s="1"/>
  <c r="G798" i="1"/>
  <c r="Z798" i="1" s="1"/>
  <c r="G799" i="1"/>
  <c r="Z799" i="1" s="1"/>
  <c r="G800" i="1"/>
  <c r="Z800" i="1" s="1"/>
  <c r="G801" i="1"/>
  <c r="Z801" i="1" s="1"/>
  <c r="G802" i="1"/>
  <c r="Z802" i="1" s="1"/>
  <c r="G803" i="1"/>
  <c r="Z803" i="1" s="1"/>
  <c r="G804" i="1"/>
  <c r="Z804" i="1" s="1"/>
  <c r="G805" i="1"/>
  <c r="Z805" i="1" s="1"/>
  <c r="G806" i="1"/>
  <c r="Z806" i="1" s="1"/>
  <c r="G807" i="1"/>
  <c r="Z807" i="1" s="1"/>
  <c r="G808" i="1"/>
  <c r="Z808" i="1" s="1"/>
  <c r="G809" i="1"/>
  <c r="Z809" i="1" s="1"/>
  <c r="G810" i="1"/>
  <c r="Z810" i="1" s="1"/>
  <c r="G811" i="1"/>
  <c r="Z811" i="1" s="1"/>
  <c r="G812" i="1"/>
  <c r="Z812" i="1" s="1"/>
  <c r="G813" i="1"/>
  <c r="Z813" i="1" s="1"/>
  <c r="G814" i="1"/>
  <c r="Z814" i="1" s="1"/>
  <c r="G815" i="1"/>
  <c r="Z815" i="1" s="1"/>
  <c r="G816" i="1"/>
  <c r="Z816" i="1" s="1"/>
  <c r="G817" i="1"/>
  <c r="Z817" i="1" s="1"/>
  <c r="G818" i="1"/>
  <c r="Z818" i="1" s="1"/>
  <c r="G819" i="1"/>
  <c r="Z819" i="1" s="1"/>
  <c r="G820" i="1"/>
  <c r="Z820" i="1" s="1"/>
  <c r="G821" i="1"/>
  <c r="Z821" i="1" s="1"/>
  <c r="G822" i="1"/>
  <c r="Z822" i="1" s="1"/>
  <c r="G823" i="1"/>
  <c r="Z823" i="1" s="1"/>
  <c r="G824" i="1"/>
  <c r="Z824" i="1" s="1"/>
  <c r="G825" i="1"/>
  <c r="Z825" i="1" s="1"/>
  <c r="G826" i="1"/>
  <c r="Z826" i="1" s="1"/>
  <c r="G827" i="1"/>
  <c r="Z827" i="1" s="1"/>
  <c r="G828" i="1"/>
  <c r="Z828" i="1" s="1"/>
  <c r="G829" i="1"/>
  <c r="Z829" i="1" s="1"/>
  <c r="G830" i="1"/>
  <c r="Z830" i="1" s="1"/>
  <c r="G831" i="1"/>
  <c r="Z831" i="1" s="1"/>
  <c r="G832" i="1"/>
  <c r="Z832" i="1" s="1"/>
  <c r="G833" i="1"/>
  <c r="Z833" i="1" s="1"/>
  <c r="G834" i="1"/>
  <c r="Z834" i="1" s="1"/>
  <c r="G835" i="1"/>
  <c r="Z835" i="1" s="1"/>
  <c r="G836" i="1"/>
  <c r="Z836" i="1" s="1"/>
  <c r="G837" i="1"/>
  <c r="Z837" i="1" s="1"/>
  <c r="G838" i="1"/>
  <c r="Z838" i="1" s="1"/>
  <c r="G839" i="1"/>
  <c r="Z839" i="1" s="1"/>
  <c r="G840" i="1"/>
  <c r="Z840" i="1" s="1"/>
  <c r="G841" i="1"/>
  <c r="Z841" i="1" s="1"/>
  <c r="G842" i="1"/>
  <c r="Z842" i="1" s="1"/>
  <c r="G843" i="1"/>
  <c r="Z843" i="1" s="1"/>
  <c r="G844" i="1"/>
  <c r="Z844" i="1" s="1"/>
  <c r="G845" i="1"/>
  <c r="Z845" i="1" s="1"/>
  <c r="G846" i="1"/>
  <c r="Z846" i="1" s="1"/>
  <c r="G847" i="1"/>
  <c r="Z847" i="1" s="1"/>
  <c r="G848" i="1"/>
  <c r="Z848" i="1" s="1"/>
  <c r="G849" i="1"/>
  <c r="Z849" i="1" s="1"/>
  <c r="G850" i="1"/>
  <c r="Z850" i="1" s="1"/>
  <c r="G851" i="1"/>
  <c r="Z851" i="1" s="1"/>
  <c r="G852" i="1"/>
  <c r="Z852" i="1" s="1"/>
  <c r="G853" i="1"/>
  <c r="Z853" i="1" s="1"/>
  <c r="G854" i="1"/>
  <c r="Z854" i="1" s="1"/>
  <c r="G855" i="1"/>
  <c r="Z855" i="1" s="1"/>
  <c r="G856" i="1"/>
  <c r="Z856" i="1" s="1"/>
  <c r="G857" i="1"/>
  <c r="Z857" i="1" s="1"/>
  <c r="G858" i="1"/>
  <c r="Z858" i="1" s="1"/>
  <c r="G859" i="1"/>
  <c r="Z859" i="1" s="1"/>
  <c r="G860" i="1"/>
  <c r="Z860" i="1" s="1"/>
  <c r="G861" i="1"/>
  <c r="Z861" i="1" s="1"/>
  <c r="G862" i="1"/>
  <c r="Z862" i="1" s="1"/>
  <c r="G863" i="1"/>
  <c r="Z863" i="1" s="1"/>
  <c r="G864" i="1"/>
  <c r="Z864" i="1" s="1"/>
  <c r="G865" i="1"/>
  <c r="Z865" i="1" s="1"/>
  <c r="G866" i="1"/>
  <c r="Z866" i="1" s="1"/>
  <c r="G867" i="1"/>
  <c r="Z867" i="1" s="1"/>
  <c r="G868" i="1"/>
  <c r="Z868" i="1" s="1"/>
  <c r="G869" i="1"/>
  <c r="Z869" i="1" s="1"/>
  <c r="G870" i="1"/>
  <c r="Z870" i="1" s="1"/>
  <c r="G871" i="1"/>
  <c r="Z871" i="1" s="1"/>
  <c r="G872" i="1"/>
  <c r="Z872" i="1" s="1"/>
  <c r="G873" i="1"/>
  <c r="Z873" i="1" s="1"/>
  <c r="G874" i="1"/>
  <c r="Z874" i="1" s="1"/>
  <c r="G875" i="1"/>
  <c r="Z875" i="1" s="1"/>
  <c r="G876" i="1"/>
  <c r="Z876" i="1" s="1"/>
  <c r="G877" i="1"/>
  <c r="Z877" i="1" s="1"/>
  <c r="G878" i="1"/>
  <c r="Z878" i="1" s="1"/>
  <c r="G879" i="1"/>
  <c r="Z879" i="1" s="1"/>
  <c r="G880" i="1"/>
  <c r="Z880" i="1" s="1"/>
  <c r="G881" i="1"/>
  <c r="Z881" i="1" s="1"/>
  <c r="G882" i="1"/>
  <c r="Z882" i="1" s="1"/>
  <c r="G883" i="1"/>
  <c r="Z883" i="1" s="1"/>
  <c r="G884" i="1"/>
  <c r="Z884" i="1" s="1"/>
  <c r="G885" i="1"/>
  <c r="Z885" i="1" s="1"/>
  <c r="G886" i="1"/>
  <c r="Z886" i="1" s="1"/>
  <c r="G887" i="1"/>
  <c r="Z887" i="1" s="1"/>
  <c r="G888" i="1"/>
  <c r="Z888" i="1" s="1"/>
  <c r="G889" i="1"/>
  <c r="Z889" i="1" s="1"/>
  <c r="G890" i="1"/>
  <c r="Z890" i="1" s="1"/>
  <c r="G891" i="1"/>
  <c r="Z891" i="1" s="1"/>
  <c r="G892" i="1"/>
  <c r="Z892" i="1" s="1"/>
  <c r="G893" i="1"/>
  <c r="Z893" i="1" s="1"/>
  <c r="G894" i="1"/>
  <c r="Z894" i="1" s="1"/>
  <c r="G895" i="1"/>
  <c r="Z895" i="1" s="1"/>
  <c r="G896" i="1"/>
  <c r="Z896" i="1" s="1"/>
  <c r="G897" i="1"/>
  <c r="Z897" i="1" s="1"/>
  <c r="G898" i="1"/>
  <c r="Z898" i="1" s="1"/>
  <c r="G899" i="1"/>
  <c r="Z899" i="1" s="1"/>
  <c r="G900" i="1"/>
  <c r="Z900" i="1" s="1"/>
  <c r="G901" i="1"/>
  <c r="Z901" i="1" s="1"/>
  <c r="G902" i="1"/>
  <c r="Z902" i="1" s="1"/>
  <c r="G903" i="1"/>
  <c r="Z903" i="1" s="1"/>
  <c r="G904" i="1"/>
  <c r="Z904" i="1" s="1"/>
  <c r="G905" i="1"/>
  <c r="Z905" i="1" s="1"/>
  <c r="G906" i="1"/>
  <c r="Z906" i="1" s="1"/>
  <c r="G907" i="1"/>
  <c r="Z907" i="1" s="1"/>
  <c r="G908" i="1"/>
  <c r="Z908" i="1" s="1"/>
  <c r="G909" i="1"/>
  <c r="Z909" i="1" s="1"/>
  <c r="G910" i="1"/>
  <c r="Z910" i="1" s="1"/>
  <c r="G911" i="1"/>
  <c r="Z911" i="1" s="1"/>
  <c r="G912" i="1"/>
  <c r="Z912" i="1" s="1"/>
  <c r="G913" i="1"/>
  <c r="Z913" i="1" s="1"/>
  <c r="G914" i="1"/>
  <c r="Z914" i="1" s="1"/>
  <c r="G915" i="1"/>
  <c r="Z915" i="1" s="1"/>
  <c r="G916" i="1"/>
  <c r="Z916" i="1" s="1"/>
  <c r="G917" i="1"/>
  <c r="Z917" i="1" s="1"/>
  <c r="G918" i="1"/>
  <c r="Z918" i="1" s="1"/>
  <c r="G919" i="1"/>
  <c r="Z919" i="1" s="1"/>
  <c r="G920" i="1"/>
  <c r="Z920" i="1" s="1"/>
  <c r="G921" i="1"/>
  <c r="Z921" i="1" s="1"/>
  <c r="G922" i="1"/>
  <c r="Z922" i="1" s="1"/>
  <c r="G923" i="1"/>
  <c r="Z923" i="1" s="1"/>
  <c r="G924" i="1"/>
  <c r="Z924" i="1" s="1"/>
  <c r="G925" i="1"/>
  <c r="Z925" i="1" s="1"/>
  <c r="G926" i="1"/>
  <c r="Z926" i="1" s="1"/>
  <c r="G927" i="1"/>
  <c r="Z927" i="1" s="1"/>
  <c r="G928" i="1"/>
  <c r="Z928" i="1" s="1"/>
  <c r="G929" i="1"/>
  <c r="Z929" i="1" s="1"/>
  <c r="G930" i="1"/>
  <c r="Z930" i="1" s="1"/>
  <c r="G931" i="1"/>
  <c r="Z931" i="1" s="1"/>
  <c r="G932" i="1"/>
  <c r="Z932" i="1" s="1"/>
  <c r="G933" i="1"/>
  <c r="Z933" i="1" s="1"/>
  <c r="G934" i="1"/>
  <c r="Z934" i="1" s="1"/>
  <c r="G935" i="1"/>
  <c r="Z935" i="1" s="1"/>
  <c r="G936" i="1"/>
  <c r="Z936" i="1" s="1"/>
  <c r="G937" i="1"/>
  <c r="Z937" i="1" s="1"/>
  <c r="G938" i="1"/>
  <c r="Z938" i="1" s="1"/>
  <c r="G939" i="1"/>
  <c r="Z939" i="1" s="1"/>
  <c r="G940" i="1"/>
  <c r="Z940" i="1" s="1"/>
  <c r="G941" i="1"/>
  <c r="Z941" i="1" s="1"/>
  <c r="G942" i="1"/>
  <c r="Z942" i="1" s="1"/>
  <c r="G943" i="1"/>
  <c r="Z943" i="1" s="1"/>
  <c r="G944" i="1"/>
  <c r="Z944" i="1" s="1"/>
  <c r="G945" i="1"/>
  <c r="Z945" i="1" s="1"/>
  <c r="G946" i="1"/>
  <c r="Z946" i="1" s="1"/>
  <c r="G947" i="1"/>
  <c r="Z947" i="1" s="1"/>
  <c r="G948" i="1"/>
  <c r="Z948" i="1" s="1"/>
  <c r="G949" i="1"/>
  <c r="Z949" i="1" s="1"/>
  <c r="G950" i="1"/>
  <c r="Z950" i="1" s="1"/>
  <c r="G951" i="1"/>
  <c r="Z951" i="1" s="1"/>
  <c r="G952" i="1"/>
  <c r="Z952" i="1" s="1"/>
  <c r="G953" i="1"/>
  <c r="Z953" i="1" s="1"/>
  <c r="G954" i="1"/>
  <c r="Z954" i="1" s="1"/>
  <c r="G955" i="1"/>
  <c r="Z955" i="1" s="1"/>
  <c r="G956" i="1"/>
  <c r="Z956" i="1" s="1"/>
  <c r="G957" i="1"/>
  <c r="Z957" i="1" s="1"/>
  <c r="G958" i="1"/>
  <c r="Z958" i="1" s="1"/>
  <c r="G959" i="1"/>
  <c r="Z959" i="1" s="1"/>
  <c r="G960" i="1"/>
  <c r="Z960" i="1" s="1"/>
  <c r="G961" i="1"/>
  <c r="Z961" i="1" s="1"/>
  <c r="G962" i="1"/>
  <c r="Z962" i="1" s="1"/>
  <c r="G963" i="1"/>
  <c r="Z963" i="1" s="1"/>
  <c r="G964" i="1"/>
  <c r="Z964" i="1" s="1"/>
  <c r="G965" i="1"/>
  <c r="Z965" i="1" s="1"/>
  <c r="G966" i="1"/>
  <c r="Z966" i="1" s="1"/>
  <c r="G967" i="1"/>
  <c r="Z967" i="1" s="1"/>
  <c r="G968" i="1"/>
  <c r="Z968" i="1" s="1"/>
  <c r="G969" i="1"/>
  <c r="Z969" i="1" s="1"/>
  <c r="G970" i="1"/>
  <c r="Z970" i="1" s="1"/>
  <c r="G971" i="1"/>
  <c r="Z971" i="1" s="1"/>
  <c r="G972" i="1"/>
  <c r="Z972" i="1" s="1"/>
  <c r="G973" i="1"/>
  <c r="Z973" i="1" s="1"/>
  <c r="G974" i="1"/>
  <c r="Z974" i="1" s="1"/>
  <c r="G975" i="1"/>
  <c r="Z975" i="1" s="1"/>
  <c r="G976" i="1"/>
  <c r="Z976" i="1" s="1"/>
  <c r="G977" i="1"/>
  <c r="Z977" i="1" s="1"/>
  <c r="G978" i="1"/>
  <c r="Z978" i="1" s="1"/>
  <c r="G979" i="1"/>
  <c r="Z979" i="1" s="1"/>
  <c r="G980" i="1"/>
  <c r="Z980" i="1" s="1"/>
  <c r="G981" i="1"/>
  <c r="Z981" i="1" s="1"/>
  <c r="G982" i="1"/>
  <c r="Z982" i="1" s="1"/>
  <c r="G983" i="1"/>
  <c r="Z983" i="1" s="1"/>
  <c r="G984" i="1"/>
  <c r="Z984" i="1" s="1"/>
  <c r="G985" i="1"/>
  <c r="Z985" i="1" s="1"/>
  <c r="G986" i="1"/>
  <c r="Z986" i="1" s="1"/>
  <c r="G987" i="1"/>
  <c r="Z987" i="1" s="1"/>
  <c r="G988" i="1"/>
  <c r="Z988" i="1" s="1"/>
  <c r="G989" i="1"/>
  <c r="Z989" i="1" s="1"/>
  <c r="G990" i="1"/>
  <c r="Z990" i="1" s="1"/>
  <c r="G991" i="1"/>
  <c r="Z991" i="1" s="1"/>
  <c r="G992" i="1"/>
  <c r="Z992" i="1" s="1"/>
  <c r="G993" i="1"/>
  <c r="Z993" i="1" s="1"/>
  <c r="G994" i="1"/>
  <c r="Z994" i="1" s="1"/>
  <c r="G995" i="1"/>
  <c r="Z995" i="1" s="1"/>
  <c r="G996" i="1"/>
  <c r="Z996" i="1" s="1"/>
  <c r="G997" i="1"/>
  <c r="Z997" i="1" s="1"/>
  <c r="G998" i="1"/>
  <c r="Z998" i="1" s="1"/>
  <c r="G999" i="1"/>
  <c r="Z999" i="1" s="1"/>
  <c r="G1000" i="1"/>
  <c r="Z1000" i="1" s="1"/>
  <c r="G1001" i="1"/>
  <c r="Z1001" i="1" s="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T2" i="1"/>
  <c r="U2" i="1" s="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A391" i="1"/>
  <c r="A601" i="1"/>
  <c r="A828" i="1"/>
  <c r="A962" i="1"/>
  <c r="A553" i="1"/>
  <c r="A276" i="1"/>
  <c r="A931" i="1"/>
  <c r="A220" i="1"/>
  <c r="A11" i="1"/>
  <c r="A114" i="1"/>
  <c r="A521" i="1"/>
  <c r="A887" i="1"/>
  <c r="A218" i="1"/>
  <c r="A549" i="1"/>
  <c r="A407" i="1"/>
  <c r="A537" i="1"/>
  <c r="A297" i="1"/>
  <c r="A278" i="1"/>
  <c r="A968" i="1"/>
  <c r="A251" i="1"/>
  <c r="A33" i="1"/>
  <c r="A850" i="1"/>
  <c r="A204" i="1"/>
  <c r="A766" i="1"/>
  <c r="A52" i="1"/>
  <c r="A41" i="1"/>
  <c r="A246" i="1"/>
  <c r="A860" i="1"/>
  <c r="A761" i="1"/>
  <c r="A649" i="1"/>
  <c r="A886" i="1"/>
  <c r="A211" i="1"/>
  <c r="A647" i="1"/>
  <c r="A131" i="1"/>
  <c r="A707" i="1"/>
  <c r="A153" i="1"/>
  <c r="A103" i="1"/>
  <c r="A263" i="1"/>
  <c r="A363" i="1"/>
  <c r="A631" i="1"/>
  <c r="A915" i="1"/>
  <c r="A953" i="1"/>
  <c r="A877" i="1"/>
  <c r="A856" i="1"/>
  <c r="A248" i="1"/>
  <c r="A443" i="1"/>
  <c r="A862" i="1"/>
  <c r="A728" i="1"/>
  <c r="A58" i="1"/>
  <c r="A169" i="1"/>
  <c r="A423" i="1"/>
  <c r="A123" i="1"/>
  <c r="A571" i="1"/>
  <c r="A440" i="1"/>
  <c r="A911" i="1"/>
  <c r="A142" i="1"/>
  <c r="A439" i="1"/>
  <c r="A97" i="1"/>
  <c r="A213" i="1"/>
  <c r="A518" i="1"/>
  <c r="A135" i="1"/>
  <c r="A465" i="1"/>
  <c r="A375" i="1"/>
  <c r="A192" i="1"/>
  <c r="A199" i="1"/>
  <c r="A493" i="1"/>
  <c r="A767" i="1"/>
  <c r="A82" i="1"/>
  <c r="A75" i="1"/>
  <c r="A345" i="1"/>
  <c r="A524" i="1"/>
  <c r="A842" i="1"/>
  <c r="A29" i="1"/>
  <c r="A566" i="1"/>
  <c r="A598" i="1"/>
  <c r="A711" i="1"/>
  <c r="A620" i="1"/>
  <c r="A910" i="1"/>
  <c r="A799" i="1"/>
  <c r="A98" i="1"/>
  <c r="A181" i="1"/>
  <c r="A12" i="1"/>
  <c r="A699" i="1"/>
  <c r="A69" i="1"/>
  <c r="A437" i="1"/>
  <c r="A970" i="1"/>
  <c r="A927" i="1"/>
  <c r="A527" i="1"/>
  <c r="A421" i="1"/>
  <c r="A824" i="1"/>
  <c r="A892" i="1"/>
  <c r="A156" i="1"/>
  <c r="A354" i="1"/>
  <c r="A303" i="1"/>
  <c r="A579" i="1"/>
  <c r="A449" i="1"/>
  <c r="A662" i="1"/>
  <c r="A390" i="1"/>
  <c r="A252" i="1"/>
  <c r="A179" i="1"/>
  <c r="A997" i="1"/>
  <c r="A913" i="1"/>
  <c r="A775" i="1"/>
  <c r="A306" i="1"/>
  <c r="A546" i="1"/>
  <c r="A660" i="1"/>
  <c r="A292" i="1"/>
  <c r="A531" i="1"/>
  <c r="A242" i="1"/>
  <c r="A330" i="1"/>
  <c r="A450" i="1"/>
  <c r="A790" i="1"/>
  <c r="A656" i="1"/>
  <c r="A851" i="1"/>
  <c r="A529" i="1"/>
  <c r="A43" i="1"/>
  <c r="A777" i="1"/>
  <c r="A74" i="1"/>
  <c r="A404" i="1"/>
  <c r="A51" i="1"/>
  <c r="A603" i="1"/>
  <c r="A901" i="1"/>
  <c r="A510" i="1"/>
  <c r="A792" i="1"/>
  <c r="A202" i="1"/>
  <c r="A115" i="1"/>
  <c r="A709" i="1"/>
  <c r="A119" i="1"/>
  <c r="A922" i="1"/>
  <c r="A798" i="1"/>
  <c r="A481" i="1"/>
  <c r="A664" i="1"/>
  <c r="A408" i="1"/>
  <c r="A178" i="1"/>
  <c r="A706" i="1"/>
  <c r="A2" i="1"/>
  <c r="A858" i="1"/>
  <c r="A563" i="1"/>
  <c r="A671" i="1"/>
  <c r="A320" i="1"/>
  <c r="A657" i="1"/>
  <c r="A502" i="1"/>
  <c r="A206" i="1"/>
  <c r="A383" i="1"/>
  <c r="A591" i="1"/>
  <c r="A740" i="1"/>
  <c r="A586" i="1"/>
  <c r="A627" i="1"/>
  <c r="A765" i="1"/>
  <c r="A122" i="1"/>
  <c r="A708" i="1"/>
  <c r="A310" i="1"/>
  <c r="A113" i="1"/>
  <c r="A150" i="1"/>
  <c r="A195" i="1"/>
  <c r="A93" i="1"/>
  <c r="A952" i="1"/>
  <c r="A528" i="1"/>
  <c r="A895" i="1"/>
  <c r="A344" i="1"/>
  <c r="A201" i="1"/>
  <c r="A492" i="1"/>
  <c r="A456" i="1"/>
  <c r="A623" i="1"/>
  <c r="A644" i="1"/>
  <c r="A117" i="1"/>
  <c r="A427" i="1"/>
  <c r="A902" i="1"/>
  <c r="A121" i="1"/>
  <c r="A988" i="1"/>
  <c r="A329" i="1"/>
  <c r="A999" i="1"/>
  <c r="A486" i="1"/>
  <c r="A429" i="1"/>
  <c r="A873" i="1"/>
  <c r="A757" i="1"/>
  <c r="A444" i="1"/>
  <c r="A418" i="1"/>
  <c r="A127" i="1"/>
  <c r="A669" i="1"/>
  <c r="A463" i="1"/>
  <c r="A110" i="1"/>
  <c r="A975" i="1"/>
  <c r="A729" i="1"/>
  <c r="A937" i="1"/>
  <c r="A658" i="1"/>
  <c r="A675" i="1"/>
  <c r="A801" i="1"/>
  <c r="A420" i="1"/>
  <c r="A791" i="1"/>
  <c r="A490" i="1"/>
  <c r="A395" i="1"/>
  <c r="A480" i="1"/>
  <c r="A124" i="1"/>
  <c r="A898" i="1"/>
  <c r="A881" i="1"/>
  <c r="A184" i="1"/>
  <c r="A288" i="1"/>
  <c r="A339" i="1"/>
  <c r="A663" i="1"/>
  <c r="A109" i="1"/>
  <c r="A730" i="1"/>
  <c r="A965" i="1"/>
  <c r="A908" i="1"/>
  <c r="A1001" i="1"/>
  <c r="A727" i="1"/>
  <c r="A925" i="1"/>
  <c r="A496" i="1"/>
  <c r="A46" i="1"/>
  <c r="A256" i="1"/>
  <c r="A613" i="1"/>
  <c r="A710" i="1"/>
  <c r="A296" i="1"/>
  <c r="A317" i="1"/>
  <c r="A845" i="1"/>
  <c r="A72" i="1"/>
  <c r="A95" i="1"/>
  <c r="A704" i="1"/>
  <c r="A457" i="1"/>
  <c r="A703" i="1"/>
  <c r="A715" i="1"/>
  <c r="A717" i="1"/>
  <c r="A162" i="1"/>
  <c r="A778" i="1"/>
  <c r="A810" i="1"/>
  <c r="A515" i="1"/>
  <c r="A366" i="1"/>
  <c r="A836" i="1"/>
  <c r="A885" i="1"/>
  <c r="A499" i="1"/>
  <c r="A356" i="1"/>
  <c r="A526" i="1"/>
  <c r="A636" i="1"/>
  <c r="A31" i="1"/>
  <c r="A247" i="1"/>
  <c r="A435" i="1"/>
  <c r="A328" i="1"/>
  <c r="A308" i="1"/>
  <c r="A475" i="1"/>
  <c r="A677" i="1"/>
  <c r="A558" i="1"/>
  <c r="A268" i="1"/>
  <c r="A400" i="1"/>
  <c r="A111" i="1"/>
  <c r="A588" i="1"/>
  <c r="A100" i="1"/>
  <c r="A870" i="1"/>
  <c r="A269" i="1"/>
  <c r="A737" i="1"/>
  <c r="A86" i="1"/>
  <c r="A545" i="1"/>
  <c r="A141" i="1"/>
  <c r="A702" i="1"/>
  <c r="A10" i="1"/>
  <c r="A701" i="1"/>
  <c r="A452" i="1"/>
  <c r="A448" i="1"/>
  <c r="A133" i="1"/>
  <c r="A747" i="1"/>
  <c r="A4" i="1"/>
  <c r="A967" i="1"/>
  <c r="A966" i="1"/>
  <c r="A458" i="1"/>
  <c r="A837" i="1"/>
  <c r="A830" i="1"/>
  <c r="A322" i="1"/>
  <c r="A882" i="1"/>
  <c r="A230" i="1"/>
  <c r="A32" i="1"/>
  <c r="A451" i="1"/>
  <c r="A871" i="1"/>
  <c r="A861" i="1"/>
  <c r="A520" i="1"/>
  <c r="A222" i="1"/>
  <c r="A839" i="1"/>
  <c r="A889" i="1"/>
  <c r="A936" i="1"/>
  <c r="A188" i="1"/>
  <c r="A367" i="1"/>
  <c r="A831" i="1"/>
  <c r="A835" i="1"/>
  <c r="A530" i="1"/>
  <c r="A414" i="1"/>
  <c r="A897" i="1"/>
  <c r="A38" i="1"/>
  <c r="A318" i="1"/>
  <c r="A393" i="1"/>
  <c r="A136" i="1"/>
  <c r="A903" i="1"/>
  <c r="A271" i="1"/>
  <c r="A705" i="1"/>
  <c r="A138" i="1"/>
  <c r="A158" i="1"/>
  <c r="A844" i="1"/>
  <c r="A234" i="1"/>
  <c r="A152" i="1"/>
  <c r="A666" i="1"/>
  <c r="A413" i="1"/>
  <c r="A144" i="1"/>
  <c r="A815" i="1"/>
  <c r="A983" i="1"/>
  <c r="A7" i="1"/>
  <c r="A650" i="1"/>
  <c r="A392" i="1"/>
  <c r="A80" i="1"/>
  <c r="A464" i="1"/>
  <c r="A934" i="1"/>
  <c r="A60" i="1"/>
  <c r="A331" i="1"/>
  <c r="A891" i="1"/>
  <c r="A311" i="1"/>
  <c r="A15" i="1"/>
  <c r="A854" i="1"/>
  <c r="A455" i="1"/>
  <c r="A70" i="1"/>
  <c r="A96" i="1"/>
  <c r="A416" i="1"/>
  <c r="A808" i="1"/>
  <c r="A580" i="1"/>
  <c r="A71" i="1"/>
  <c r="A630" i="1"/>
  <c r="A378" i="1"/>
  <c r="A541" i="1"/>
  <c r="A932" i="1"/>
  <c r="A678" i="1"/>
  <c r="A503" i="1"/>
  <c r="A316" i="1"/>
  <c r="A764" i="1"/>
  <c r="A655" i="1"/>
  <c r="A519" i="1"/>
  <c r="A63" i="1"/>
  <c r="A280" i="1"/>
  <c r="A223" i="1"/>
  <c r="A629" i="1"/>
  <c r="A890" i="1"/>
  <c r="A22" i="1"/>
  <c r="A66" i="1"/>
  <c r="A39" i="1"/>
  <c r="A857" i="1"/>
  <c r="A744" i="1"/>
  <c r="A989" i="1"/>
  <c r="A916" i="1"/>
  <c r="A482" i="1"/>
  <c r="A155" i="1"/>
  <c r="A279" i="1"/>
  <c r="A940" i="1"/>
  <c r="A250" i="1"/>
  <c r="A555" i="1"/>
  <c r="A738" i="1"/>
  <c r="A942" i="1"/>
  <c r="A35" i="1"/>
  <c r="A793" i="1"/>
  <c r="A795" i="1"/>
  <c r="A175" i="1"/>
  <c r="A177" i="1"/>
  <c r="A289" i="1"/>
  <c r="A570" i="1"/>
  <c r="A753" i="1"/>
  <c r="A872" i="1"/>
  <c r="A680" i="1"/>
  <c r="A909" i="1"/>
  <c r="A257" i="1"/>
  <c r="A399" i="1"/>
  <c r="A21" i="1"/>
  <c r="A512" i="1"/>
  <c r="A101" i="1"/>
  <c r="A700" i="1"/>
  <c r="A198" i="1"/>
  <c r="A40" i="1"/>
  <c r="A963" i="1"/>
  <c r="A813" i="1"/>
  <c r="A254" i="1"/>
  <c r="A513" i="1"/>
  <c r="A120" i="1"/>
  <c r="A820" i="1"/>
  <c r="A746" i="1"/>
  <c r="A805" i="1"/>
  <c r="A497" i="1"/>
  <c r="A396" i="1"/>
  <c r="A324" i="1"/>
  <c r="A874" i="1"/>
  <c r="A384" i="1"/>
  <c r="A431" i="1"/>
  <c r="A575" i="1"/>
  <c r="A470" i="1"/>
  <c r="A771" i="1"/>
  <c r="A735" i="1"/>
  <c r="A569" i="1"/>
  <c r="A684" i="1"/>
  <c r="A243" i="1"/>
  <c r="A789" i="1"/>
  <c r="A697" i="1"/>
  <c r="A538" i="1"/>
  <c r="A438" i="1"/>
  <c r="A272" i="1"/>
  <c r="A981" i="1"/>
  <c r="A567" i="1"/>
  <c r="A693" i="1"/>
  <c r="A9" i="1"/>
  <c r="A551" i="1"/>
  <c r="A487" i="1"/>
  <c r="A947" i="1"/>
  <c r="A875" i="1"/>
  <c r="A776" i="1"/>
  <c r="A253" i="1"/>
  <c r="A736" i="1"/>
  <c r="A290" i="1"/>
  <c r="A191" i="1"/>
  <c r="A643" i="1"/>
  <c r="A741" i="1"/>
  <c r="A461" i="1"/>
  <c r="A361" i="1"/>
  <c r="A260" i="1"/>
  <c r="A312" i="1"/>
  <c r="A774" i="1"/>
  <c r="A441" i="1"/>
  <c r="A368" i="1"/>
  <c r="A174" i="1"/>
  <c r="A817" i="1"/>
  <c r="A77" i="1"/>
  <c r="A65" i="1"/>
  <c r="A319" i="1"/>
  <c r="A84" i="1"/>
  <c r="A472" i="1"/>
  <c r="A200" i="1"/>
  <c r="A374" i="1"/>
  <c r="A196" i="1"/>
  <c r="A652" i="1"/>
  <c r="A88" i="1"/>
  <c r="A838" i="1"/>
  <c r="A348" i="1"/>
  <c r="A277" i="1"/>
  <c r="A104" i="1"/>
  <c r="A350" i="1"/>
  <c r="A128" i="1"/>
  <c r="A434" i="1"/>
  <c r="A205" i="1"/>
  <c r="A468" i="1"/>
  <c r="A712" i="1"/>
  <c r="A661" i="1"/>
  <c r="A899" i="1"/>
  <c r="A971" i="1"/>
  <c r="A625" i="1"/>
  <c r="A216" i="1"/>
  <c r="A928" i="1"/>
  <c r="A157" i="1"/>
  <c r="A430" i="1"/>
  <c r="A478" i="1"/>
  <c r="A523" i="1"/>
  <c r="A287" i="1"/>
  <c r="A208" i="1"/>
  <c r="A554" i="1"/>
  <c r="A126" i="1"/>
  <c r="A240" i="1"/>
  <c r="A87" i="1"/>
  <c r="A61" i="1"/>
  <c r="A995" i="1"/>
  <c r="A827" i="1"/>
  <c r="A42" i="1"/>
  <c r="A562" i="1"/>
  <c r="A426" i="1"/>
  <c r="A471" i="1"/>
  <c r="A980" i="1"/>
  <c r="A749" i="1"/>
  <c r="A956" i="1"/>
  <c r="A194" i="1"/>
  <c r="A692" i="1"/>
  <c r="A920" i="1"/>
  <c r="A333" i="1"/>
  <c r="A445" i="1"/>
  <c r="A978" i="1"/>
  <c r="A419" i="1"/>
  <c r="A516" i="1"/>
  <c r="A171" i="1"/>
  <c r="A325" i="1"/>
  <c r="A454" i="1"/>
  <c r="A300" i="1"/>
  <c r="A863" i="1"/>
  <c r="A674" i="1"/>
  <c r="A996" i="1"/>
  <c r="A809" i="1"/>
  <c r="A285" i="1"/>
  <c r="A403" i="1"/>
  <c r="A295" i="1"/>
  <c r="A422" i="1"/>
  <c r="A826" i="1"/>
  <c r="A50" i="1"/>
  <c r="A846" i="1"/>
  <c r="A81" i="1"/>
  <c r="A170" i="1"/>
  <c r="A941" i="1"/>
  <c r="A634" i="1"/>
  <c r="A960" i="1"/>
  <c r="A884" i="1"/>
  <c r="A691" i="1"/>
  <c r="A745" i="1"/>
  <c r="A425" i="1"/>
  <c r="A241" i="1"/>
  <c r="A183" i="1"/>
  <c r="A651" i="1"/>
  <c r="A335" i="1"/>
  <c r="A453" i="1"/>
  <c r="A998" i="1"/>
  <c r="A436" i="1"/>
  <c r="A305" i="1"/>
  <c r="A67" i="1"/>
  <c r="A991" i="1"/>
  <c r="A349" i="1"/>
  <c r="A94" i="1"/>
  <c r="A409" i="1"/>
  <c r="A229" i="1"/>
  <c r="A161" i="1"/>
  <c r="A261" i="1"/>
  <c r="A294" i="1"/>
  <c r="A514" i="1"/>
  <c r="A804" i="1"/>
  <c r="A92" i="1"/>
  <c r="A713" i="1"/>
  <c r="A291" i="1"/>
  <c r="A262" i="1"/>
  <c r="A576" i="1"/>
  <c r="A900" i="1"/>
  <c r="A868" i="1"/>
  <c r="A606" i="1"/>
  <c r="A209" i="1"/>
  <c r="A388" i="1"/>
  <c r="A522" i="1"/>
  <c r="A560" i="1"/>
  <c r="A314" i="1"/>
  <c r="A994" i="1"/>
  <c r="A878" i="1"/>
  <c r="A79" i="1"/>
  <c r="A621" i="1"/>
  <c r="A353" i="1"/>
  <c r="A55" i="1"/>
  <c r="A608" i="1"/>
  <c r="A13" i="1"/>
  <c r="A748" i="1"/>
  <c r="A797" i="1"/>
  <c r="A532" i="1"/>
  <c r="A332" i="1"/>
  <c r="A76" i="1"/>
  <c r="A982" i="1"/>
  <c r="A362" i="1"/>
  <c r="A964" i="1"/>
  <c r="A64" i="1"/>
  <c r="A568" i="1"/>
  <c r="A723" i="1"/>
  <c r="A879" i="1"/>
  <c r="A505" i="1"/>
  <c r="A371" i="1"/>
  <c r="A68" i="1"/>
  <c r="A635" i="1"/>
  <c r="A559" i="1"/>
  <c r="A56" i="1"/>
  <c r="A385" i="1"/>
  <c r="A821" i="1"/>
  <c r="A389" i="1"/>
  <c r="A829" i="1"/>
  <c r="A543" i="1"/>
  <c r="A786" i="1"/>
  <c r="A696" i="1"/>
  <c r="A227" i="1"/>
  <c r="A164" i="1"/>
  <c r="A373" i="1"/>
  <c r="A148" i="1"/>
  <c r="A442" i="1"/>
  <c r="A27" i="1"/>
  <c r="A509" i="1"/>
  <c r="A595" i="1"/>
  <c r="A536" i="1"/>
  <c r="A172" i="1"/>
  <c r="A726" i="1"/>
  <c r="A682" i="1"/>
  <c r="A622" i="1"/>
  <c r="A768" i="1"/>
  <c r="A807" i="1"/>
  <c r="A954" i="1"/>
  <c r="A145" i="1"/>
  <c r="A381" i="1"/>
  <c r="A225" i="1"/>
  <c r="A594" i="1"/>
  <c r="A102" i="1"/>
  <c r="A495" i="1"/>
  <c r="A930" i="1"/>
  <c r="A20" i="1"/>
  <c r="A906" i="1"/>
  <c r="A48" i="1"/>
  <c r="A946" i="1"/>
  <c r="A739" i="1"/>
  <c r="A78" i="1"/>
  <c r="A619" i="1"/>
  <c r="A818" i="1"/>
  <c r="A759" i="1"/>
  <c r="A6" i="1"/>
  <c r="A628" i="1"/>
  <c r="A751" i="1"/>
  <c r="A694" i="1"/>
  <c r="A917" i="1"/>
  <c r="A883" i="1"/>
  <c r="A924" i="1"/>
  <c r="A855" i="1"/>
  <c r="A376" i="1"/>
  <c r="A867" i="1"/>
  <c r="A232" i="1"/>
  <c r="A610" i="1"/>
  <c r="A556" i="1"/>
  <c r="A85" i="1"/>
  <c r="A501" i="1"/>
  <c r="A742" i="1"/>
  <c r="A282" i="1"/>
  <c r="A185" i="1"/>
  <c r="A147" i="1"/>
  <c r="A959" i="1"/>
  <c r="A720" i="1"/>
  <c r="A583" i="1"/>
  <c r="A340" i="1"/>
  <c r="A485" i="1"/>
  <c r="A412" i="1"/>
  <c r="A972" i="1"/>
  <c r="A819" i="1"/>
  <c r="A788" i="1"/>
  <c r="A689" i="1"/>
  <c r="A341" i="1"/>
  <c r="A432" i="1"/>
  <c r="A189" i="1"/>
  <c r="A3" i="1"/>
  <c r="A721" i="1"/>
  <c r="A933" i="1"/>
  <c r="A782" i="1"/>
  <c r="A550" i="1"/>
  <c r="A336" i="1"/>
  <c r="A605" i="1"/>
  <c r="A508" i="1"/>
  <c r="A347" i="1"/>
  <c r="A581" i="1"/>
  <c r="A984" i="1"/>
  <c r="A473" i="1"/>
  <c r="A364" i="1"/>
  <c r="A190" i="1"/>
  <c r="A762" i="1"/>
  <c r="A352" i="1"/>
  <c r="A506" i="1"/>
  <c r="A573" i="1"/>
  <c r="A683" i="1"/>
  <c r="A685" i="1"/>
  <c r="A387" i="1"/>
  <c r="A814" i="1"/>
  <c r="A602" i="1"/>
  <c r="A365" i="1"/>
  <c r="A474" i="1"/>
  <c r="A83" i="1"/>
  <c r="A615" i="1"/>
  <c r="A377" i="1"/>
  <c r="A955" i="1"/>
  <c r="A304" i="1"/>
  <c r="A210" i="1"/>
  <c r="A756" i="1"/>
  <c r="A360" i="1"/>
  <c r="A992" i="1"/>
  <c r="A323" i="1"/>
  <c r="A772" i="1"/>
  <c r="A18" i="1"/>
  <c r="A173" i="1"/>
  <c r="A166" i="1"/>
  <c r="A224" i="1"/>
  <c r="A574" i="1"/>
  <c r="A226" i="1"/>
  <c r="A89" i="1"/>
  <c r="A351" i="1"/>
  <c r="A587" i="1"/>
  <c r="A612" i="1"/>
  <c r="A398" i="1"/>
  <c r="A734" i="1"/>
  <c r="A724" i="1"/>
  <c r="A976" i="1"/>
  <c r="A359" i="1"/>
  <c r="A358" i="1"/>
  <c r="A760" i="1"/>
  <c r="A417" i="1"/>
  <c r="A758" i="1"/>
  <c r="A904" i="1"/>
  <c r="A108" i="1"/>
  <c r="A498" i="1"/>
  <c r="A8" i="1"/>
  <c r="A405" i="1"/>
  <c r="A106" i="1"/>
  <c r="A888" i="1"/>
  <c r="A284" i="1"/>
  <c r="A281" i="1"/>
  <c r="A59" i="1"/>
  <c r="A130" i="1"/>
  <c r="A969" i="1"/>
  <c r="A186" i="1"/>
  <c r="A49" i="1"/>
  <c r="A547" i="1"/>
  <c r="A494" i="1"/>
  <c r="A267" i="1"/>
  <c r="A667" i="1"/>
  <c r="A923" i="1"/>
  <c r="A146" i="1"/>
  <c r="A245" i="1"/>
  <c r="A773" i="1"/>
  <c r="A540" i="1"/>
  <c r="A140" i="1"/>
  <c r="A489" i="1"/>
  <c r="A19" i="1"/>
  <c r="A45" i="1"/>
  <c r="A990" i="1"/>
  <c r="A273" i="1"/>
  <c r="A914" i="1"/>
  <c r="A301" i="1"/>
  <c r="A370" i="1"/>
  <c r="A372" i="1"/>
  <c r="A716" i="1"/>
  <c r="A939" i="1"/>
  <c r="A231" i="1"/>
  <c r="A447" i="1"/>
  <c r="A843" i="1"/>
  <c r="A105" i="1"/>
  <c r="A849" i="1"/>
  <c r="A525" i="1"/>
  <c r="A957" i="1"/>
  <c r="A239" i="1"/>
  <c r="A785" i="1"/>
  <c r="A800" i="1"/>
  <c r="A577" i="1"/>
  <c r="A424" i="1"/>
  <c r="A479" i="1"/>
  <c r="A249" i="1"/>
  <c r="A168" i="1"/>
  <c r="A787" i="1"/>
  <c r="A176" i="1"/>
  <c r="A769" i="1"/>
  <c r="A690" i="1"/>
  <c r="A342" i="1"/>
  <c r="A25" i="1"/>
  <c r="A718" i="1"/>
  <c r="A626" i="1"/>
  <c r="A212" i="1"/>
  <c r="A415" i="1"/>
  <c r="A823" i="1"/>
  <c r="A91" i="1"/>
  <c r="A266" i="1"/>
  <c r="A214" i="1"/>
  <c r="A646" i="1"/>
  <c r="A54" i="1"/>
  <c r="A410" i="1"/>
  <c r="A607" i="1"/>
  <c r="A781" i="1"/>
  <c r="A848" i="1"/>
  <c r="A869" i="1"/>
  <c r="A894" i="1"/>
  <c r="A822" i="1"/>
  <c r="A816" i="1"/>
  <c r="A207" i="1"/>
  <c r="A945" i="1"/>
  <c r="A462" i="1"/>
  <c r="A806" i="1"/>
  <c r="A985" i="1"/>
  <c r="A369" i="1"/>
  <c r="A315" i="1"/>
  <c r="A681" i="1"/>
  <c r="A732" i="1"/>
  <c r="A943" i="1"/>
  <c r="A561" i="1"/>
  <c r="A154" i="1"/>
  <c r="A725" i="1"/>
  <c r="A433" i="1"/>
  <c r="A134" i="1"/>
  <c r="A770" i="1"/>
  <c r="A653" i="1"/>
  <c r="A578" i="1"/>
  <c r="A918" i="1"/>
  <c r="A129" i="1"/>
  <c r="A596" i="1"/>
  <c r="A337" i="1"/>
  <c r="A163" i="1"/>
  <c r="A731" i="1"/>
  <c r="A864" i="1"/>
  <c r="A402" i="1"/>
  <c r="A564" i="1"/>
  <c r="A812" i="1"/>
  <c r="A151" i="1"/>
  <c r="A143" i="1"/>
  <c r="A986" i="1"/>
  <c r="A309" i="1"/>
  <c r="A258" i="1"/>
  <c r="A698" i="1"/>
  <c r="A62" i="1"/>
  <c r="A233" i="1"/>
  <c r="A616" i="1"/>
  <c r="A397" i="1"/>
  <c r="A197" i="1"/>
  <c r="A193" i="1"/>
  <c r="A929" i="1"/>
  <c r="A217" i="1"/>
  <c r="A488" i="1"/>
  <c r="A167" i="1"/>
  <c r="A125" i="1"/>
  <c r="A47" i="1"/>
  <c r="A794" i="1"/>
  <c r="A796" i="1"/>
  <c r="A642" i="1"/>
  <c r="A307" i="1"/>
  <c r="A446" i="1"/>
  <c r="A958" i="1"/>
  <c r="A750" i="1"/>
  <c r="A665" i="1"/>
  <c r="A584" i="1"/>
  <c r="A343" i="1"/>
  <c r="A637" i="1"/>
  <c r="A840" i="1"/>
  <c r="A847" i="1"/>
  <c r="A283" i="1"/>
  <c r="A137" i="1"/>
  <c r="A938" i="1"/>
  <c r="A535" i="1"/>
  <c r="A274" i="1"/>
  <c r="A159" i="1"/>
  <c r="A149" i="1"/>
  <c r="A1000" i="1"/>
  <c r="A53" i="1"/>
  <c r="A659" i="1"/>
  <c r="A604" i="1"/>
  <c r="A533" i="1"/>
  <c r="A673" i="1"/>
  <c r="A951" i="1"/>
  <c r="A382" i="1"/>
  <c r="A132" i="1"/>
  <c r="A334" i="1"/>
  <c r="A298" i="1"/>
  <c r="A763" i="1"/>
  <c r="A679" i="1"/>
  <c r="A688" i="1"/>
  <c r="A974" i="1"/>
  <c r="A460" i="1"/>
  <c r="A57" i="1"/>
  <c r="A633" i="1"/>
  <c r="A600" i="1"/>
  <c r="A139" i="1"/>
  <c r="A326" i="1"/>
  <c r="A645" i="1"/>
  <c r="A238" i="1"/>
  <c r="A973" i="1"/>
  <c r="A585" i="1"/>
  <c r="A182" i="1"/>
  <c r="A411" i="1"/>
  <c r="A572" i="1"/>
  <c r="A811" i="1"/>
  <c r="A614" i="1"/>
  <c r="A386" i="1"/>
  <c r="A293" i="1"/>
  <c r="A944" i="1"/>
  <c r="A73" i="1"/>
  <c r="A926" i="1"/>
  <c r="A483" i="1"/>
  <c r="A165" i="1"/>
  <c r="A302" i="1"/>
  <c r="A617" i="1"/>
  <c r="A327" i="1"/>
  <c r="A17" i="1"/>
  <c r="A534" i="1"/>
  <c r="A590" i="1"/>
  <c r="A784" i="1"/>
  <c r="A286" i="1"/>
  <c r="A880" i="1"/>
  <c r="A632" i="1"/>
  <c r="A491" i="1"/>
  <c r="A477" i="1"/>
  <c r="A841" i="1"/>
  <c r="A639" i="1"/>
  <c r="A905" i="1"/>
  <c r="A160" i="1"/>
  <c r="A593" i="1"/>
  <c r="A548" i="1"/>
  <c r="A275" i="1"/>
  <c r="A37" i="1"/>
  <c r="A654" i="1"/>
  <c r="A23" i="1"/>
  <c r="A14" i="1"/>
  <c r="A265" i="1"/>
  <c r="A624" i="1"/>
  <c r="A539" i="1"/>
  <c r="A379" i="1"/>
  <c r="A28" i="1"/>
  <c r="A589" i="1"/>
  <c r="A321" i="1"/>
  <c r="A264" i="1"/>
  <c r="A733" i="1"/>
  <c r="A648" i="1"/>
  <c r="A640" i="1"/>
  <c r="A219" i="1"/>
  <c r="A30" i="1"/>
  <c r="A780" i="1"/>
  <c r="A357" i="1"/>
  <c r="A504" i="1"/>
  <c r="A695" i="1"/>
  <c r="A592" i="1"/>
  <c r="A255" i="1"/>
  <c r="A803" i="1"/>
  <c r="A484" i="1"/>
  <c r="A754" i="1"/>
  <c r="A99" i="1"/>
  <c r="A687" i="1"/>
  <c r="A611" i="1"/>
  <c r="A907" i="1"/>
  <c r="A90" i="1"/>
  <c r="A670" i="1"/>
  <c r="A544" i="1"/>
  <c r="A401" i="1"/>
  <c r="A825" i="1"/>
  <c r="A866" i="1"/>
  <c r="A187" i="1"/>
  <c r="A228" i="1"/>
  <c r="A44" i="1"/>
  <c r="A406" i="1"/>
  <c r="A394" i="1"/>
  <c r="A979" i="1"/>
  <c r="A582" i="1"/>
  <c r="A893" i="1"/>
  <c r="A215" i="1"/>
  <c r="A779" i="1"/>
  <c r="A116" i="1"/>
  <c r="A299" i="1"/>
  <c r="A500" i="1"/>
  <c r="A236" i="1"/>
  <c r="A221" i="1"/>
  <c r="A686" i="1"/>
  <c r="A638" i="1"/>
  <c r="A714" i="1"/>
  <c r="A833" i="1"/>
  <c r="A5" i="1"/>
  <c r="A853" i="1"/>
  <c r="A346" i="1"/>
  <c r="A34" i="1"/>
  <c r="A24" i="1"/>
  <c r="A338" i="1"/>
  <c r="A557" i="1"/>
  <c r="A542" i="1"/>
  <c r="A609" i="1"/>
  <c r="A26" i="1"/>
  <c r="A599" i="1"/>
  <c r="A355" i="1"/>
  <c r="A476" i="1"/>
  <c r="A641" i="1"/>
  <c r="A107" i="1"/>
  <c r="A919" i="1"/>
  <c r="A466" i="1"/>
  <c r="A832" i="1"/>
  <c r="A961" i="1"/>
  <c r="A865" i="1"/>
  <c r="A112" i="1"/>
  <c r="A244" i="1"/>
  <c r="A719" i="1"/>
  <c r="A993" i="1"/>
  <c r="A36" i="1"/>
  <c r="A313" i="1"/>
  <c r="A743" i="1"/>
  <c r="A977" i="1"/>
  <c r="A235" i="1"/>
  <c r="A948" i="1"/>
  <c r="A859" i="1"/>
  <c r="A552" i="1"/>
  <c r="A118" i="1"/>
  <c r="A597" i="1"/>
  <c r="A511" i="1"/>
  <c r="A921" i="1"/>
  <c r="A834" i="1"/>
  <c r="A565" i="1"/>
  <c r="A852" i="1"/>
  <c r="A896" i="1"/>
  <c r="A950" i="1"/>
  <c r="A467" i="1"/>
  <c r="A672" i="1"/>
  <c r="A949" i="1"/>
  <c r="A16" i="1"/>
  <c r="A380" i="1"/>
  <c r="A876" i="1"/>
  <c r="A987" i="1"/>
  <c r="A912" i="1"/>
  <c r="A203" i="1"/>
  <c r="A459" i="1"/>
  <c r="A507" i="1"/>
  <c r="A668" i="1"/>
  <c r="A783" i="1"/>
  <c r="A935" i="1"/>
  <c r="A428" i="1"/>
  <c r="A802" i="1"/>
  <c r="A752" i="1"/>
  <c r="A259" i="1"/>
  <c r="A722" i="1"/>
  <c r="A618" i="1"/>
  <c r="A755" i="1"/>
  <c r="A237" i="1"/>
  <c r="A469" i="1"/>
  <c r="A517" i="1"/>
  <c r="A676" i="1"/>
  <c r="A270" i="1"/>
  <c r="A18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F6AB6A-57B2-4151-AA37-5223116892A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55A3D7-32BA-4C05-AEE4-E00CC0ECFB56}" name="WorksheetConnection_large_manufacturing_dataset_dashboard.xlsx!Table3" type="102" refreshedVersion="8" minRefreshableVersion="5">
    <extLst>
      <ext xmlns:x15="http://schemas.microsoft.com/office/spreadsheetml/2010/11/main" uri="{DE250136-89BD-433C-8126-D09CA5730AF9}">
        <x15:connection id="Table3" autoDelete="1">
          <x15:rangePr sourceName="_xlcn.WorksheetConnection_large_manufacturing_dataset_dashboard.xlsxTable31"/>
        </x15:connection>
      </ext>
    </extLst>
  </connection>
</connections>
</file>

<file path=xl/sharedStrings.xml><?xml version="1.0" encoding="utf-8"?>
<sst xmlns="http://schemas.openxmlformats.org/spreadsheetml/2006/main" count="1103" uniqueCount="60">
  <si>
    <t>Date</t>
  </si>
  <si>
    <t>Shift</t>
  </si>
  <si>
    <t>Machine ID</t>
  </si>
  <si>
    <t>Units Produced</t>
  </si>
  <si>
    <t>Good Units</t>
  </si>
  <si>
    <t>Defective Units</t>
  </si>
  <si>
    <t>Downtime (minutes)</t>
  </si>
  <si>
    <t>Total Operating Time (minutes)</t>
  </si>
  <si>
    <t>Scrap Units</t>
  </si>
  <si>
    <t>Energy Consumed (kWh)</t>
  </si>
  <si>
    <t>Orders Fulfilled</t>
  </si>
  <si>
    <t>Orders Received</t>
  </si>
  <si>
    <t>Order Completion Time (hours)</t>
  </si>
  <si>
    <t>Max Capacity</t>
  </si>
  <si>
    <t>Repair Time (minutes)</t>
  </si>
  <si>
    <t>Number of Repairs</t>
  </si>
  <si>
    <t>Lead Time (hours)</t>
  </si>
  <si>
    <t>M04</t>
  </si>
  <si>
    <t>M05</t>
  </si>
  <si>
    <t>M03</t>
  </si>
  <si>
    <t>M02</t>
  </si>
  <si>
    <t>M01</t>
  </si>
  <si>
    <t>Availability</t>
  </si>
  <si>
    <t>Production planning Time(minutes)</t>
  </si>
  <si>
    <t>Performance</t>
  </si>
  <si>
    <t>Quality</t>
  </si>
  <si>
    <t>Cycle Time</t>
  </si>
  <si>
    <t>Defect rate</t>
  </si>
  <si>
    <t>Utilization rate</t>
  </si>
  <si>
    <t>Available Time(minutes)</t>
  </si>
  <si>
    <t>First pass yeild(FPY)</t>
  </si>
  <si>
    <t>Scrap Rate</t>
  </si>
  <si>
    <t>Throughput</t>
  </si>
  <si>
    <t>Capacity utilization</t>
  </si>
  <si>
    <t>Mean Time to Repair(minutes)</t>
  </si>
  <si>
    <t>Number of failures</t>
  </si>
  <si>
    <t>Mean Time to faliure(minutes)</t>
  </si>
  <si>
    <t>Order fullfillment rate</t>
  </si>
  <si>
    <t>Enegry efficiency</t>
  </si>
  <si>
    <t>Sum of Availability</t>
  </si>
  <si>
    <t>Sum of Performance</t>
  </si>
  <si>
    <t>Sum of Quality</t>
  </si>
  <si>
    <t>Average of Cycle Time</t>
  </si>
  <si>
    <t>Average of Downtime (minutes)</t>
  </si>
  <si>
    <t>Sum of Defect rate</t>
  </si>
  <si>
    <t>Row Labels</t>
  </si>
  <si>
    <t>Grand Total</t>
  </si>
  <si>
    <t>Average of Utilization rate</t>
  </si>
  <si>
    <t>Sum of First pass yeild(FPY)</t>
  </si>
  <si>
    <t>Sum of Shift</t>
  </si>
  <si>
    <t>Column Labels</t>
  </si>
  <si>
    <t>2023</t>
  </si>
  <si>
    <t>2024</t>
  </si>
  <si>
    <t>Average of Scrap Rate</t>
  </si>
  <si>
    <t>Sum of Defective Units</t>
  </si>
  <si>
    <t>Sum of Mean Time to Repair(minutes)</t>
  </si>
  <si>
    <t>Sum of Mean Time to faliure(minutes)</t>
  </si>
  <si>
    <t>Sum of Capacity utilization</t>
  </si>
  <si>
    <t>Count of Shift</t>
  </si>
  <si>
    <t>Average of Enegry efficiency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</si>
</sst>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19" formatCode="dd/mm/yyyy"/>
    </dxf>
    <dxf>
      <numFmt numFmtId="1" formatCode="0"/>
    </dxf>
    <dxf>
      <numFmt numFmtId="1" formatCode="0"/>
    </dxf>
    <dxf>
      <numFmt numFmtId="1" formatCode="0"/>
    </dxf>
    <dxf>
      <numFmt numFmtId="2" formatCode="0.00"/>
    </dxf>
    <dxf>
      <numFmt numFmtId="165" formatCode="[$-F400]h:mm:ss\ AM/PM"/>
    </dxf>
    <dxf>
      <numFmt numFmtId="165" formatCode="[$-F400]h:mm:ss\ AM/PM"/>
    </dxf>
    <dxf>
      <numFmt numFmtId="1" formatCode="0"/>
    </dxf>
    <dxf>
      <numFmt numFmtId="1" formatCode="0"/>
    </dxf>
    <dxf>
      <numFmt numFmtId="164" formatCode="0.0000"/>
    </dxf>
    <dxf>
      <numFmt numFmtId="1" formatCode="0"/>
    </dxf>
    <dxf>
      <numFmt numFmtId="2" formatCode="0.00"/>
    </dxf>
    <dxf>
      <numFmt numFmtId="1" formatCode="0"/>
    </dxf>
    <dxf>
      <numFmt numFmtId="1" formatCode="0"/>
    </dxf>
    <dxf>
      <numFmt numFmtId="2" formatCode="0.00"/>
    </dxf>
  </dxfs>
  <tableStyles count="0" defaultTableStyle="TableStyleMedium2" defaultPivotStyle="PivotStyleLight16"/>
  <colors>
    <mruColors>
      <color rgb="FFFFFFFF"/>
      <color rgb="FFCCFFCC"/>
      <color rgb="FFC2FD61"/>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3.xml"/><Relationship Id="rId21" Type="http://schemas.openxmlformats.org/officeDocument/2006/relationships/pivotCacheDefinition" Target="pivotCache/pivotCacheDefinition9.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connections" Target="connections.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[large_manufacturing_dataset_dashboard.xlsx]ACT!PivotTable4</c:name>
    <c:fmtId val="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Average</a:t>
            </a:r>
            <a:r>
              <a:rPr lang="en-US" baseline="0"/>
              <a:t> CycleTime(minutes)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4"/>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ACT!$B$3</c:f>
              <c:strCache>
                <c:ptCount val="1"/>
                <c:pt idx="0">
                  <c:v>Total</c:v>
                </c:pt>
              </c:strCache>
            </c:strRef>
          </c:tx>
          <c:spPr>
            <a:noFill/>
            <a:ln w="25400" cap="flat" cmpd="sng" algn="ctr">
              <a:solidFill>
                <a:schemeClr val="accent4"/>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ACT!$A$4:$A$9</c:f>
              <c:strCache>
                <c:ptCount val="5"/>
                <c:pt idx="0">
                  <c:v>M01</c:v>
                </c:pt>
                <c:pt idx="1">
                  <c:v>M02</c:v>
                </c:pt>
                <c:pt idx="2">
                  <c:v>M03</c:v>
                </c:pt>
                <c:pt idx="3">
                  <c:v>M04</c:v>
                </c:pt>
                <c:pt idx="4">
                  <c:v>M05</c:v>
                </c:pt>
              </c:strCache>
            </c:strRef>
          </c:cat>
          <c:val>
            <c:numRef>
              <c:f>ACT!$B$4:$B$9</c:f>
              <c:numCache>
                <c:formatCode>0.00</c:formatCode>
                <c:ptCount val="5"/>
                <c:pt idx="0">
                  <c:v>0.92603176270680521</c:v>
                </c:pt>
                <c:pt idx="1">
                  <c:v>0.93895182007648526</c:v>
                </c:pt>
                <c:pt idx="2">
                  <c:v>0.92829887675746692</c:v>
                </c:pt>
                <c:pt idx="3">
                  <c:v>0.93006375606309699</c:v>
                </c:pt>
                <c:pt idx="4">
                  <c:v>0.94538860098431243</c:v>
                </c:pt>
              </c:numCache>
            </c:numRef>
          </c:val>
          <c:extLst>
            <c:ext xmlns:c16="http://schemas.microsoft.com/office/drawing/2014/chart" uri="{C3380CC4-5D6E-409C-BE32-E72D297353CC}">
              <c16:uniqueId val="{00000005-B667-4CA6-9F28-08F6E3076126}"/>
            </c:ext>
          </c:extLst>
        </c:ser>
        <c:dLbls>
          <c:dLblPos val="outEnd"/>
          <c:showLegendKey val="0"/>
          <c:showVal val="1"/>
          <c:showCatName val="0"/>
          <c:showSerName val="0"/>
          <c:showPercent val="0"/>
          <c:showBubbleSize val="0"/>
        </c:dLbls>
        <c:gapWidth val="164"/>
        <c:overlap val="-35"/>
        <c:axId val="2090277392"/>
        <c:axId val="2090277872"/>
      </c:barChart>
      <c:catAx>
        <c:axId val="209027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0277872"/>
        <c:crosses val="autoZero"/>
        <c:auto val="1"/>
        <c:lblAlgn val="ctr"/>
        <c:lblOffset val="100"/>
        <c:noMultiLvlLbl val="0"/>
      </c:catAx>
      <c:valAx>
        <c:axId val="20902778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027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[large_manufacturing_dataset_dashboard.xlsx]Down Time!PivotTable5</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Average Downtime(minutes)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'Down Time'!$A$3</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'Down Time'!$A$4</c:f>
              <c:strCache>
                <c:ptCount val="1"/>
                <c:pt idx="0">
                  <c:v>Total</c:v>
                </c:pt>
              </c:strCache>
            </c:strRef>
          </c:cat>
          <c:val>
            <c:numRef>
              <c:f>'Down Time'!$A$4</c:f>
              <c:numCache>
                <c:formatCode>0</c:formatCode>
                <c:ptCount val="1"/>
                <c:pt idx="0">
                  <c:v>34.682000000000002</c:v>
                </c:pt>
              </c:numCache>
            </c:numRef>
          </c:val>
          <c:extLst>
            <c:ext xmlns:c16="http://schemas.microsoft.com/office/drawing/2014/chart" uri="{C3380CC4-5D6E-409C-BE32-E72D297353CC}">
              <c16:uniqueId val="{00000000-3DB2-4E15-869F-8CCD7AD45716}"/>
            </c:ext>
          </c:extLst>
        </c:ser>
        <c:dLbls>
          <c:dLblPos val="outEnd"/>
          <c:showLegendKey val="0"/>
          <c:showVal val="1"/>
          <c:showCatName val="0"/>
          <c:showSerName val="0"/>
          <c:showPercent val="0"/>
          <c:showBubbleSize val="0"/>
        </c:dLbls>
        <c:gapWidth val="326"/>
        <c:overlap val="-58"/>
        <c:axId val="2090060160"/>
        <c:axId val="2090060640"/>
      </c:barChart>
      <c:catAx>
        <c:axId val="209006016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60640"/>
        <c:crosses val="autoZero"/>
        <c:auto val="1"/>
        <c:lblAlgn val="ctr"/>
        <c:lblOffset val="100"/>
        <c:noMultiLvlLbl val="0"/>
      </c:catAx>
      <c:valAx>
        <c:axId val="209006064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6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[large_manufacturing_dataset_dashboard.xlsx]defect rate!PivotTable6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defect</a:t>
            </a:r>
            <a:r>
              <a:rPr lang="en-US" baseline="0"/>
              <a:t> rate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'defect rate'!$B$3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8A8-4A54-9F3B-8764031F6AB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8A8-4A54-9F3B-8764031F6AB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8A8-4A54-9F3B-8764031F6AB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8A8-4A54-9F3B-8764031F6AB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8A8-4A54-9F3B-8764031F6A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'defect rate'!$A$4:$A$9</c:f>
              <c:strCache>
                <c:ptCount val="5"/>
                <c:pt idx="0">
                  <c:v>M01</c:v>
                </c:pt>
                <c:pt idx="1">
                  <c:v>M02</c:v>
                </c:pt>
                <c:pt idx="2">
                  <c:v>M03</c:v>
                </c:pt>
                <c:pt idx="3">
                  <c:v>M04</c:v>
                </c:pt>
                <c:pt idx="4">
                  <c:v>M05</c:v>
                </c:pt>
              </c:strCache>
            </c:strRef>
          </c:cat>
          <c:val>
            <c:numRef>
              <c:f>'defect rate'!$B$4:$B$9</c:f>
              <c:numCache>
                <c:formatCode>0</c:formatCode>
                <c:ptCount val="5"/>
                <c:pt idx="0">
                  <c:v>7.3000112862332527</c:v>
                </c:pt>
                <c:pt idx="1">
                  <c:v>8.1723777283218553</c:v>
                </c:pt>
                <c:pt idx="2">
                  <c:v>7.0814731989166582</c:v>
                </c:pt>
                <c:pt idx="3">
                  <c:v>7.5283112514799253</c:v>
                </c:pt>
                <c:pt idx="4">
                  <c:v>7.349706914017939</c:v>
                </c:pt>
              </c:numCache>
            </c:numRef>
          </c:val>
          <c:extLst>
            <c:ext xmlns:c16="http://schemas.microsoft.com/office/drawing/2014/chart" uri="{C3380CC4-5D6E-409C-BE32-E72D297353CC}">
              <c16:uniqueId val="{00000003-BD50-4919-9CE0-7720C65BDD1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[large_manufacturing_dataset_dashboard.xlsx]utilization rate!PivotTable7</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a:t>
            </a:r>
            <a:r>
              <a:rPr lang="en-US" baseline="0"/>
              <a:t> utilization rate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'utilization rate'!$B$3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'utilization rate'!$A$4:$A$9</c:f>
              <c:strCache>
                <c:ptCount val="5"/>
                <c:pt idx="0">
                  <c:v>M01</c:v>
                </c:pt>
                <c:pt idx="1">
                  <c:v>M02</c:v>
                </c:pt>
                <c:pt idx="2">
                  <c:v>M03</c:v>
                </c:pt>
                <c:pt idx="3">
                  <c:v>M04</c:v>
                </c:pt>
                <c:pt idx="4">
                  <c:v>M05</c:v>
                </c:pt>
              </c:strCache>
            </c:strRef>
          </c:cat>
          <c:val>
            <c:numRef>
              <c:f>'utilization rate'!$B$4:$B$9</c:f>
              <c:numCache>
                <c:formatCode>0.00</c:formatCode>
                <c:ptCount val="5"/>
                <c:pt idx="0">
                  <c:v>7.7222781082546463</c:v>
                </c:pt>
                <c:pt idx="1">
                  <c:v>7.7562123999174286</c:v>
                </c:pt>
                <c:pt idx="2">
                  <c:v>7.7007220098628961</c:v>
                </c:pt>
                <c:pt idx="3">
                  <c:v>7.6109983373525827</c:v>
                </c:pt>
                <c:pt idx="4">
                  <c:v>7.8286169037998494</c:v>
                </c:pt>
              </c:numCache>
            </c:numRef>
          </c:val>
          <c:extLst>
            <c:ext xmlns:c16="http://schemas.microsoft.com/office/drawing/2014/chart" uri="{C3380CC4-5D6E-409C-BE32-E72D297353CC}">
              <c16:uniqueId val="{00000003-51EE-4493-B5D6-548E168DDB08}"/>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29072080"/>
        <c:axId val="1229073040"/>
      </c:areaChart>
      <c:catAx>
        <c:axId val="1229072080"/>
        <c:scaling>
          <c:orientation val="minMax"/>
        </c:scaling>
        <c:delete val="0"/>
        <c:axPos val="b"/>
        <c:numFmt formatCode="General" sourceLinked="1"/>
        <c:majorTickMark val="none"/>
        <c:minorTickMark val="none"/>
        <c:tickLblPos val="nextTo"/>
        <c:spPr>
          <a:noFill/>
          <a:ln w="9525" cap="flat" cmpd="sng" algn="ctr">
            <a:solidFill>
              <a:schemeClr val="accent4">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9073040"/>
        <c:crosses val="autoZero"/>
        <c:auto val="1"/>
        <c:lblAlgn val="ctr"/>
        <c:lblOffset val="100"/>
        <c:noMultiLvlLbl val="0"/>
      </c:catAx>
      <c:valAx>
        <c:axId val="1229073040"/>
        <c:scaling>
          <c:orientation val="minMax"/>
        </c:scaling>
        <c:delete val="1"/>
        <c:axPos val="l"/>
        <c:numFmt formatCode="0.00" sourceLinked="1"/>
        <c:majorTickMark val="out"/>
        <c:minorTickMark val="none"/>
        <c:tickLblPos val="nextTo"/>
        <c:crossAx val="1229072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[large_manufacturing_dataset_dashboard.xlsx]firstpassyeild!PivotTable8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First</a:t>
            </a:r>
            <a:r>
              <a:rPr lang="en-IN" baseline="0"/>
              <a:t> pass yeild in machine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firstpassyeild!$B$3</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firstpassyeild!$A$4:$A$9</c:f>
              <c:strCache>
                <c:ptCount val="5"/>
                <c:pt idx="0">
                  <c:v>M01</c:v>
                </c:pt>
                <c:pt idx="1">
                  <c:v>M02</c:v>
                </c:pt>
                <c:pt idx="2">
                  <c:v>M03</c:v>
                </c:pt>
                <c:pt idx="3">
                  <c:v>M04</c:v>
                </c:pt>
                <c:pt idx="4">
                  <c:v>M05</c:v>
                </c:pt>
              </c:strCache>
            </c:strRef>
          </c:cat>
          <c:val>
            <c:numRef>
              <c:f>firstpassyeild!$B$4:$B$9</c:f>
              <c:numCache>
                <c:formatCode>0</c:formatCode>
                <c:ptCount val="5"/>
                <c:pt idx="0">
                  <c:v>188.69998871376669</c:v>
                </c:pt>
                <c:pt idx="1">
                  <c:v>212.82762227167805</c:v>
                </c:pt>
                <c:pt idx="2">
                  <c:v>180.91852680108337</c:v>
                </c:pt>
                <c:pt idx="3">
                  <c:v>194.47168874851999</c:v>
                </c:pt>
                <c:pt idx="4">
                  <c:v>185.65029308598199</c:v>
                </c:pt>
              </c:numCache>
            </c:numRef>
          </c:val>
          <c:smooth val="0"/>
          <c:extLst>
            <c:ext xmlns:c16="http://schemas.microsoft.com/office/drawing/2014/chart" uri="{C3380CC4-5D6E-409C-BE32-E72D297353CC}">
              <c16:uniqueId val="{00000003-A64F-4474-8367-CDC0BFE4422C}"/>
            </c:ext>
          </c:extLst>
        </c:ser>
        <c:dLbls>
          <c:dLblPos val="t"/>
          <c:showLegendKey val="0"/>
          <c:showVal val="1"/>
          <c:showCatName val="0"/>
          <c:showSerName val="0"/>
          <c:showPercent val="0"/>
          <c:showBubbleSize val="0"/>
        </c:dLbls>
        <c:smooth val="0"/>
        <c:axId val="1668466800"/>
        <c:axId val="1668471120"/>
      </c:lineChart>
      <c:catAx>
        <c:axId val="166846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71120"/>
        <c:crosses val="autoZero"/>
        <c:auto val="1"/>
        <c:lblAlgn val="ctr"/>
        <c:lblOffset val="100"/>
        <c:noMultiLvlLbl val="0"/>
      </c:catAx>
      <c:valAx>
        <c:axId val="1668471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[large_manufacturing_dataset_dashboard.xlsx]scrap!PivotTable9</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scrap rate with defective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scrap!$B$3</c:f>
              <c:strCache>
                <c:ptCount val="1"/>
                <c:pt idx="0">
                  <c:v>Average of Scrap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scrap!$A$4:$A$9</c:f>
              <c:strCache>
                <c:ptCount val="5"/>
                <c:pt idx="0">
                  <c:v>M01</c:v>
                </c:pt>
                <c:pt idx="1">
                  <c:v>M02</c:v>
                </c:pt>
                <c:pt idx="2">
                  <c:v>M03</c:v>
                </c:pt>
                <c:pt idx="3">
                  <c:v>M04</c:v>
                </c:pt>
                <c:pt idx="4">
                  <c:v>M05</c:v>
                </c:pt>
              </c:strCache>
            </c:strRef>
          </c:cat>
          <c:val>
            <c:numRef>
              <c:f>scrap!$B$4:$B$9</c:f>
              <c:numCache>
                <c:formatCode>0.0000</c:formatCode>
                <c:ptCount val="5"/>
                <c:pt idx="0">
                  <c:v>1.0143036189103241E-2</c:v>
                </c:pt>
                <c:pt idx="1">
                  <c:v>1.0487362024575498E-2</c:v>
                </c:pt>
                <c:pt idx="2">
                  <c:v>1.0256338003889609E-2</c:v>
                </c:pt>
                <c:pt idx="3">
                  <c:v>1.1226765414204953E-2</c:v>
                </c:pt>
                <c:pt idx="4">
                  <c:v>1.0220829275862835E-2</c:v>
                </c:pt>
              </c:numCache>
            </c:numRef>
          </c:val>
          <c:smooth val="0"/>
          <c:extLst>
            <c:ext xmlns:c16="http://schemas.microsoft.com/office/drawing/2014/chart" uri="{C3380CC4-5D6E-409C-BE32-E72D297353CC}">
              <c16:uniqueId val="{00000007-B124-46F8-9268-F4272BD07AB9}"/>
            </c:ext>
          </c:extLst>
        </c:ser>
        <c:ser>
          <c:idx val="1"/>
          <c:order val="1"/>
          <c:tx>
            <c:strRef>
              <c:f>scrap!$C$3</c:f>
              <c:strCache>
                <c:ptCount val="1"/>
                <c:pt idx="0">
                  <c:v>Sum of Defective Units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scrap!$A$4:$A$9</c:f>
              <c:strCache>
                <c:ptCount val="5"/>
                <c:pt idx="0">
                  <c:v>M01</c:v>
                </c:pt>
                <c:pt idx="1">
                  <c:v>M02</c:v>
                </c:pt>
                <c:pt idx="2">
                  <c:v>M03</c:v>
                </c:pt>
                <c:pt idx="3">
                  <c:v>M04</c:v>
                </c:pt>
                <c:pt idx="4">
                  <c:v>M05</c:v>
                </c:pt>
              </c:strCache>
            </c:strRef>
          </c:cat>
          <c:val>
            <c:numRef>
              <c:f>scrap!$C$4:$C$9</c:f>
              <c:numCache>
                <c:formatCode>0</c:formatCode>
                <c:ptCount val="5"/>
                <c:pt idx="0">
                  <c:v>3950</c:v>
                </c:pt>
                <c:pt idx="1">
                  <c:v>4366</c:v>
                </c:pt>
                <c:pt idx="2">
                  <c:v>3834</c:v>
                </c:pt>
                <c:pt idx="3">
                  <c:v>4018</c:v>
                </c:pt>
                <c:pt idx="4">
                  <c:v>3942</c:v>
                </c:pt>
              </c:numCache>
            </c:numRef>
          </c:val>
          <c:smooth val="0"/>
          <c:extLst>
            <c:ext xmlns:c16="http://schemas.microsoft.com/office/drawing/2014/chart" uri="{C3380CC4-5D6E-409C-BE32-E72D297353CC}">
              <c16:uniqueId val="{00000008-B124-46F8-9268-F4272BD07AB9}"/>
            </c:ext>
          </c:extLst>
        </c:ser>
        <c:dLbls>
          <c:dLblPos val="t"/>
          <c:showLegendKey val="0"/>
          <c:showVal val="1"/>
          <c:showCatName val="0"/>
          <c:showSerName val="0"/>
          <c:showPercent val="0"/>
          <c:showBubbleSize val="0"/>
        </c:dLbls>
        <c:marker val="1"/>
        <c:smooth val="0"/>
        <c:axId val="350442544"/>
        <c:axId val="350443024"/>
      </c:lineChart>
      <c:catAx>
        <c:axId val="3504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43024"/>
        <c:crosses val="autoZero"/>
        <c:auto val="1"/>
        <c:lblAlgn val="ctr"/>
        <c:lblOffset val="100"/>
        <c:noMultiLvlLbl val="0"/>
      </c:catAx>
      <c:valAx>
        <c:axId val="350443024"/>
        <c:scaling>
          <c:orientation val="minMax"/>
        </c:scaling>
        <c:delete val="0"/>
        <c:axPos val="l"/>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425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[large_manufacturing_dataset_dashboard.xlsx]Sheet12!PivotTable10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Sum of Mean Time to Repair(minutes)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Sheet12!$B$4:$B$9</c:f>
              <c:numCache>
                <c:formatCode>[$-F400]h:mm:ss\ AM/PM</c:formatCode>
                <c:ptCount val="5"/>
                <c:pt idx="0">
                  <c:v>2660.1166666666668</c:v>
                </c:pt>
                <c:pt idx="1">
                  <c:v>3009.266666666666</c:v>
                </c:pt>
                <c:pt idx="2">
                  <c:v>2374.4000000000005</c:v>
                </c:pt>
                <c:pt idx="3">
                  <c:v>2849.7833333333342</c:v>
                </c:pt>
                <c:pt idx="4">
                  <c:v>2643.4666666666681</c:v>
                </c:pt>
              </c:numCache>
            </c:numRef>
          </c:val>
          <c:extLst>
            <c:ext xmlns:c16="http://schemas.microsoft.com/office/drawing/2014/chart" uri="{C3380CC4-5D6E-409C-BE32-E72D297353CC}">
              <c16:uniqueId val="{00000009-2978-4C8F-B9FA-9777510AF108}"/>
            </c:ext>
          </c:extLst>
        </c:ser>
        <c:ser>
          <c:idx val="1"/>
          <c:order val="1"/>
          <c:tx>
            <c:strRef>
              <c:f>Sheet12!$C$3</c:f>
              <c:strCache>
                <c:ptCount val="1"/>
                <c:pt idx="0">
                  <c:v>Sum of Mean Time to faliure(minutes)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Sheet12!$C$4:$C$9</c:f>
              <c:numCache>
                <c:formatCode>[$-F400]h:mm:ss\ AM/PM</c:formatCode>
                <c:ptCount val="5"/>
                <c:pt idx="0">
                  <c:v>33583.292857142857</c:v>
                </c:pt>
                <c:pt idx="1">
                  <c:v>38440.028571428593</c:v>
                </c:pt>
                <c:pt idx="2">
                  <c:v>35330.214285714297</c:v>
                </c:pt>
                <c:pt idx="3">
                  <c:v>36240.578571428574</c:v>
                </c:pt>
                <c:pt idx="4">
                  <c:v>33506.871428571445</c:v>
                </c:pt>
              </c:numCache>
            </c:numRef>
          </c:val>
          <c:extLst>
            <c:ext xmlns:c16="http://schemas.microsoft.com/office/drawing/2014/chart" uri="{C3380CC4-5D6E-409C-BE32-E72D297353CC}">
              <c16:uniqueId val="{0000000A-2978-4C8F-B9FA-9777510AF108}"/>
            </c:ext>
          </c:extLst>
        </c:ser>
        <c:ser>
          <c:idx val="2"/>
          <c:order val="2"/>
          <c:tx>
            <c:strRef>
              <c:f>Sheet12!$D$3</c:f>
              <c:strCache>
                <c:ptCount val="1"/>
                <c:pt idx="0">
                  <c:v>Sum of Capacity utilization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Sheet12!$D$4:$D$9</c:f>
              <c:numCache>
                <c:formatCode>0</c:formatCode>
                <c:ptCount val="5"/>
                <c:pt idx="0">
                  <c:v>167.46631985406586</c:v>
                </c:pt>
                <c:pt idx="1">
                  <c:v>186.86373534923996</c:v>
                </c:pt>
                <c:pt idx="2">
                  <c:v>161.25265089939228</c:v>
                </c:pt>
                <c:pt idx="3">
                  <c:v>170.10842100606152</c:v>
                </c:pt>
                <c:pt idx="4">
                  <c:v>163.58722492122982</c:v>
                </c:pt>
              </c:numCache>
            </c:numRef>
          </c:val>
          <c:extLst>
            <c:ext xmlns:c16="http://schemas.microsoft.com/office/drawing/2014/chart" uri="{C3380CC4-5D6E-409C-BE32-E72D297353CC}">
              <c16:uniqueId val="{0000000B-2978-4C8F-B9FA-9777510AF108}"/>
            </c:ext>
          </c:extLst>
        </c:ser>
        <c:ser>
          <c:idx val="3"/>
          <c:order val="3"/>
          <c:tx>
            <c:strRef>
              <c:f>Sheet12!$E$3</c:f>
              <c:strCache>
                <c:ptCount val="1"/>
                <c:pt idx="0">
                  <c:v>Count of Shift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Sheet12!$E$4:$E$9</c:f>
              <c:numCache>
                <c:formatCode>General</c:formatCode>
                <c:ptCount val="5"/>
                <c:pt idx="0">
                  <c:v>196</c:v>
                </c:pt>
                <c:pt idx="1">
                  <c:v>221</c:v>
                </c:pt>
                <c:pt idx="2">
                  <c:v>188</c:v>
                </c:pt>
                <c:pt idx="3">
                  <c:v>202</c:v>
                </c:pt>
                <c:pt idx="4">
                  <c:v>193</c:v>
                </c:pt>
              </c:numCache>
            </c:numRef>
          </c:val>
          <c:extLst>
            <c:ext xmlns:c16="http://schemas.microsoft.com/office/drawing/2014/chart" uri="{C3380CC4-5D6E-409C-BE32-E72D297353CC}">
              <c16:uniqueId val="{0000000C-2978-4C8F-B9FA-9777510AF108}"/>
            </c:ext>
          </c:extLst>
        </c:ser>
        <c:dLbls>
          <c:showLegendKey val="0"/>
          <c:showVal val="1"/>
          <c:showCatName val="0"/>
          <c:showSerName val="0"/>
          <c:showPercent val="0"/>
          <c:showBubbleSize val="0"/>
        </c:dLbls>
        <c:gapWidth val="219"/>
        <c:overlap val="-27"/>
        <c:axId val="1917551840"/>
        <c:axId val="1917553760"/>
      </c:barChart>
      <c:lineChart>
        <c:grouping val="standard"/>
        <c:varyColors val="0"/>
        <c:dLbls>
          <c:showLegendKey val="0"/>
          <c:showVal val="1"/>
          <c:showCatName val="0"/>
          <c:showSerName val="0"/>
          <c:showPercent val="0"/>
          <c:showBubbleSize val="0"/>
        </c:dLbls>
        <c:marker val="1"/>
        <c:smooth val="0"/>
        <c:axId val="1917551840"/>
        <c:axId val="1917553760"/>
      </c:lineChart>
      <c:catAx>
        <c:axId val="191755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53760"/>
        <c:crosses val="autoZero"/>
        <c:auto val="1"/>
        <c:lblAlgn val="ctr"/>
        <c:lblOffset val="100"/>
        <c:noMultiLvlLbl val="0"/>
      </c:catAx>
      <c:valAx>
        <c:axId val="1917553760"/>
        <c:scaling>
          <c:orientation val="minMax"/>
        </c:scaling>
        <c:delete val="0"/>
        <c:axPos val="l"/>
        <c:numFmt formatCode="[$-F400]h:mm:ss\ AM/PM"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5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[large_manufacturing_dataset_dashboard.xlsx]average energy efficiecy!PivotTable11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energy efficiency with machine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energy efficiecy'!$B$3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44-4F68-8375-B941CC7952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44-4F68-8375-B941CC7952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44-4F68-8375-B941CC79524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544-4F68-8375-B941CC79524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544-4F68-8375-B941CC7952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energy efficiecy'!$A$4:$A$9</c:f>
              <c:strCache>
                <c:ptCount val="5"/>
                <c:pt idx="0">
                  <c:v>M01</c:v>
                </c:pt>
                <c:pt idx="1">
                  <c:v>M02</c:v>
                </c:pt>
                <c:pt idx="2">
                  <c:v>M03</c:v>
                </c:pt>
                <c:pt idx="3">
                  <c:v>M04</c:v>
                </c:pt>
                <c:pt idx="4">
                  <c:v>M05</c:v>
                </c:pt>
              </c:strCache>
            </c:strRef>
          </c:cat>
          <c:val>
            <c:numRef>
              <c:f>'average energy efficiecy'!$B$4:$B$9</c:f>
              <c:numCache>
                <c:formatCode>0.00</c:formatCode>
                <c:ptCount val="5"/>
                <c:pt idx="0">
                  <c:v>3.8386600374280131</c:v>
                </c:pt>
                <c:pt idx="1">
                  <c:v>3.7836080524537716</c:v>
                </c:pt>
                <c:pt idx="2">
                  <c:v>3.8364476218005277</c:v>
                </c:pt>
                <c:pt idx="3">
                  <c:v>3.7901556050814733</c:v>
                </c:pt>
                <c:pt idx="4">
                  <c:v>3.792562677843446</c:v>
                </c:pt>
              </c:numCache>
            </c:numRef>
          </c:val>
          <c:extLst>
            <c:ext xmlns:c16="http://schemas.microsoft.com/office/drawing/2014/chart" uri="{C3380CC4-5D6E-409C-BE32-E72D297353CC}">
              <c16:uniqueId val="{00000003-572C-48C1-8B4C-19042F66DF4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[large_manufacturing_dataset_dashboard.xlsx]OEE!PivotTable3</c:name>
    <c:fmtId val="8"/>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Overall</a:t>
            </a:r>
            <a:r>
              <a:rPr lang="en-IN" baseline="0"/>
              <a:t> Equipment Effectiveness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OEE!$A$3</c:f>
              <c:strCache>
                <c:ptCount val="1"/>
                <c:pt idx="0">
                  <c:v>Sum of Availability</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OEE!$A$4</c:f>
              <c:numCache>
                <c:formatCode>0</c:formatCode>
                <c:ptCount val="1"/>
                <c:pt idx="0">
                  <c:v>913.8983866225218</c:v>
                </c:pt>
              </c:numCache>
            </c:numRef>
          </c:val>
          <c:extLst>
            <c:ext xmlns:c16="http://schemas.microsoft.com/office/drawing/2014/chart" uri="{C3380CC4-5D6E-409C-BE32-E72D297353CC}">
              <c16:uniqueId val="{00000000-8E35-472A-BD94-2854D9CCC2FB}"/>
            </c:ext>
          </c:extLst>
        </c:ser>
        <c:ser>
          <c:idx val="1"/>
          <c:order val="1"/>
          <c:tx>
            <c:strRef>
              <c:f>OEE!$B$3</c:f>
              <c:strCache>
                <c:ptCount val="1"/>
                <c:pt idx="0">
                  <c:v>Sum of Performance</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OEE!$B$4</c:f>
              <c:numCache>
                <c:formatCode>0</c:formatCode>
                <c:ptCount val="1"/>
                <c:pt idx="0">
                  <c:v>849.27835202998904</c:v>
                </c:pt>
              </c:numCache>
            </c:numRef>
          </c:val>
          <c:extLst>
            <c:ext xmlns:c16="http://schemas.microsoft.com/office/drawing/2014/chart" uri="{C3380CC4-5D6E-409C-BE32-E72D297353CC}">
              <c16:uniqueId val="{00000001-8E35-472A-BD94-2854D9CCC2FB}"/>
            </c:ext>
          </c:extLst>
        </c:ser>
        <c:ser>
          <c:idx val="2"/>
          <c:order val="2"/>
          <c:tx>
            <c:strRef>
              <c:f>OEE!$C$3</c:f>
              <c:strCache>
                <c:ptCount val="1"/>
                <c:pt idx="0">
                  <c:v>Sum of Quality</c:v>
                </c:pt>
              </c:strCache>
            </c:strRef>
          </c:tx>
          <c:spPr>
            <a:noFill/>
            <a:ln w="25400" cap="flat" cmpd="sng" algn="ctr">
              <a:solidFill>
                <a:schemeClr val="accent3"/>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OEE!$C$4</c:f>
              <c:numCache>
                <c:formatCode>0</c:formatCode>
                <c:ptCount val="1"/>
                <c:pt idx="0">
                  <c:v>962.56811962103041</c:v>
                </c:pt>
              </c:numCache>
            </c:numRef>
          </c:val>
          <c:extLst>
            <c:ext xmlns:c16="http://schemas.microsoft.com/office/drawing/2014/chart" uri="{C3380CC4-5D6E-409C-BE32-E72D297353CC}">
              <c16:uniqueId val="{00000002-8E35-472A-BD94-2854D9CCC2FB}"/>
            </c:ext>
          </c:extLst>
        </c:ser>
        <c:dLbls>
          <c:dLblPos val="outEnd"/>
          <c:showLegendKey val="0"/>
          <c:showVal val="1"/>
          <c:showCatName val="0"/>
          <c:showSerName val="0"/>
          <c:showPercent val="0"/>
          <c:showBubbleSize val="0"/>
        </c:dLbls>
        <c:gapWidth val="164"/>
        <c:overlap val="-35"/>
        <c:axId val="819499696"/>
        <c:axId val="819500656"/>
      </c:barChart>
      <c:catAx>
        <c:axId val="81949969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9500656"/>
        <c:crosses val="autoZero"/>
        <c:auto val="1"/>
        <c:lblAlgn val="ctr"/>
        <c:lblOffset val="100"/>
        <c:noMultiLvlLbl val="0"/>
      </c:catAx>
      <c:valAx>
        <c:axId val="81950065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949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[large_manufacturing_dataset_dashboard.xlsx]ACT!PivotTable4</c:name>
    <c:fmtId val="13"/>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Average</a:t>
            </a:r>
            <a:r>
              <a:rPr lang="en-US" baseline="0"/>
              <a:t> CycleTime(minutes)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4"/>
            </a:solidFill>
            <a:miter lim="800000"/>
          </a:ln>
          <a:effectLst/>
        </c:spPr>
        <c:marker>
          <c:symbol val="circle"/>
          <c:size val="6"/>
          <c:spPr>
            <a:noFill/>
            <a:ln w="19050" cap="rnd">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4"/>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4"/>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ACT!$B$3</c:f>
              <c:strCache>
                <c:ptCount val="1"/>
                <c:pt idx="0">
                  <c:v>Total</c:v>
                </c:pt>
              </c:strCache>
            </c:strRef>
          </c:tx>
          <c:spPr>
            <a:noFill/>
            <a:ln w="25400" cap="flat" cmpd="sng" algn="ctr">
              <a:solidFill>
                <a:schemeClr val="accent4"/>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ACT!$A$4:$A$9</c:f>
              <c:strCache>
                <c:ptCount val="5"/>
                <c:pt idx="0">
                  <c:v>M01</c:v>
                </c:pt>
                <c:pt idx="1">
                  <c:v>M02</c:v>
                </c:pt>
                <c:pt idx="2">
                  <c:v>M03</c:v>
                </c:pt>
                <c:pt idx="3">
                  <c:v>M04</c:v>
                </c:pt>
                <c:pt idx="4">
                  <c:v>M05</c:v>
                </c:pt>
              </c:strCache>
            </c:strRef>
          </c:cat>
          <c:val>
            <c:numRef>
              <c:f>ACT!$B$4:$B$9</c:f>
              <c:numCache>
                <c:formatCode>0.00</c:formatCode>
                <c:ptCount val="5"/>
                <c:pt idx="0">
                  <c:v>0.92603176270680521</c:v>
                </c:pt>
                <c:pt idx="1">
                  <c:v>0.93895182007648526</c:v>
                </c:pt>
                <c:pt idx="2">
                  <c:v>0.92829887675746692</c:v>
                </c:pt>
                <c:pt idx="3">
                  <c:v>0.93006375606309699</c:v>
                </c:pt>
                <c:pt idx="4">
                  <c:v>0.94538860098431243</c:v>
                </c:pt>
              </c:numCache>
            </c:numRef>
          </c:val>
          <c:extLst>
            <c:ext xmlns:c16="http://schemas.microsoft.com/office/drawing/2014/chart" uri="{C3380CC4-5D6E-409C-BE32-E72D297353CC}">
              <c16:uniqueId val="{00000003-E776-4F96-87C8-FB6C78E73488}"/>
            </c:ext>
          </c:extLst>
        </c:ser>
        <c:dLbls>
          <c:dLblPos val="outEnd"/>
          <c:showLegendKey val="0"/>
          <c:showVal val="1"/>
          <c:showCatName val="0"/>
          <c:showSerName val="0"/>
          <c:showPercent val="0"/>
          <c:showBubbleSize val="0"/>
        </c:dLbls>
        <c:gapWidth val="164"/>
        <c:overlap val="-35"/>
        <c:axId val="2090277392"/>
        <c:axId val="2090277872"/>
      </c:barChart>
      <c:catAx>
        <c:axId val="209027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0277872"/>
        <c:crosses val="autoZero"/>
        <c:auto val="1"/>
        <c:lblAlgn val="ctr"/>
        <c:lblOffset val="100"/>
        <c:noMultiLvlLbl val="0"/>
      </c:catAx>
      <c:valAx>
        <c:axId val="20902778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9027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[large_manufacturing_dataset_dashboard.xlsx]Down Time!PivotTable5</c:name>
    <c:fmtId val="1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Average Downtime(minutes)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'Down Time'!$A$3</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'Down Time'!$A$4</c:f>
              <c:strCache>
                <c:ptCount val="1"/>
                <c:pt idx="0">
                  <c:v>Total</c:v>
                </c:pt>
              </c:strCache>
            </c:strRef>
          </c:cat>
          <c:val>
            <c:numRef>
              <c:f>'Down Time'!$A$4</c:f>
              <c:numCache>
                <c:formatCode>0</c:formatCode>
                <c:ptCount val="1"/>
                <c:pt idx="0">
                  <c:v>34.682000000000002</c:v>
                </c:pt>
              </c:numCache>
            </c:numRef>
          </c:val>
          <c:extLst>
            <c:ext xmlns:c16="http://schemas.microsoft.com/office/drawing/2014/chart" uri="{C3380CC4-5D6E-409C-BE32-E72D297353CC}">
              <c16:uniqueId val="{00000000-264B-410A-8AD8-75B22C14BD45}"/>
            </c:ext>
          </c:extLst>
        </c:ser>
        <c:dLbls>
          <c:dLblPos val="outEnd"/>
          <c:showLegendKey val="0"/>
          <c:showVal val="1"/>
          <c:showCatName val="0"/>
          <c:showSerName val="0"/>
          <c:showPercent val="0"/>
          <c:showBubbleSize val="0"/>
        </c:dLbls>
        <c:gapWidth val="326"/>
        <c:overlap val="-58"/>
        <c:axId val="2090060160"/>
        <c:axId val="2090060640"/>
      </c:barChart>
      <c:catAx>
        <c:axId val="209006016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60640"/>
        <c:crosses val="autoZero"/>
        <c:auto val="1"/>
        <c:lblAlgn val="ctr"/>
        <c:lblOffset val="100"/>
        <c:noMultiLvlLbl val="0"/>
      </c:catAx>
      <c:valAx>
        <c:axId val="209006064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06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[large_manufacturing_dataset_dashboard.xlsx]defect rate!PivotTable6</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defect</a:t>
            </a:r>
            <a:r>
              <a:rPr lang="en-US" baseline="0"/>
              <a:t> rate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'defect rate'!$B$3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34F-4851-AE8E-5B5548978C9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34F-4851-AE8E-5B5548978C9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34F-4851-AE8E-5B5548978C9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34F-4851-AE8E-5B5548978C9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34F-4851-AE8E-5B5548978C9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'defect rate'!$A$4:$A$9</c:f>
              <c:strCache>
                <c:ptCount val="5"/>
                <c:pt idx="0">
                  <c:v>M01</c:v>
                </c:pt>
                <c:pt idx="1">
                  <c:v>M02</c:v>
                </c:pt>
                <c:pt idx="2">
                  <c:v>M03</c:v>
                </c:pt>
                <c:pt idx="3">
                  <c:v>M04</c:v>
                </c:pt>
                <c:pt idx="4">
                  <c:v>M05</c:v>
                </c:pt>
              </c:strCache>
            </c:strRef>
          </c:cat>
          <c:val>
            <c:numRef>
              <c:f>'defect rate'!$B$4:$B$9</c:f>
              <c:numCache>
                <c:formatCode>0</c:formatCode>
                <c:ptCount val="5"/>
                <c:pt idx="0">
                  <c:v>7.3000112862332527</c:v>
                </c:pt>
                <c:pt idx="1">
                  <c:v>8.1723777283218553</c:v>
                </c:pt>
                <c:pt idx="2">
                  <c:v>7.0814731989166582</c:v>
                </c:pt>
                <c:pt idx="3">
                  <c:v>7.5283112514799253</c:v>
                </c:pt>
                <c:pt idx="4">
                  <c:v>7.349706914017939</c:v>
                </c:pt>
              </c:numCache>
            </c:numRef>
          </c:val>
          <c:extLst>
            <c:ext xmlns:c16="http://schemas.microsoft.com/office/drawing/2014/chart" uri="{C3380CC4-5D6E-409C-BE32-E72D297353CC}">
              <c16:uniqueId val="{0000000D-039C-4423-9C21-6BE2B1FF9DE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[large_manufacturing_dataset_dashboard.xlsx]utilization rate!PivotTable7</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a:t>
            </a:r>
            <a:r>
              <a:rPr lang="en-US" baseline="0"/>
              <a:t> utilization rate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marker>
          <c:symbol val="circle"/>
          <c:size val="5"/>
          <c:spPr>
            <a:solidFill>
              <a:schemeClr val="accent4"/>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'utilization rate'!$B$3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4"/>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'utilization rate'!$A$4:$A$9</c:f>
              <c:strCache>
                <c:ptCount val="5"/>
                <c:pt idx="0">
                  <c:v>M01</c:v>
                </c:pt>
                <c:pt idx="1">
                  <c:v>M02</c:v>
                </c:pt>
                <c:pt idx="2">
                  <c:v>M03</c:v>
                </c:pt>
                <c:pt idx="3">
                  <c:v>M04</c:v>
                </c:pt>
                <c:pt idx="4">
                  <c:v>M05</c:v>
                </c:pt>
              </c:strCache>
            </c:strRef>
          </c:cat>
          <c:val>
            <c:numRef>
              <c:f>'utilization rate'!$B$4:$B$9</c:f>
              <c:numCache>
                <c:formatCode>0.00</c:formatCode>
                <c:ptCount val="5"/>
                <c:pt idx="0">
                  <c:v>7.7222781082546463</c:v>
                </c:pt>
                <c:pt idx="1">
                  <c:v>7.7562123999174286</c:v>
                </c:pt>
                <c:pt idx="2">
                  <c:v>7.7007220098628961</c:v>
                </c:pt>
                <c:pt idx="3">
                  <c:v>7.6109983373525827</c:v>
                </c:pt>
                <c:pt idx="4">
                  <c:v>7.8286169037998494</c:v>
                </c:pt>
              </c:numCache>
            </c:numRef>
          </c:val>
          <c:extLst>
            <c:ext xmlns:c16="http://schemas.microsoft.com/office/drawing/2014/chart" uri="{C3380CC4-5D6E-409C-BE32-E72D297353CC}">
              <c16:uniqueId val="{00000003-975B-49E5-B8C2-531A148BB76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229072080"/>
        <c:axId val="1229073040"/>
      </c:areaChart>
      <c:catAx>
        <c:axId val="1229072080"/>
        <c:scaling>
          <c:orientation val="minMax"/>
        </c:scaling>
        <c:delete val="0"/>
        <c:axPos val="b"/>
        <c:numFmt formatCode="General" sourceLinked="1"/>
        <c:majorTickMark val="none"/>
        <c:minorTickMark val="none"/>
        <c:tickLblPos val="nextTo"/>
        <c:spPr>
          <a:noFill/>
          <a:ln w="9525" cap="flat" cmpd="sng" algn="ctr">
            <a:solidFill>
              <a:schemeClr val="accent4">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9073040"/>
        <c:crosses val="autoZero"/>
        <c:auto val="1"/>
        <c:lblAlgn val="ctr"/>
        <c:lblOffset val="100"/>
        <c:noMultiLvlLbl val="0"/>
      </c:catAx>
      <c:valAx>
        <c:axId val="1229073040"/>
        <c:scaling>
          <c:orientation val="minMax"/>
        </c:scaling>
        <c:delete val="1"/>
        <c:axPos val="l"/>
        <c:numFmt formatCode="0.00" sourceLinked="1"/>
        <c:majorTickMark val="out"/>
        <c:minorTickMark val="none"/>
        <c:tickLblPos val="nextTo"/>
        <c:crossAx val="12290720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[large_manufacturing_dataset_dashboard.xlsx]firstpassyeild!PivotTable8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First</a:t>
            </a:r>
            <a:r>
              <a:rPr lang="en-IN" baseline="0"/>
              <a:t> pass yeild in machine 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firstpassyeild!$B$3</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firstpassyeild!$A$4:$A$9</c:f>
              <c:strCache>
                <c:ptCount val="5"/>
                <c:pt idx="0">
                  <c:v>M01</c:v>
                </c:pt>
                <c:pt idx="1">
                  <c:v>M02</c:v>
                </c:pt>
                <c:pt idx="2">
                  <c:v>M03</c:v>
                </c:pt>
                <c:pt idx="3">
                  <c:v>M04</c:v>
                </c:pt>
                <c:pt idx="4">
                  <c:v>M05</c:v>
                </c:pt>
              </c:strCache>
            </c:strRef>
          </c:cat>
          <c:val>
            <c:numRef>
              <c:f>firstpassyeild!$B$4:$B$9</c:f>
              <c:numCache>
                <c:formatCode>0</c:formatCode>
                <c:ptCount val="5"/>
                <c:pt idx="0">
                  <c:v>188.69998871376669</c:v>
                </c:pt>
                <c:pt idx="1">
                  <c:v>212.82762227167805</c:v>
                </c:pt>
                <c:pt idx="2">
                  <c:v>180.91852680108337</c:v>
                </c:pt>
                <c:pt idx="3">
                  <c:v>194.47168874851999</c:v>
                </c:pt>
                <c:pt idx="4">
                  <c:v>185.65029308598199</c:v>
                </c:pt>
              </c:numCache>
            </c:numRef>
          </c:val>
          <c:smooth val="0"/>
          <c:extLst>
            <c:ext xmlns:c16="http://schemas.microsoft.com/office/drawing/2014/chart" uri="{C3380CC4-5D6E-409C-BE32-E72D297353CC}">
              <c16:uniqueId val="{00000003-83BA-492D-BF3E-BD8019142CA7}"/>
            </c:ext>
          </c:extLst>
        </c:ser>
        <c:dLbls>
          <c:dLblPos val="t"/>
          <c:showLegendKey val="0"/>
          <c:showVal val="1"/>
          <c:showCatName val="0"/>
          <c:showSerName val="0"/>
          <c:showPercent val="0"/>
          <c:showBubbleSize val="0"/>
        </c:dLbls>
        <c:smooth val="0"/>
        <c:axId val="1668466800"/>
        <c:axId val="1668471120"/>
      </c:lineChart>
      <c:catAx>
        <c:axId val="166846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71120"/>
        <c:crosses val="autoZero"/>
        <c:auto val="1"/>
        <c:lblAlgn val="ctr"/>
        <c:lblOffset val="100"/>
        <c:noMultiLvlLbl val="0"/>
      </c:catAx>
      <c:valAx>
        <c:axId val="1668471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[large_manufacturing_dataset_dashboard.xlsx]scrap!PivotTable9</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scrap rate with defective units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scrap!$B$3</c:f>
              <c:strCache>
                <c:ptCount val="1"/>
                <c:pt idx="0">
                  <c:v>Average of Scrap 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scrap!$A$4:$A$9</c:f>
              <c:strCache>
                <c:ptCount val="5"/>
                <c:pt idx="0">
                  <c:v>M01</c:v>
                </c:pt>
                <c:pt idx="1">
                  <c:v>M02</c:v>
                </c:pt>
                <c:pt idx="2">
                  <c:v>M03</c:v>
                </c:pt>
                <c:pt idx="3">
                  <c:v>M04</c:v>
                </c:pt>
                <c:pt idx="4">
                  <c:v>M05</c:v>
                </c:pt>
              </c:strCache>
            </c:strRef>
          </c:cat>
          <c:val>
            <c:numRef>
              <c:f>scrap!$B$4:$B$9</c:f>
              <c:numCache>
                <c:formatCode>0.0000</c:formatCode>
                <c:ptCount val="5"/>
                <c:pt idx="0">
                  <c:v>1.0143036189103241E-2</c:v>
                </c:pt>
                <c:pt idx="1">
                  <c:v>1.0487362024575498E-2</c:v>
                </c:pt>
                <c:pt idx="2">
                  <c:v>1.0256338003889609E-2</c:v>
                </c:pt>
                <c:pt idx="3">
                  <c:v>1.1226765414204953E-2</c:v>
                </c:pt>
                <c:pt idx="4">
                  <c:v>1.0220829275862835E-2</c:v>
                </c:pt>
              </c:numCache>
            </c:numRef>
          </c:val>
          <c:smooth val="0"/>
          <c:extLst>
            <c:ext xmlns:c16="http://schemas.microsoft.com/office/drawing/2014/chart" uri="{C3380CC4-5D6E-409C-BE32-E72D297353CC}">
              <c16:uniqueId val="{00000005-B320-4A45-985E-C8C02BD76E61}"/>
            </c:ext>
          </c:extLst>
        </c:ser>
        <c:ser>
          <c:idx val="1"/>
          <c:order val="1"/>
          <c:tx>
            <c:strRef>
              <c:f>scrap!$C$3</c:f>
              <c:strCache>
                <c:ptCount val="1"/>
                <c:pt idx="0">
                  <c:v>Sum of Defective Units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scrap!$A$4:$A$9</c:f>
              <c:strCache>
                <c:ptCount val="5"/>
                <c:pt idx="0">
                  <c:v>M01</c:v>
                </c:pt>
                <c:pt idx="1">
                  <c:v>M02</c:v>
                </c:pt>
                <c:pt idx="2">
                  <c:v>M03</c:v>
                </c:pt>
                <c:pt idx="3">
                  <c:v>M04</c:v>
                </c:pt>
                <c:pt idx="4">
                  <c:v>M05</c:v>
                </c:pt>
              </c:strCache>
            </c:strRef>
          </c:cat>
          <c:val>
            <c:numRef>
              <c:f>scrap!$C$4:$C$9</c:f>
              <c:numCache>
                <c:formatCode>0</c:formatCode>
                <c:ptCount val="5"/>
                <c:pt idx="0">
                  <c:v>3950</c:v>
                </c:pt>
                <c:pt idx="1">
                  <c:v>4366</c:v>
                </c:pt>
                <c:pt idx="2">
                  <c:v>3834</c:v>
                </c:pt>
                <c:pt idx="3">
                  <c:v>4018</c:v>
                </c:pt>
                <c:pt idx="4">
                  <c:v>3942</c:v>
                </c:pt>
              </c:numCache>
            </c:numRef>
          </c:val>
          <c:smooth val="0"/>
          <c:extLst>
            <c:ext xmlns:c16="http://schemas.microsoft.com/office/drawing/2014/chart" uri="{C3380CC4-5D6E-409C-BE32-E72D297353CC}">
              <c16:uniqueId val="{00000006-B320-4A45-985E-C8C02BD76E61}"/>
            </c:ext>
          </c:extLst>
        </c:ser>
        <c:dLbls>
          <c:dLblPos val="t"/>
          <c:showLegendKey val="0"/>
          <c:showVal val="1"/>
          <c:showCatName val="0"/>
          <c:showSerName val="0"/>
          <c:showPercent val="0"/>
          <c:showBubbleSize val="0"/>
        </c:dLbls>
        <c:marker val="1"/>
        <c:smooth val="0"/>
        <c:axId val="350442544"/>
        <c:axId val="350443024"/>
      </c:lineChart>
      <c:catAx>
        <c:axId val="3504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43024"/>
        <c:crosses val="autoZero"/>
        <c:auto val="1"/>
        <c:lblAlgn val="ctr"/>
        <c:lblOffset val="100"/>
        <c:noMultiLvlLbl val="0"/>
      </c:catAx>
      <c:valAx>
        <c:axId val="350443024"/>
        <c:scaling>
          <c:orientation val="minMax"/>
        </c:scaling>
        <c:delete val="0"/>
        <c:axPos val="l"/>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44254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[large_manufacturing_dataset_dashboard.xlsx]average energy efficiecy!PivotTable11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energy efficiency with machine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energy efficiecy'!$B$3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AD7-4F9A-BBF9-A605EC1C7D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AD7-4F9A-BBF9-A605EC1C7D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AD7-4F9A-BBF9-A605EC1C7D3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AD7-4F9A-BBF9-A605EC1C7D3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AD7-4F9A-BBF9-A605EC1C7D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energy efficiecy'!$A$4:$A$9</c:f>
              <c:strCache>
                <c:ptCount val="5"/>
                <c:pt idx="0">
                  <c:v>M01</c:v>
                </c:pt>
                <c:pt idx="1">
                  <c:v>M02</c:v>
                </c:pt>
                <c:pt idx="2">
                  <c:v>M03</c:v>
                </c:pt>
                <c:pt idx="3">
                  <c:v>M04</c:v>
                </c:pt>
                <c:pt idx="4">
                  <c:v>M05</c:v>
                </c:pt>
              </c:strCache>
            </c:strRef>
          </c:cat>
          <c:val>
            <c:numRef>
              <c:f>'average energy efficiecy'!$B$4:$B$9</c:f>
              <c:numCache>
                <c:formatCode>0.00</c:formatCode>
                <c:ptCount val="5"/>
                <c:pt idx="0">
                  <c:v>3.8386600374280131</c:v>
                </c:pt>
                <c:pt idx="1">
                  <c:v>3.7836080524537716</c:v>
                </c:pt>
                <c:pt idx="2">
                  <c:v>3.8364476218005277</c:v>
                </c:pt>
                <c:pt idx="3">
                  <c:v>3.7901556050814733</c:v>
                </c:pt>
                <c:pt idx="4">
                  <c:v>3.792562677843446</c:v>
                </c:pt>
              </c:numCache>
            </c:numRef>
          </c:val>
          <c:extLst>
            <c:ext xmlns:c16="http://schemas.microsoft.com/office/drawing/2014/chart" uri="{C3380CC4-5D6E-409C-BE32-E72D297353CC}">
              <c16:uniqueId val="{0000000D-5B46-419E-9E6D-30176C969F0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[large_manufacturing_dataset_dashboard.xlsx]OEE!PivotTable3</c:name>
    <c:fmtId val="13"/>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Overall</a:t>
            </a:r>
            <a:r>
              <a:rPr lang="en-IN" baseline="0"/>
              <a:t> Equipment Effectiveness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circle"/>
          <c:size val="6"/>
          <c:spPr>
            <a:noFill/>
            <a:ln w="19050" cap="rnd">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OEE!$A$3</c:f>
              <c:strCache>
                <c:ptCount val="1"/>
                <c:pt idx="0">
                  <c:v>Sum of Availability</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OEE!$A$4</c:f>
              <c:numCache>
                <c:formatCode>0</c:formatCode>
                <c:ptCount val="1"/>
                <c:pt idx="0">
                  <c:v>913.8983866225218</c:v>
                </c:pt>
              </c:numCache>
            </c:numRef>
          </c:val>
          <c:extLst>
            <c:ext xmlns:c16="http://schemas.microsoft.com/office/drawing/2014/chart" uri="{C3380CC4-5D6E-409C-BE32-E72D297353CC}">
              <c16:uniqueId val="{00000000-94E9-4322-8B08-123B6F66DE4F}"/>
            </c:ext>
          </c:extLst>
        </c:ser>
        <c:ser>
          <c:idx val="1"/>
          <c:order val="1"/>
          <c:tx>
            <c:strRef>
              <c:f>OEE!$B$3</c:f>
              <c:strCache>
                <c:ptCount val="1"/>
                <c:pt idx="0">
                  <c:v>Sum of Performance</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OEE!$B$4</c:f>
              <c:numCache>
                <c:formatCode>0</c:formatCode>
                <c:ptCount val="1"/>
                <c:pt idx="0">
                  <c:v>849.27835202998904</c:v>
                </c:pt>
              </c:numCache>
            </c:numRef>
          </c:val>
          <c:extLst>
            <c:ext xmlns:c16="http://schemas.microsoft.com/office/drawing/2014/chart" uri="{C3380CC4-5D6E-409C-BE32-E72D297353CC}">
              <c16:uniqueId val="{00000001-94E9-4322-8B08-123B6F66DE4F}"/>
            </c:ext>
          </c:extLst>
        </c:ser>
        <c:ser>
          <c:idx val="2"/>
          <c:order val="2"/>
          <c:tx>
            <c:strRef>
              <c:f>OEE!$C$3</c:f>
              <c:strCache>
                <c:ptCount val="1"/>
                <c:pt idx="0">
                  <c:v>Sum of Quality</c:v>
                </c:pt>
              </c:strCache>
            </c:strRef>
          </c:tx>
          <c:spPr>
            <a:noFill/>
            <a:ln w="25400" cap="flat" cmpd="sng" algn="ctr">
              <a:solidFill>
                <a:schemeClr val="accent3"/>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OEE!$A$4</c:f>
              <c:strCache>
                <c:ptCount val="1"/>
                <c:pt idx="0">
                  <c:v>Total</c:v>
                </c:pt>
              </c:strCache>
            </c:strRef>
          </c:cat>
          <c:val>
            <c:numRef>
              <c:f>OEE!$C$4</c:f>
              <c:numCache>
                <c:formatCode>0</c:formatCode>
                <c:ptCount val="1"/>
                <c:pt idx="0">
                  <c:v>962.56811962103041</c:v>
                </c:pt>
              </c:numCache>
            </c:numRef>
          </c:val>
          <c:extLst>
            <c:ext xmlns:c16="http://schemas.microsoft.com/office/drawing/2014/chart" uri="{C3380CC4-5D6E-409C-BE32-E72D297353CC}">
              <c16:uniqueId val="{00000002-94E9-4322-8B08-123B6F66DE4F}"/>
            </c:ext>
          </c:extLst>
        </c:ser>
        <c:dLbls>
          <c:dLblPos val="outEnd"/>
          <c:showLegendKey val="0"/>
          <c:showVal val="1"/>
          <c:showCatName val="0"/>
          <c:showSerName val="0"/>
          <c:showPercent val="0"/>
          <c:showBubbleSize val="0"/>
        </c:dLbls>
        <c:gapWidth val="164"/>
        <c:overlap val="-35"/>
        <c:axId val="819499696"/>
        <c:axId val="819500656"/>
      </c:barChart>
      <c:catAx>
        <c:axId val="81949969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9500656"/>
        <c:crosses val="autoZero"/>
        <c:auto val="1"/>
        <c:lblAlgn val="ctr"/>
        <c:lblOffset val="100"/>
        <c:noMultiLvlLbl val="0"/>
      </c:catAx>
      <c:valAx>
        <c:axId val="81950065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949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[large_manufacturing_dataset_dashboard.xlsx]Sheet12!PivotTable10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Sum of Mean Time to Repair(minutes)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Sheet12!$B$4:$B$9</c:f>
              <c:numCache>
                <c:formatCode>[$-F400]h:mm:ss\ AM/PM</c:formatCode>
                <c:ptCount val="5"/>
                <c:pt idx="0">
                  <c:v>2660.1166666666668</c:v>
                </c:pt>
                <c:pt idx="1">
                  <c:v>3009.266666666666</c:v>
                </c:pt>
                <c:pt idx="2">
                  <c:v>2374.4000000000005</c:v>
                </c:pt>
                <c:pt idx="3">
                  <c:v>2849.7833333333342</c:v>
                </c:pt>
                <c:pt idx="4">
                  <c:v>2643.4666666666681</c:v>
                </c:pt>
              </c:numCache>
            </c:numRef>
          </c:val>
          <c:extLst>
            <c:ext xmlns:c16="http://schemas.microsoft.com/office/drawing/2014/chart" uri="{C3380CC4-5D6E-409C-BE32-E72D297353CC}">
              <c16:uniqueId val="{00000009-670E-4B4E-B670-32FCE16B818A}"/>
            </c:ext>
          </c:extLst>
        </c:ser>
        <c:ser>
          <c:idx val="1"/>
          <c:order val="1"/>
          <c:tx>
            <c:strRef>
              <c:f>Sheet12!$C$3</c:f>
              <c:strCache>
                <c:ptCount val="1"/>
                <c:pt idx="0">
                  <c:v>Sum of Mean Time to faliure(minutes)</c:v>
                </c:pt>
              </c:strCache>
            </c:strRef>
          </c:tx>
          <c:spPr>
            <a:solidFill>
              <a:schemeClr val="accent2"/>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Sheet12!$C$4:$C$9</c:f>
              <c:numCache>
                <c:formatCode>[$-F400]h:mm:ss\ AM/PM</c:formatCode>
                <c:ptCount val="5"/>
                <c:pt idx="0">
                  <c:v>33583.292857142857</c:v>
                </c:pt>
                <c:pt idx="1">
                  <c:v>38440.028571428593</c:v>
                </c:pt>
                <c:pt idx="2">
                  <c:v>35330.214285714297</c:v>
                </c:pt>
                <c:pt idx="3">
                  <c:v>36240.578571428574</c:v>
                </c:pt>
                <c:pt idx="4">
                  <c:v>33506.871428571445</c:v>
                </c:pt>
              </c:numCache>
            </c:numRef>
          </c:val>
          <c:extLst>
            <c:ext xmlns:c16="http://schemas.microsoft.com/office/drawing/2014/chart" uri="{C3380CC4-5D6E-409C-BE32-E72D297353CC}">
              <c16:uniqueId val="{0000000A-670E-4B4E-B670-32FCE16B818A}"/>
            </c:ext>
          </c:extLst>
        </c:ser>
        <c:ser>
          <c:idx val="2"/>
          <c:order val="2"/>
          <c:tx>
            <c:strRef>
              <c:f>Sheet12!$D$3</c:f>
              <c:strCache>
                <c:ptCount val="1"/>
                <c:pt idx="0">
                  <c:v>Sum of Capacity utilization</c:v>
                </c:pt>
              </c:strCache>
            </c:strRef>
          </c:tx>
          <c:spPr>
            <a:solidFill>
              <a:schemeClr val="accent3"/>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Sheet12!$D$4:$D$9</c:f>
              <c:numCache>
                <c:formatCode>0</c:formatCode>
                <c:ptCount val="5"/>
                <c:pt idx="0">
                  <c:v>167.46631985406586</c:v>
                </c:pt>
                <c:pt idx="1">
                  <c:v>186.86373534923996</c:v>
                </c:pt>
                <c:pt idx="2">
                  <c:v>161.25265089939228</c:v>
                </c:pt>
                <c:pt idx="3">
                  <c:v>170.10842100606152</c:v>
                </c:pt>
                <c:pt idx="4">
                  <c:v>163.58722492122982</c:v>
                </c:pt>
              </c:numCache>
            </c:numRef>
          </c:val>
          <c:extLst>
            <c:ext xmlns:c16="http://schemas.microsoft.com/office/drawing/2014/chart" uri="{C3380CC4-5D6E-409C-BE32-E72D297353CC}">
              <c16:uniqueId val="{0000000B-670E-4B4E-B670-32FCE16B818A}"/>
            </c:ext>
          </c:extLst>
        </c:ser>
        <c:ser>
          <c:idx val="3"/>
          <c:order val="3"/>
          <c:tx>
            <c:strRef>
              <c:f>Sheet12!$E$3</c:f>
              <c:strCache>
                <c:ptCount val="1"/>
                <c:pt idx="0">
                  <c:v>Count of Shift</c:v>
                </c:pt>
              </c:strCache>
            </c:strRef>
          </c:tx>
          <c:spPr>
            <a:solidFill>
              <a:schemeClr val="accent4"/>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M01</c:v>
                </c:pt>
                <c:pt idx="1">
                  <c:v>M02</c:v>
                </c:pt>
                <c:pt idx="2">
                  <c:v>M03</c:v>
                </c:pt>
                <c:pt idx="3">
                  <c:v>M04</c:v>
                </c:pt>
                <c:pt idx="4">
                  <c:v>M05</c:v>
                </c:pt>
              </c:strCache>
            </c:strRef>
          </c:cat>
          <c:val>
            <c:numRef>
              <c:f>Sheet12!$E$4:$E$9</c:f>
              <c:numCache>
                <c:formatCode>General</c:formatCode>
                <c:ptCount val="5"/>
                <c:pt idx="0">
                  <c:v>196</c:v>
                </c:pt>
                <c:pt idx="1">
                  <c:v>221</c:v>
                </c:pt>
                <c:pt idx="2">
                  <c:v>188</c:v>
                </c:pt>
                <c:pt idx="3">
                  <c:v>202</c:v>
                </c:pt>
                <c:pt idx="4">
                  <c:v>193</c:v>
                </c:pt>
              </c:numCache>
            </c:numRef>
          </c:val>
          <c:extLst>
            <c:ext xmlns:c16="http://schemas.microsoft.com/office/drawing/2014/chart" uri="{C3380CC4-5D6E-409C-BE32-E72D297353CC}">
              <c16:uniqueId val="{0000000C-670E-4B4E-B670-32FCE16B818A}"/>
            </c:ext>
          </c:extLst>
        </c:ser>
        <c:dLbls>
          <c:showLegendKey val="0"/>
          <c:showVal val="1"/>
          <c:showCatName val="0"/>
          <c:showSerName val="0"/>
          <c:showPercent val="0"/>
          <c:showBubbleSize val="0"/>
        </c:dLbls>
        <c:gapWidth val="219"/>
        <c:overlap val="-27"/>
        <c:axId val="1917551840"/>
        <c:axId val="1917553760"/>
      </c:barChart>
      <c:lineChart>
        <c:grouping val="standard"/>
        <c:varyColors val="0"/>
        <c:dLbls>
          <c:showLegendKey val="0"/>
          <c:showVal val="1"/>
          <c:showCatName val="0"/>
          <c:showSerName val="0"/>
          <c:showPercent val="0"/>
          <c:showBubbleSize val="0"/>
        </c:dLbls>
        <c:marker val="1"/>
        <c:smooth val="0"/>
        <c:axId val="1917551840"/>
        <c:axId val="1917553760"/>
      </c:lineChart>
      <c:catAx>
        <c:axId val="191755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53760"/>
        <c:crosses val="autoZero"/>
        <c:auto val="1"/>
        <c:lblAlgn val="ctr"/>
        <c:lblOffset val="100"/>
        <c:noMultiLvlLbl val="0"/>
      </c:catAx>
      <c:valAx>
        <c:axId val="1917553760"/>
        <c:scaling>
          <c:orientation val="minMax"/>
        </c:scaling>
        <c:delete val="0"/>
        <c:axPos val="l"/>
        <c:numFmt formatCode="[$-F400]h:mm:ss\ AM/PM"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5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845820</xdr:colOff>
      <xdr:row>6</xdr:row>
      <xdr:rowOff>41910</xdr:rowOff>
    </xdr:from>
    <xdr:to>
      <xdr:col>10</xdr:col>
      <xdr:colOff>220980</xdr:colOff>
      <xdr:row>21</xdr:row>
      <xdr:rowOff>41910</xdr:rowOff>
    </xdr:to>
    <xdr:graphicFrame macro="">
      <xdr:nvGraphicFramePr>
        <xdr:cNvPr id="2" name="Chart 1">
          <a:extLst>
            <a:ext uri="{FF2B5EF4-FFF2-40B4-BE49-F238E27FC236}">
              <a16:creationId xmlns:a16="http://schemas.microsoft.com/office/drawing/2014/main" id="{F421EFC2-5C0D-B06C-D395-D46DE1240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6</xdr:row>
      <xdr:rowOff>41910</xdr:rowOff>
    </xdr:from>
    <xdr:to>
      <xdr:col>9</xdr:col>
      <xdr:colOff>251460</xdr:colOff>
      <xdr:row>21</xdr:row>
      <xdr:rowOff>41910</xdr:rowOff>
    </xdr:to>
    <xdr:graphicFrame macro="">
      <xdr:nvGraphicFramePr>
        <xdr:cNvPr id="2" name="Chart 1">
          <a:extLst>
            <a:ext uri="{FF2B5EF4-FFF2-40B4-BE49-F238E27FC236}">
              <a16:creationId xmlns:a16="http://schemas.microsoft.com/office/drawing/2014/main" id="{CC01343C-BBA2-4395-3A1B-636A0BF1E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6</xdr:row>
      <xdr:rowOff>41910</xdr:rowOff>
    </xdr:from>
    <xdr:to>
      <xdr:col>10</xdr:col>
      <xdr:colOff>495300</xdr:colOff>
      <xdr:row>21</xdr:row>
      <xdr:rowOff>41910</xdr:rowOff>
    </xdr:to>
    <xdr:graphicFrame macro="">
      <xdr:nvGraphicFramePr>
        <xdr:cNvPr id="2" name="Chart 1">
          <a:extLst>
            <a:ext uri="{FF2B5EF4-FFF2-40B4-BE49-F238E27FC236}">
              <a16:creationId xmlns:a16="http://schemas.microsoft.com/office/drawing/2014/main" id="{796A96CD-891B-077B-C83C-C6DC3910F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6</xdr:row>
      <xdr:rowOff>41910</xdr:rowOff>
    </xdr:from>
    <xdr:to>
      <xdr:col>10</xdr:col>
      <xdr:colOff>60960</xdr:colOff>
      <xdr:row>21</xdr:row>
      <xdr:rowOff>41910</xdr:rowOff>
    </xdr:to>
    <xdr:graphicFrame macro="">
      <xdr:nvGraphicFramePr>
        <xdr:cNvPr id="2" name="Chart 1">
          <a:extLst>
            <a:ext uri="{FF2B5EF4-FFF2-40B4-BE49-F238E27FC236}">
              <a16:creationId xmlns:a16="http://schemas.microsoft.com/office/drawing/2014/main" id="{160E0E7E-3494-864C-ABEE-FF321FE1C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106680</xdr:colOff>
      <xdr:row>4</xdr:row>
      <xdr:rowOff>179070</xdr:rowOff>
    </xdr:from>
    <xdr:to>
      <xdr:col>16</xdr:col>
      <xdr:colOff>0</xdr:colOff>
      <xdr:row>19</xdr:row>
      <xdr:rowOff>179070</xdr:rowOff>
    </xdr:to>
    <xdr:graphicFrame macro="">
      <xdr:nvGraphicFramePr>
        <xdr:cNvPr id="2" name="Chart 1">
          <a:extLst>
            <a:ext uri="{FF2B5EF4-FFF2-40B4-BE49-F238E27FC236}">
              <a16:creationId xmlns:a16="http://schemas.microsoft.com/office/drawing/2014/main" id="{67F7E8C8-84F7-7FD5-044A-EB022AF1A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167640</xdr:colOff>
      <xdr:row>5</xdr:row>
      <xdr:rowOff>41910</xdr:rowOff>
    </xdr:from>
    <xdr:to>
      <xdr:col>7</xdr:col>
      <xdr:colOff>205740</xdr:colOff>
      <xdr:row>20</xdr:row>
      <xdr:rowOff>41910</xdr:rowOff>
    </xdr:to>
    <xdr:graphicFrame macro="">
      <xdr:nvGraphicFramePr>
        <xdr:cNvPr id="4" name="Chart 3">
          <a:extLst>
            <a:ext uri="{FF2B5EF4-FFF2-40B4-BE49-F238E27FC236}">
              <a16:creationId xmlns:a16="http://schemas.microsoft.com/office/drawing/2014/main" id="{BB726C45-F79C-98FB-4A49-CF657F4C8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960120</xdr:colOff>
      <xdr:row>9</xdr:row>
      <xdr:rowOff>148590</xdr:rowOff>
    </xdr:from>
    <xdr:to>
      <xdr:col>5</xdr:col>
      <xdr:colOff>243840</xdr:colOff>
      <xdr:row>25</xdr:row>
      <xdr:rowOff>137160</xdr:rowOff>
    </xdr:to>
    <xdr:graphicFrame macro="">
      <xdr:nvGraphicFramePr>
        <xdr:cNvPr id="2" name="Chart 1">
          <a:extLst>
            <a:ext uri="{FF2B5EF4-FFF2-40B4-BE49-F238E27FC236}">
              <a16:creationId xmlns:a16="http://schemas.microsoft.com/office/drawing/2014/main" id="{2727A44E-A90C-0231-A135-7F9B542BE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541020</xdr:colOff>
      <xdr:row>6</xdr:row>
      <xdr:rowOff>41910</xdr:rowOff>
    </xdr:from>
    <xdr:to>
      <xdr:col>9</xdr:col>
      <xdr:colOff>525780</xdr:colOff>
      <xdr:row>21</xdr:row>
      <xdr:rowOff>41910</xdr:rowOff>
    </xdr:to>
    <xdr:graphicFrame macro="">
      <xdr:nvGraphicFramePr>
        <xdr:cNvPr id="3" name="Chart 2">
          <a:extLst>
            <a:ext uri="{FF2B5EF4-FFF2-40B4-BE49-F238E27FC236}">
              <a16:creationId xmlns:a16="http://schemas.microsoft.com/office/drawing/2014/main" id="{4197BD4D-51E4-6270-01F2-EB50E09FF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259080</xdr:colOff>
      <xdr:row>5</xdr:row>
      <xdr:rowOff>129540</xdr:rowOff>
    </xdr:from>
    <xdr:to>
      <xdr:col>6</xdr:col>
      <xdr:colOff>1021080</xdr:colOff>
      <xdr:row>19</xdr:row>
      <xdr:rowOff>60960</xdr:rowOff>
    </xdr:to>
    <mc:AlternateContent xmlns:mc="http://schemas.openxmlformats.org/markup-compatibility/2006" xmlns:a14="http://schemas.microsoft.com/office/drawing/2010/main">
      <mc:Choice Requires="a14">
        <xdr:graphicFrame macro="">
          <xdr:nvGraphicFramePr>
            <xdr:cNvPr id="7" name="Date">
              <a:extLst>
                <a:ext uri="{FF2B5EF4-FFF2-40B4-BE49-F238E27FC236}">
                  <a16:creationId xmlns:a16="http://schemas.microsoft.com/office/drawing/2014/main" id="{ECE5B27D-288D-1CF6-827E-2DC526FAB8C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4389120" y="1043940"/>
              <a:ext cx="1828800" cy="2491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434340</xdr:colOff>
      <xdr:row>9</xdr:row>
      <xdr:rowOff>22861</xdr:rowOff>
    </xdr:from>
    <xdr:to>
      <xdr:col>9</xdr:col>
      <xdr:colOff>129540</xdr:colOff>
      <xdr:row>15</xdr:row>
      <xdr:rowOff>68581</xdr:rowOff>
    </xdr:to>
    <mc:AlternateContent xmlns:mc="http://schemas.openxmlformats.org/markup-compatibility/2006" xmlns:a14="http://schemas.microsoft.com/office/drawing/2010/main">
      <mc:Choice Requires="a14">
        <xdr:graphicFrame macro="">
          <xdr:nvGraphicFramePr>
            <xdr:cNvPr id="8" name="Shift">
              <a:extLst>
                <a:ext uri="{FF2B5EF4-FFF2-40B4-BE49-F238E27FC236}">
                  <a16:creationId xmlns:a16="http://schemas.microsoft.com/office/drawing/2014/main" id="{AA9318B7-E399-8C7A-68F0-FA052CFC2AE8}"/>
                </a:ext>
              </a:extLst>
            </xdr:cNvPr>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mlns="">
        <xdr:sp macro="" textlink="">
          <xdr:nvSpPr>
            <xdr:cNvPr id="0" name=""/>
            <xdr:cNvSpPr>
              <a:spLocks noTextEdit="1"/>
            </xdr:cNvSpPr>
          </xdr:nvSpPr>
          <xdr:spPr>
            <a:xfrm>
              <a:off x="6697980" y="166878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10</xdr:row>
      <xdr:rowOff>91441</xdr:rowOff>
    </xdr:from>
    <xdr:to>
      <xdr:col>11</xdr:col>
      <xdr:colOff>38100</xdr:colOff>
      <xdr:row>19</xdr:row>
      <xdr:rowOff>114301</xdr:rowOff>
    </xdr:to>
    <mc:AlternateContent xmlns:mc="http://schemas.openxmlformats.org/markup-compatibility/2006" xmlns:a14="http://schemas.microsoft.com/office/drawing/2010/main">
      <mc:Choice Requires="a14">
        <xdr:graphicFrame macro="">
          <xdr:nvGraphicFramePr>
            <xdr:cNvPr id="9" name="Machine ID">
              <a:extLst>
                <a:ext uri="{FF2B5EF4-FFF2-40B4-BE49-F238E27FC236}">
                  <a16:creationId xmlns:a16="http://schemas.microsoft.com/office/drawing/2014/main" id="{2E534EED-0730-9ADE-7DA3-841EF0CFEAA6}"/>
                </a:ext>
              </a:extLst>
            </xdr:cNvPr>
            <xdr:cNvGraphicFramePr/>
          </xdr:nvGraphicFramePr>
          <xdr:xfrm>
            <a:off x="0" y="0"/>
            <a:ext cx="0" cy="0"/>
          </xdr:xfrm>
          <a:graphic>
            <a:graphicData uri="http://schemas.microsoft.com/office/drawing/2010/slicer">
              <sle:slicer xmlns:sle="http://schemas.microsoft.com/office/drawing/2010/slicer" name="Machine ID"/>
            </a:graphicData>
          </a:graphic>
        </xdr:graphicFrame>
      </mc:Choice>
      <mc:Fallback xmlns="">
        <xdr:sp macro="" textlink="">
          <xdr:nvSpPr>
            <xdr:cNvPr id="0" name=""/>
            <xdr:cNvSpPr>
              <a:spLocks noTextEdit="1"/>
            </xdr:cNvSpPr>
          </xdr:nvSpPr>
          <xdr:spPr>
            <a:xfrm>
              <a:off x="8740140" y="1920241"/>
              <a:ext cx="1828800"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708660</xdr:colOff>
      <xdr:row>6</xdr:row>
      <xdr:rowOff>41910</xdr:rowOff>
    </xdr:from>
    <xdr:to>
      <xdr:col>10</xdr:col>
      <xdr:colOff>83820</xdr:colOff>
      <xdr:row>21</xdr:row>
      <xdr:rowOff>41910</xdr:rowOff>
    </xdr:to>
    <xdr:graphicFrame macro="">
      <xdr:nvGraphicFramePr>
        <xdr:cNvPr id="2" name="Chart 1">
          <a:extLst>
            <a:ext uri="{FF2B5EF4-FFF2-40B4-BE49-F238E27FC236}">
              <a16:creationId xmlns:a16="http://schemas.microsoft.com/office/drawing/2014/main" id="{E085F7A2-23D3-B199-D6F4-8ACBE9C9D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129540</xdr:colOff>
      <xdr:row>0</xdr:row>
      <xdr:rowOff>99060</xdr:rowOff>
    </xdr:from>
    <xdr:to>
      <xdr:col>23</xdr:col>
      <xdr:colOff>38100</xdr:colOff>
      <xdr:row>5</xdr:row>
      <xdr:rowOff>152400</xdr:rowOff>
    </xdr:to>
    <xdr:sp macro="" textlink="">
      <xdr:nvSpPr>
        <xdr:cNvPr id="2" name="Rectangle: Rounded Corners 1">
          <a:extLst>
            <a:ext uri="{FF2B5EF4-FFF2-40B4-BE49-F238E27FC236}">
              <a16:creationId xmlns:a16="http://schemas.microsoft.com/office/drawing/2014/main" id="{19C7EE63-7914-3DCA-C8D1-4EFBA639F596}"/>
            </a:ext>
          </a:extLst>
        </xdr:cNvPr>
        <xdr:cNvSpPr/>
      </xdr:nvSpPr>
      <xdr:spPr>
        <a:xfrm>
          <a:off x="129540" y="99060"/>
          <a:ext cx="13929360" cy="9677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83820</xdr:colOff>
      <xdr:row>1</xdr:row>
      <xdr:rowOff>76200</xdr:rowOff>
    </xdr:from>
    <xdr:to>
      <xdr:col>21</xdr:col>
      <xdr:colOff>449580</xdr:colOff>
      <xdr:row>5</xdr:row>
      <xdr:rowOff>83820</xdr:rowOff>
    </xdr:to>
    <xdr:sp macro="" textlink="">
      <xdr:nvSpPr>
        <xdr:cNvPr id="3" name="Rectangle: Rounded Corners 2">
          <a:extLst>
            <a:ext uri="{FF2B5EF4-FFF2-40B4-BE49-F238E27FC236}">
              <a16:creationId xmlns:a16="http://schemas.microsoft.com/office/drawing/2014/main" id="{1CD54208-FC12-E1E6-EBC9-36623A3DCCFF}"/>
            </a:ext>
          </a:extLst>
        </xdr:cNvPr>
        <xdr:cNvSpPr/>
      </xdr:nvSpPr>
      <xdr:spPr>
        <a:xfrm>
          <a:off x="693420" y="259080"/>
          <a:ext cx="12557760" cy="7391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274320</xdr:colOff>
      <xdr:row>1</xdr:row>
      <xdr:rowOff>129540</xdr:rowOff>
    </xdr:from>
    <xdr:to>
      <xdr:col>21</xdr:col>
      <xdr:colOff>243840</xdr:colOff>
      <xdr:row>5</xdr:row>
      <xdr:rowOff>15240</xdr:rowOff>
    </xdr:to>
    <xdr:sp macro="" textlink="">
      <xdr:nvSpPr>
        <xdr:cNvPr id="4" name="TextBox 3">
          <a:extLst>
            <a:ext uri="{FF2B5EF4-FFF2-40B4-BE49-F238E27FC236}">
              <a16:creationId xmlns:a16="http://schemas.microsoft.com/office/drawing/2014/main" id="{E9A2853C-BBBD-8E0A-D611-F1AB555B8B66}"/>
            </a:ext>
          </a:extLst>
        </xdr:cNvPr>
        <xdr:cNvSpPr txBox="1"/>
      </xdr:nvSpPr>
      <xdr:spPr>
        <a:xfrm>
          <a:off x="883920" y="312420"/>
          <a:ext cx="1216152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rgbClr val="FFFFFF"/>
              </a:solidFill>
            </a:rPr>
            <a:t>RealTime Analytics</a:t>
          </a:r>
          <a:r>
            <a:rPr lang="en-IN" sz="3200" baseline="0">
              <a:solidFill>
                <a:srgbClr val="FFFFFF"/>
              </a:solidFill>
            </a:rPr>
            <a:t> Dashboard</a:t>
          </a:r>
          <a:endParaRPr lang="en-IN" sz="3200">
            <a:solidFill>
              <a:srgbClr val="FFFFFF"/>
            </a:solidFill>
          </a:endParaRPr>
        </a:p>
      </xdr:txBody>
    </xdr:sp>
    <xdr:clientData/>
  </xdr:twoCellAnchor>
  <xdr:twoCellAnchor editAs="oneCell">
    <xdr:from>
      <xdr:col>15</xdr:col>
      <xdr:colOff>381000</xdr:colOff>
      <xdr:row>2</xdr:row>
      <xdr:rowOff>0</xdr:rowOff>
    </xdr:from>
    <xdr:to>
      <xdr:col>18</xdr:col>
      <xdr:colOff>381000</xdr:colOff>
      <xdr:row>5</xdr:row>
      <xdr:rowOff>38100</xdr:rowOff>
    </xdr:to>
    <mc:AlternateContent xmlns:mc="http://schemas.openxmlformats.org/markup-compatibility/2006" xmlns:a14="http://schemas.microsoft.com/office/drawing/2010/main">
      <mc:Choice Requires="a14">
        <xdr:graphicFrame macro="">
          <xdr:nvGraphicFramePr>
            <xdr:cNvPr id="5" name="Date 1">
              <a:extLst>
                <a:ext uri="{FF2B5EF4-FFF2-40B4-BE49-F238E27FC236}">
                  <a16:creationId xmlns:a16="http://schemas.microsoft.com/office/drawing/2014/main" id="{190002A4-7E3D-44ED-9323-CB7AFB0074E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9525000" y="365760"/>
              <a:ext cx="182880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5</xdr:row>
      <xdr:rowOff>129540</xdr:rowOff>
    </xdr:from>
    <xdr:to>
      <xdr:col>7</xdr:col>
      <xdr:colOff>571500</xdr:colOff>
      <xdr:row>17</xdr:row>
      <xdr:rowOff>53340</xdr:rowOff>
    </xdr:to>
    <xdr:graphicFrame macro="">
      <xdr:nvGraphicFramePr>
        <xdr:cNvPr id="7" name="Chart 6">
          <a:extLst>
            <a:ext uri="{FF2B5EF4-FFF2-40B4-BE49-F238E27FC236}">
              <a16:creationId xmlns:a16="http://schemas.microsoft.com/office/drawing/2014/main" id="{3ABCE743-0A9E-4302-8428-CDE697C6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xdr:colOff>
      <xdr:row>5</xdr:row>
      <xdr:rowOff>129540</xdr:rowOff>
    </xdr:from>
    <xdr:to>
      <xdr:col>14</xdr:col>
      <xdr:colOff>320040</xdr:colOff>
      <xdr:row>17</xdr:row>
      <xdr:rowOff>53340</xdr:rowOff>
    </xdr:to>
    <xdr:graphicFrame macro="">
      <xdr:nvGraphicFramePr>
        <xdr:cNvPr id="8" name="Chart 7">
          <a:extLst>
            <a:ext uri="{FF2B5EF4-FFF2-40B4-BE49-F238E27FC236}">
              <a16:creationId xmlns:a16="http://schemas.microsoft.com/office/drawing/2014/main" id="{57C22B84-FFB7-494F-A647-4F7138094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388620</xdr:colOff>
      <xdr:row>5</xdr:row>
      <xdr:rowOff>129540</xdr:rowOff>
    </xdr:from>
    <xdr:to>
      <xdr:col>21</xdr:col>
      <xdr:colOff>373380</xdr:colOff>
      <xdr:row>17</xdr:row>
      <xdr:rowOff>45720</xdr:rowOff>
    </xdr:to>
    <xdr:graphicFrame macro="">
      <xdr:nvGraphicFramePr>
        <xdr:cNvPr id="9" name="Chart 8">
          <a:extLst>
            <a:ext uri="{FF2B5EF4-FFF2-40B4-BE49-F238E27FC236}">
              <a16:creationId xmlns:a16="http://schemas.microsoft.com/office/drawing/2014/main" id="{CA19F430-96CE-453A-A079-0B56FC089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114300</xdr:colOff>
      <xdr:row>17</xdr:row>
      <xdr:rowOff>106680</xdr:rowOff>
    </xdr:from>
    <xdr:to>
      <xdr:col>7</xdr:col>
      <xdr:colOff>548640</xdr:colOff>
      <xdr:row>28</xdr:row>
      <xdr:rowOff>76200</xdr:rowOff>
    </xdr:to>
    <xdr:graphicFrame macro="">
      <xdr:nvGraphicFramePr>
        <xdr:cNvPr id="10" name="Chart 9">
          <a:extLst>
            <a:ext uri="{FF2B5EF4-FFF2-40B4-BE49-F238E27FC236}">
              <a16:creationId xmlns:a16="http://schemas.microsoft.com/office/drawing/2014/main" id="{0E3395F6-C35B-42C9-AF93-7FB398013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38100</xdr:colOff>
      <xdr:row>17</xdr:row>
      <xdr:rowOff>91440</xdr:rowOff>
    </xdr:from>
    <xdr:to>
      <xdr:col>14</xdr:col>
      <xdr:colOff>320040</xdr:colOff>
      <xdr:row>28</xdr:row>
      <xdr:rowOff>76200</xdr:rowOff>
    </xdr:to>
    <xdr:graphicFrame macro="">
      <xdr:nvGraphicFramePr>
        <xdr:cNvPr id="11" name="Chart 10">
          <a:extLst>
            <a:ext uri="{FF2B5EF4-FFF2-40B4-BE49-F238E27FC236}">
              <a16:creationId xmlns:a16="http://schemas.microsoft.com/office/drawing/2014/main" id="{B7AD9178-FCBE-4FB9-ADC2-999B4A9E3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388620</xdr:colOff>
      <xdr:row>17</xdr:row>
      <xdr:rowOff>99060</xdr:rowOff>
    </xdr:from>
    <xdr:to>
      <xdr:col>21</xdr:col>
      <xdr:colOff>381000</xdr:colOff>
      <xdr:row>28</xdr:row>
      <xdr:rowOff>83820</xdr:rowOff>
    </xdr:to>
    <xdr:graphicFrame macro="">
      <xdr:nvGraphicFramePr>
        <xdr:cNvPr id="12" name="Chart 11">
          <a:extLst>
            <a:ext uri="{FF2B5EF4-FFF2-40B4-BE49-F238E27FC236}">
              <a16:creationId xmlns:a16="http://schemas.microsoft.com/office/drawing/2014/main" id="{1B62F5C1-EF6A-4FAD-B4E8-AC2D7CBCC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91440</xdr:colOff>
      <xdr:row>28</xdr:row>
      <xdr:rowOff>129540</xdr:rowOff>
    </xdr:from>
    <xdr:to>
      <xdr:col>6</xdr:col>
      <xdr:colOff>487680</xdr:colOff>
      <xdr:row>43</xdr:row>
      <xdr:rowOff>53340</xdr:rowOff>
    </xdr:to>
    <xdr:graphicFrame macro="">
      <xdr:nvGraphicFramePr>
        <xdr:cNvPr id="13" name="Chart 12">
          <a:extLst>
            <a:ext uri="{FF2B5EF4-FFF2-40B4-BE49-F238E27FC236}">
              <a16:creationId xmlns:a16="http://schemas.microsoft.com/office/drawing/2014/main" id="{B016D52C-4D47-4886-ACF2-A195F26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419100</xdr:colOff>
      <xdr:row>1</xdr:row>
      <xdr:rowOff>175260</xdr:rowOff>
    </xdr:from>
    <xdr:to>
      <xdr:col>21</xdr:col>
      <xdr:colOff>419100</xdr:colOff>
      <xdr:row>5</xdr:row>
      <xdr:rowOff>53340</xdr:rowOff>
    </xdr:to>
    <mc:AlternateContent xmlns:mc="http://schemas.openxmlformats.org/markup-compatibility/2006" xmlns:a14="http://schemas.microsoft.com/office/drawing/2010/main">
      <mc:Choice Requires="a14">
        <xdr:graphicFrame macro="">
          <xdr:nvGraphicFramePr>
            <xdr:cNvPr id="14" name="Shift 1">
              <a:extLst>
                <a:ext uri="{FF2B5EF4-FFF2-40B4-BE49-F238E27FC236}">
                  <a16:creationId xmlns:a16="http://schemas.microsoft.com/office/drawing/2014/main" id="{E159FAEF-DFC5-46DC-9C95-A63F86EE7D76}"/>
                </a:ext>
              </a:extLst>
            </xdr:cNvPr>
            <xdr:cNvGraphicFramePr/>
          </xdr:nvGraphicFramePr>
          <xdr:xfrm>
            <a:off x="0" y="0"/>
            <a:ext cx="0" cy="0"/>
          </xdr:xfrm>
          <a:graphic>
            <a:graphicData uri="http://schemas.microsoft.com/office/drawing/2010/slicer">
              <sle:slicer xmlns:sle="http://schemas.microsoft.com/office/drawing/2010/slicer" name="Shift 1"/>
            </a:graphicData>
          </a:graphic>
        </xdr:graphicFrame>
      </mc:Choice>
      <mc:Fallback xmlns="">
        <xdr:sp macro="" textlink="">
          <xdr:nvSpPr>
            <xdr:cNvPr id="0" name=""/>
            <xdr:cNvSpPr>
              <a:spLocks noTextEdit="1"/>
            </xdr:cNvSpPr>
          </xdr:nvSpPr>
          <xdr:spPr>
            <a:xfrm>
              <a:off x="11391900" y="358140"/>
              <a:ext cx="182880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556260</xdr:colOff>
      <xdr:row>28</xdr:row>
      <xdr:rowOff>129540</xdr:rowOff>
    </xdr:from>
    <xdr:to>
      <xdr:col>11</xdr:col>
      <xdr:colOff>449580</xdr:colOff>
      <xdr:row>43</xdr:row>
      <xdr:rowOff>68580</xdr:rowOff>
    </xdr:to>
    <xdr:graphicFrame macro="">
      <xdr:nvGraphicFramePr>
        <xdr:cNvPr id="15" name="Chart 14">
          <a:extLst>
            <a:ext uri="{FF2B5EF4-FFF2-40B4-BE49-F238E27FC236}">
              <a16:creationId xmlns:a16="http://schemas.microsoft.com/office/drawing/2014/main" id="{F8CB9B41-5B26-49CE-8D4E-CDA6CD941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495300</xdr:colOff>
      <xdr:row>28</xdr:row>
      <xdr:rowOff>129540</xdr:rowOff>
    </xdr:from>
    <xdr:to>
      <xdr:col>21</xdr:col>
      <xdr:colOff>365760</xdr:colOff>
      <xdr:row>43</xdr:row>
      <xdr:rowOff>83820</xdr:rowOff>
    </xdr:to>
    <xdr:graphicFrame macro="">
      <xdr:nvGraphicFramePr>
        <xdr:cNvPr id="16" name="Chart 15">
          <a:extLst>
            <a:ext uri="{FF2B5EF4-FFF2-40B4-BE49-F238E27FC236}">
              <a16:creationId xmlns:a16="http://schemas.microsoft.com/office/drawing/2014/main" id="{9564FBDC-D116-4FBE-A881-B5DFA8130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274320</xdr:colOff>
      <xdr:row>1</xdr:row>
      <xdr:rowOff>129540</xdr:rowOff>
    </xdr:from>
    <xdr:to>
      <xdr:col>7</xdr:col>
      <xdr:colOff>167640</xdr:colOff>
      <xdr:row>4</xdr:row>
      <xdr:rowOff>167640</xdr:rowOff>
    </xdr:to>
    <mc:AlternateContent xmlns:mc="http://schemas.openxmlformats.org/markup-compatibility/2006" xmlns:a14="http://schemas.microsoft.com/office/drawing/2010/main">
      <mc:Choice Requires="a14">
        <xdr:graphicFrame macro="">
          <xdr:nvGraphicFramePr>
            <xdr:cNvPr id="17" name="Machine ID 1">
              <a:extLst>
                <a:ext uri="{FF2B5EF4-FFF2-40B4-BE49-F238E27FC236}">
                  <a16:creationId xmlns:a16="http://schemas.microsoft.com/office/drawing/2014/main" id="{2DA781CF-9E3E-45D3-B817-10575C9A5DBF}"/>
                </a:ext>
              </a:extLst>
            </xdr:cNvPr>
            <xdr:cNvGraphicFramePr/>
          </xdr:nvGraphicFramePr>
          <xdr:xfrm>
            <a:off x="0" y="0"/>
            <a:ext cx="0" cy="0"/>
          </xdr:xfrm>
          <a:graphic>
            <a:graphicData uri="http://schemas.microsoft.com/office/drawing/2010/slicer">
              <sle:slicer xmlns:sle="http://schemas.microsoft.com/office/drawing/2010/slicer" name="Machine ID 1"/>
            </a:graphicData>
          </a:graphic>
        </xdr:graphicFrame>
      </mc:Choice>
      <mc:Fallback xmlns="">
        <xdr:sp macro="" textlink="">
          <xdr:nvSpPr>
            <xdr:cNvPr id="0" name=""/>
            <xdr:cNvSpPr>
              <a:spLocks noTextEdit="1"/>
            </xdr:cNvSpPr>
          </xdr:nvSpPr>
          <xdr:spPr>
            <a:xfrm>
              <a:off x="883920" y="312420"/>
              <a:ext cx="355092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KULNATH" refreshedDate="45580.610448726853" createdVersion="8" refreshedVersion="8" minRefreshableVersion="3" recordCount="1000" xr:uid="{20083AD1-A902-4B57-97C4-E2B858487975}">
  <cacheSource type="worksheet">
    <worksheetSource name="Table3"/>
  </cacheSource>
  <cacheFields count="34">
    <cacheField name="Date" numFmtId="14">
      <sharedItems containsSemiMixedTypes="0" containsNonDate="0" containsDate="1" containsString="0" minDate="2023-01-01T00:00:00" maxDate="2024-01-11T00:00:00"/>
    </cacheField>
    <cacheField name="Shift" numFmtId="0">
      <sharedItems containsSemiMixedTypes="0" containsString="0" containsNumber="1" containsInteger="1" minValue="1" maxValue="3"/>
    </cacheField>
    <cacheField name="Machine ID" numFmtId="0">
      <sharedItems/>
    </cacheField>
    <cacheField name="Units Produced" numFmtId="0">
      <sharedItems containsSemiMixedTypes="0" containsString="0" containsNumber="1" containsInteger="1" minValue="400" maxValue="700"/>
    </cacheField>
    <cacheField name="Good Units" numFmtId="0">
      <sharedItems containsSemiMixedTypes="0" containsString="0" containsNumber="1" containsInteger="1" minValue="371" maxValue="688"/>
    </cacheField>
    <cacheField name="Defective Units" numFmtId="0">
      <sharedItems containsSemiMixedTypes="0" containsString="0" containsNumber="1" containsInteger="1" minValue="10" maxValue="30"/>
    </cacheField>
    <cacheField name="Available Time(minutes)" numFmtId="0">
      <sharedItems containsSemiMixedTypes="0" containsString="0" containsNumber="1" containsInteger="1" minValue="60" maxValue="70"/>
    </cacheField>
    <cacheField name="Downtime (minutes)" numFmtId="0">
      <sharedItems containsSemiMixedTypes="0" containsString="0" containsNumber="1" containsInteger="1" minValue="10" maxValue="60"/>
    </cacheField>
    <cacheField name="Total Operating Time (minutes)" numFmtId="0">
      <sharedItems containsSemiMixedTypes="0" containsString="0" containsNumber="1" containsInteger="1" minValue="400" maxValue="600"/>
    </cacheField>
    <cacheField name="Scrap Units" numFmtId="0">
      <sharedItems containsSemiMixedTypes="0" containsString="0" containsNumber="1" containsInteger="1" minValue="1" maxValue="10"/>
    </cacheField>
    <cacheField name="Energy Consumed (kWh)" numFmtId="0">
      <sharedItems containsSemiMixedTypes="0" containsString="0" containsNumber="1" minValue="100.03" maxValue="199.88"/>
    </cacheField>
    <cacheField name="Orders Fulfilled" numFmtId="0">
      <sharedItems containsSemiMixedTypes="0" containsString="0" containsNumber="1" containsInteger="1" minValue="30" maxValue="60"/>
    </cacheField>
    <cacheField name="Orders Received" numFmtId="0">
      <sharedItems containsSemiMixedTypes="0" containsString="0" containsNumber="1" containsInteger="1" minValue="30" maxValue="70"/>
    </cacheField>
    <cacheField name="Order Completion Time (hours)" numFmtId="0">
      <sharedItems containsSemiMixedTypes="0" containsString="0" containsNumber="1" minValue="2.0099999999999998" maxValue="5"/>
    </cacheField>
    <cacheField name="Max Capacity" numFmtId="0">
      <sharedItems containsSemiMixedTypes="0" containsString="0" containsNumber="1" containsInteger="1" minValue="600" maxValue="700"/>
    </cacheField>
    <cacheField name="Number of failures" numFmtId="0">
      <sharedItems containsSemiMixedTypes="0" containsString="0" containsNumber="1" containsInteger="1" minValue="1" maxValue="7"/>
    </cacheField>
    <cacheField name="Repair Time (minutes)" numFmtId="0">
      <sharedItems containsSemiMixedTypes="0" containsString="0" containsNumber="1" containsInteger="1" minValue="20" maxValue="40"/>
    </cacheField>
    <cacheField name="Number of Repairs" numFmtId="0">
      <sharedItems containsSemiMixedTypes="0" containsString="0" containsNumber="1" containsInteger="1" minValue="1" maxValue="5"/>
    </cacheField>
    <cacheField name="Lead Time (hours)" numFmtId="0">
      <sharedItems containsSemiMixedTypes="0" containsString="0" containsNumber="1" minValue="3" maxValue="8"/>
    </cacheField>
    <cacheField name="Production planning Time(minutes)" numFmtId="0">
      <sharedItems containsSemiMixedTypes="0" containsString="0" containsNumber="1" containsInteger="1" minValue="500" maxValue="600"/>
    </cacheField>
    <cacheField name="Availability" numFmtId="2">
      <sharedItems containsSemiMixedTypes="0" containsString="0" containsNumber="1" minValue="0.67224080267558528" maxValue="1.1865079365079365"/>
    </cacheField>
    <cacheField name="Performance" numFmtId="2">
      <sharedItems containsSemiMixedTypes="0" containsString="0" containsNumber="1" minValue="0.57736389684813749" maxValue="1.1553719008264463"/>
    </cacheField>
    <cacheField name="Quality" numFmtId="2">
      <sharedItems containsSemiMixedTypes="0" containsString="0" containsNumber="1" minValue="0.92628992628992624" maxValue="0.98554913294797686"/>
    </cacheField>
    <cacheField name="Cycle Time" numFmtId="2">
      <sharedItems containsSemiMixedTypes="0" containsString="0" containsNumber="1" minValue="0.57471264367816088" maxValue="1.4545454545454546"/>
    </cacheField>
    <cacheField name="Defect rate" numFmtId="2">
      <sharedItems containsSemiMixedTypes="0" containsString="0" containsNumber="1" minValue="1.4450867052023121E-2" maxValue="7.3710073710073709E-2"/>
    </cacheField>
    <cacheField name="Utilization rate" numFmtId="1">
      <sharedItems containsSemiMixedTypes="0" containsString="0" containsNumber="1" minValue="5.7142857142857144" maxValue="10"/>
    </cacheField>
    <cacheField name="First pass yeild(FPY)" numFmtId="2">
      <sharedItems containsSemiMixedTypes="0" containsString="0" containsNumber="1" minValue="0.92628992628992624" maxValue="0.98554913294797686"/>
    </cacheField>
    <cacheField name="Scrap Rate" numFmtId="2">
      <sharedItems containsSemiMixedTypes="0" containsString="0" containsNumber="1" minValue="1.4285714285714286E-3" maxValue="2.4937655860349128E-2"/>
    </cacheField>
    <cacheField name="Throughput" numFmtId="1">
      <sharedItems containsSemiMixedTypes="0" containsString="0" containsNumber="1" minValue="133.33333333333334" maxValue="700"/>
    </cacheField>
    <cacheField name="Capacity utilization" numFmtId="2">
      <sharedItems containsSemiMixedTypes="0" containsString="0" containsNumber="1" minValue="0.57736389684813749" maxValue="1.1553719008264463"/>
    </cacheField>
    <cacheField name="Mean Time to Repair(minutes)" numFmtId="1">
      <sharedItems containsSemiMixedTypes="0" containsString="0" containsNumber="1" minValue="4" maxValue="40"/>
    </cacheField>
    <cacheField name="Mean Time to faliure(minutes)" numFmtId="1">
      <sharedItems containsSemiMixedTypes="0" containsString="0" containsNumber="1" minValue="57.142857142857146" maxValue="599"/>
    </cacheField>
    <cacheField name="Order fullfillment rate" numFmtId="1">
      <sharedItems containsSemiMixedTypes="0" containsString="0" containsNumber="1" minValue="0.42857142857142855" maxValue="2"/>
    </cacheField>
    <cacheField name="Enegry efficiency" numFmtId="1">
      <sharedItems containsSemiMixedTypes="0" containsString="0" containsNumber="1" minValue="2.0531400966183573" maxValue="6.84252280840936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08912036" backgroundQuery="1" createdVersion="8" refreshedVersion="8" minRefreshableVersion="3" recordCount="0" supportSubquery="1" supportAdvancedDrill="1" xr:uid="{B7383167-936C-4EBE-A4FA-63385B60CFCB}">
  <cacheSource type="external" connectionId="1"/>
  <cacheFields count="6">
    <cacheField name="[Table3].[Date].[Date]" caption="Date" numFmtId="0" level="1">
      <sharedItems containsSemiMixedTypes="0" containsNonDate="0" containsDate="1" containsString="0" minDate="2023-01-02T00:00:00" maxDate="2024-01-11T00:00:00" count="349">
        <d v="2023-01-02T00:00:00"/>
        <d v="2023-01-03T00:00:00"/>
        <d v="2023-01-04T00:00:00"/>
        <d v="2023-01-05T00:00:00"/>
        <d v="2023-01-06T00:00:00"/>
        <d v="2023-01-07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5T00:00:00"/>
        <d v="2023-01-26T00:00:00"/>
        <d v="2023-01-27T00:00:00"/>
        <d v="2023-01-28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6T00:00:00"/>
        <d v="2023-03-17T00:00:00"/>
        <d v="2023-03-18T00:00:00"/>
        <d v="2023-03-19T00:00:00"/>
        <d v="2023-03-20T00:00:00"/>
        <d v="2023-03-21T00:00:00"/>
        <d v="2023-03-22T00:00:00"/>
        <d v="2023-03-23T00:00:00"/>
        <d v="2023-03-24T00:00:00"/>
        <d v="2023-03-25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20T00:00:00"/>
        <d v="2023-04-21T00:00:00"/>
        <d v="2023-04-22T00:00:00"/>
        <d v="2023-04-23T00:00:00"/>
        <d v="2023-04-24T00:00:00"/>
        <d v="2023-04-25T00:00:00"/>
        <d v="2023-04-26T00:00:00"/>
        <d v="2023-04-27T00:00:00"/>
        <d v="2023-04-28T00:00:00"/>
        <d v="2023-04-29T00:00:00"/>
        <d v="2023-04-30T00:00:00"/>
        <d v="2023-05-01T00:00:00"/>
        <d v="2023-05-03T00:00:00"/>
        <d v="2023-05-04T00:00:00"/>
        <d v="2023-05-05T00:00:00"/>
        <d v="2023-05-06T00:00:00"/>
        <d v="2023-05-08T00:00:00"/>
        <d v="2023-05-09T00:00:00"/>
        <d v="2023-05-10T00:00:00"/>
        <d v="2023-05-12T00:00:00"/>
        <d v="2023-05-13T00:00:00"/>
        <d v="2023-05-14T00:00:00"/>
        <d v="2023-05-15T00:00:00"/>
        <d v="2023-05-16T00:00:00"/>
        <d v="2023-05-17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4T00:00:00"/>
        <d v="2023-07-15T00:00:00"/>
        <d v="2023-07-16T00:00:00"/>
        <d v="2023-07-17T00:00:00"/>
        <d v="2023-07-18T00:00:00"/>
        <d v="2023-07-19T00:00:00"/>
        <d v="2023-07-20T00:00:00"/>
        <d v="2023-07-22T00:00:00"/>
        <d v="2023-07-23T00:00:00"/>
        <d v="2023-07-24T00:00:00"/>
        <d v="2023-07-25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2T00:00:00"/>
        <d v="2023-08-23T00:00:00"/>
        <d v="2023-08-24T00:00:00"/>
        <d v="2023-08-25T00:00:00"/>
        <d v="2023-08-26T00:00:00"/>
        <d v="2023-08-27T00:00:00"/>
        <d v="2023-08-28T00:00:00"/>
        <d v="2023-08-29T00:00:00"/>
        <d v="2023-08-31T00:00:00"/>
        <d v="2023-09-02T00:00:00"/>
        <d v="2023-09-03T00:00:00"/>
        <d v="2023-09-04T00:00:00"/>
        <d v="2023-09-05T00:00:00"/>
        <d v="2023-09-06T00:00:00"/>
        <d v="2023-09-07T00:00:00"/>
        <d v="2023-09-08T00:00:00"/>
        <d v="2023-09-09T00:00:00"/>
        <d v="2023-09-10T00:00:00"/>
        <d v="2023-09-11T00:00:00"/>
        <d v="2023-09-12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4T00:00:00"/>
        <d v="2023-11-15T00:00:00"/>
        <d v="2023-11-16T00:00:00"/>
        <d v="2023-11-17T00:00:00"/>
        <d v="2023-11-18T00:00:00"/>
        <d v="2023-11-19T00:00:00"/>
        <d v="2023-11-20T00:00:00"/>
        <d v="2023-11-21T00:00:00"/>
        <d v="2023-11-22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sharedItems>
    </cacheField>
    <cacheField name="[Table3].[Date (Month)].[Date (Month)]" caption="Date (Month)" numFmtId="0" hierarchy="36" level="1">
      <sharedItems count="12">
        <s v="Jan"/>
        <s v="Feb"/>
        <s v="Mar"/>
        <s v="Apr"/>
        <s v="May"/>
        <s v="Jun"/>
        <s v="Jul"/>
        <s v="Aug"/>
        <s v="Sep"/>
        <s v="Oct"/>
        <s v="Nov"/>
        <s v="Dec"/>
      </sharedItems>
    </cacheField>
    <cacheField name="[Table3].[Date (Quarter)].[Date (Quarter)]" caption="Date (Quarter)" numFmtId="0" hierarchy="35" level="1">
      <sharedItems count="4">
        <s v="Qtr1"/>
        <s v="Qtr2"/>
        <s v="Qtr3"/>
        <s v="Qtr4"/>
      </sharedItems>
    </cacheField>
    <cacheField name="[Table3].[Date (Year)].[Date (Year)]" caption="Date (Year)" numFmtId="0" hierarchy="34" level="1">
      <sharedItems count="2">
        <s v="2023"/>
        <s v="2024"/>
      </sharedItems>
    </cacheField>
    <cacheField name="[Measures].[Sum of Shift]" caption="Sum of Shift" numFmtId="0" hierarchy="53"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fieldsUsage count="2">
        <fieldUsage x="-1"/>
        <fieldUsage x="0"/>
      </fieldsUsage>
    </cacheHierarchy>
    <cacheHierarchy uniqueName="[Table3].[Shift]" caption="Shift" attribute="1" defaultMemberUniqueName="[Table3].[Shift].[All]" allUniqueName="[Table3].[Shift].[All]" dimensionUniqueName="[Table3]" displayFolder="" count="2" memberValueDatatype="20" unbalanced="0">
      <fieldsUsage count="2">
        <fieldUsage x="-1"/>
        <fieldUsage x="5"/>
      </fieldsUsage>
    </cacheHierarchy>
    <cacheHierarchy uniqueName="[Table3].[Machine ID]" caption="Machine ID" attribute="1" defaultMemberUniqueName="[Table3].[Machine ID].[All]" allUniqueName="[Table3].[Machine ID].[All]" dimensionUniqueName="[Table3]" displayFolder="" count="2" memberValueDatatype="130" unbalanced="0"/>
    <cacheHierarchy uniqueName="[Table3].[Units Produced]" caption="Units Produced" attribute="1" defaultMemberUniqueName="[Table3].[Units Produced].[All]" allUniqueName="[Table3].[Units Produced].[All]" dimensionUniqueName="[Table3]" displayFolder="" count="2" memberValueDatatype="20" unbalanced="0"/>
    <cacheHierarchy uniqueName="[Table3].[Good Units]" caption="Good Units" attribute="1" defaultMemberUniqueName="[Table3].[Good Units].[All]" allUniqueName="[Table3].[Good Units].[All]" dimensionUniqueName="[Table3]" displayFolder="" count="2" memberValueDatatype="20" unbalanced="0"/>
    <cacheHierarchy uniqueName="[Table3].[Defective Units]" caption="Defective Units" attribute="1" defaultMemberUniqueName="[Table3].[Defective Units].[All]" allUniqueName="[Table3].[Defective Units].[All]" dimensionUniqueName="[Table3]" displayFolder="" count="2" memberValueDatatype="20" unbalanced="0"/>
    <cacheHierarchy uniqueName="[Table3].[Available Time(minutes)]" caption="Available Time(minutes)" attribute="1" defaultMemberUniqueName="[Table3].[Available Time(minutes)].[All]" allUniqueName="[Table3].[Available Time(minutes)].[All]" dimensionUniqueName="[Table3]" displayFolder="" count="2" memberValueDatatype="20" unbalanced="0"/>
    <cacheHierarchy uniqueName="[Table3].[Downtime (minutes)]" caption="Downtime (minutes)" attribute="1" defaultMemberUniqueName="[Table3].[Downtime (minutes)].[All]" allUniqueName="[Table3].[Downtime (minutes)].[All]" dimensionUniqueName="[Table3]" displayFolder="" count="2"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2" memberValueDatatype="20" unbalanced="0"/>
    <cacheHierarchy uniqueName="[Table3].[Scrap Units]" caption="Scrap Units" attribute="1" defaultMemberUniqueName="[Table3].[Scrap Units].[All]" allUniqueName="[Table3].[Scrap Units].[All]" dimensionUniqueName="[Table3]" displayFolder="" count="2" memberValueDatatype="20" unbalanced="0"/>
    <cacheHierarchy uniqueName="[Table3].[Energy Consumed (kWh)]" caption="Energy Consumed (kWh)" attribute="1" defaultMemberUniqueName="[Table3].[Energy Consumed (kWh)].[All]" allUniqueName="[Table3].[Energy Consumed (kWh)].[All]" dimensionUniqueName="[Table3]" displayFolder="" count="2" memberValueDatatype="5" unbalanced="0"/>
    <cacheHierarchy uniqueName="[Table3].[Orders Fulfilled]" caption="Orders Fulfilled" attribute="1" defaultMemberUniqueName="[Table3].[Orders Fulfilled].[All]" allUniqueName="[Table3].[Orders Fulfilled].[All]" dimensionUniqueName="[Table3]" displayFolder="" count="2" memberValueDatatype="20" unbalanced="0"/>
    <cacheHierarchy uniqueName="[Table3].[Orders Received]" caption="Orders Received" attribute="1" defaultMemberUniqueName="[Table3].[Orders Received].[All]" allUniqueName="[Table3].[Orders Received].[All]" dimensionUniqueName="[Table3]" displayFolder="" count="2"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2" memberValueDatatype="5" unbalanced="0"/>
    <cacheHierarchy uniqueName="[Table3].[Max Capacity]" caption="Max Capacity" attribute="1" defaultMemberUniqueName="[Table3].[Max Capacity].[All]" allUniqueName="[Table3].[Max Capacity].[All]" dimensionUniqueName="[Table3]" displayFolder="" count="2" memberValueDatatype="20" unbalanced="0"/>
    <cacheHierarchy uniqueName="[Table3].[Number of failures]" caption="Number of failures" attribute="1" defaultMemberUniqueName="[Table3].[Number of failures].[All]" allUniqueName="[Table3].[Number of failures].[All]" dimensionUniqueName="[Table3]" displayFolder="" count="2" memberValueDatatype="20" unbalanced="0"/>
    <cacheHierarchy uniqueName="[Table3].[Repair Time (minutes)]" caption="Repair Time (minutes)" attribute="1" defaultMemberUniqueName="[Table3].[Repair Time (minutes)].[All]" allUniqueName="[Table3].[Repair Time (minutes)].[All]" dimensionUniqueName="[Table3]" displayFolder="" count="2" memberValueDatatype="20" unbalanced="0"/>
    <cacheHierarchy uniqueName="[Table3].[Number of Repairs]" caption="Number of Repairs" attribute="1" defaultMemberUniqueName="[Table3].[Number of Repairs].[All]" allUniqueName="[Table3].[Number of Repairs].[All]" dimensionUniqueName="[Table3]" displayFolder="" count="2" memberValueDatatype="20" unbalanced="0"/>
    <cacheHierarchy uniqueName="[Table3].[Lead Time (hours)]" caption="Lead Time (hours)" attribute="1" defaultMemberUniqueName="[Table3].[Lead Time (hours)].[All]" allUniqueName="[Table3].[Lead Time (hours)].[All]" dimensionUniqueName="[Table3]" displayFolder="" count="2"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2" memberValueDatatype="20" unbalanced="0"/>
    <cacheHierarchy uniqueName="[Table3].[Availability]" caption="Availability" attribute="1" defaultMemberUniqueName="[Table3].[Availability].[All]" allUniqueName="[Table3].[Availability].[All]" dimensionUniqueName="[Table3]" displayFolder="" count="2" memberValueDatatype="5" unbalanced="0"/>
    <cacheHierarchy uniqueName="[Table3].[Performance]" caption="Performance" attribute="1" defaultMemberUniqueName="[Table3].[Performance].[All]" allUniqueName="[Table3].[Performance].[All]" dimensionUniqueName="[Table3]" displayFolder="" count="2" memberValueDatatype="5" unbalanced="0"/>
    <cacheHierarchy uniqueName="[Table3].[Quality]" caption="Quality" attribute="1" defaultMemberUniqueName="[Table3].[Quality].[All]" allUniqueName="[Table3].[Quality].[All]" dimensionUniqueName="[Table3]" displayFolder="" count="2" memberValueDatatype="5" unbalanced="0"/>
    <cacheHierarchy uniqueName="[Table3].[Cycle Time]" caption="Cycle Time" attribute="1" defaultMemberUniqueName="[Table3].[Cycle Time].[All]" allUniqueName="[Table3].[Cycle Time].[All]" dimensionUniqueName="[Table3]" displayFolder="" count="2" memberValueDatatype="5" unbalanced="0"/>
    <cacheHierarchy uniqueName="[Table3].[Defect rate]" caption="Defect rate" attribute="1" defaultMemberUniqueName="[Table3].[Defect rate].[All]" allUniqueName="[Table3].[Defect rate].[All]" dimensionUniqueName="[Table3]" displayFolder="" count="2" memberValueDatatype="5" unbalanced="0"/>
    <cacheHierarchy uniqueName="[Table3].[Utilization rate]" caption="Utilization rate" attribute="1" defaultMemberUniqueName="[Table3].[Utilization rate].[All]" allUniqueName="[Table3].[Utilization rate].[All]" dimensionUniqueName="[Table3]" displayFolder="" count="2" memberValueDatatype="5" unbalanced="0"/>
    <cacheHierarchy uniqueName="[Table3].[First pass yeild(FPY)]" caption="First pass yeild(FPY)" attribute="1" defaultMemberUniqueName="[Table3].[First pass yeild(FPY)].[All]" allUniqueName="[Table3].[First pass yeild(FPY)].[All]" dimensionUniqueName="[Table3]" displayFolder="" count="2" memberValueDatatype="5" unbalanced="0"/>
    <cacheHierarchy uniqueName="[Table3].[Scrap Rate]" caption="Scrap Rate" attribute="1" defaultMemberUniqueName="[Table3].[Scrap Rate].[All]" allUniqueName="[Table3].[Scrap Rate].[All]" dimensionUniqueName="[Table3]" displayFolder="" count="2" memberValueDatatype="5" unbalanced="0"/>
    <cacheHierarchy uniqueName="[Table3].[Throughput]" caption="Throughput" attribute="1" defaultMemberUniqueName="[Table3].[Throughput].[All]" allUniqueName="[Table3].[Throughput].[All]" dimensionUniqueName="[Table3]" displayFolder="" count="2" memberValueDatatype="5" unbalanced="0"/>
    <cacheHierarchy uniqueName="[Table3].[Capacity utilization]" caption="Capacity utilization" attribute="1" defaultMemberUniqueName="[Table3].[Capacity utilization].[All]" allUniqueName="[Table3].[Capacity utilization].[All]" dimensionUniqueName="[Table3]" displayFolder="" count="2"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2"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2" memberValueDatatype="5" unbalanced="0"/>
    <cacheHierarchy uniqueName="[Table3].[Order fullfillment rate]" caption="Order fullfillment rate" attribute="1" defaultMemberUniqueName="[Table3].[Order fullfillment rate].[All]" allUniqueName="[Table3].[Order fullfillment rate].[All]" dimensionUniqueName="[Table3]" displayFolder="" count="2" memberValueDatatype="5" unbalanced="0"/>
    <cacheHierarchy uniqueName="[Table3].[Enegry efficiency]" caption="Enegry efficiency" attribute="1" defaultMemberUniqueName="[Table3].[Enegry efficiency].[All]" allUniqueName="[Table3].[Enegry efficiency].[All]" dimensionUniqueName="[Table3]" displayFolder="" count="2" memberValueDatatype="5" unbalanced="0"/>
    <cacheHierarchy uniqueName="[Table3].[Date (Year)]" caption="Date (Year)" attribute="1" defaultMemberUniqueName="[Table3].[Date (Year)].[All]" allUniqueName="[Table3].[Date (Year)].[All]" dimensionUniqueName="[Table3]" displayFolder="" count="2" memberValueDatatype="130" unbalanced="0">
      <fieldsUsage count="2">
        <fieldUsage x="-1"/>
        <fieldUsage x="3"/>
      </fieldsUsage>
    </cacheHierarchy>
    <cacheHierarchy uniqueName="[Table3].[Date (Quarter)]" caption="Date (Quarter)" attribute="1" defaultMemberUniqueName="[Table3].[Date (Quarter)].[All]" allUniqueName="[Table3].[Date (Quarter)].[All]" dimensionUniqueName="[Table3]" displayFolder="" count="2" memberValueDatatype="130" unbalanced="0">
      <fieldsUsage count="2">
        <fieldUsage x="-1"/>
        <fieldUsage x="2"/>
      </fieldsUsage>
    </cacheHierarchy>
    <cacheHierarchy uniqueName="[Table3].[Date (Month)]" caption="Date (Month)" attribute="1" defaultMemberUniqueName="[Table3].[Date (Month)].[All]" allUniqueName="[Table3].[Date (Month)].[All]" dimensionUniqueName="[Table3]" displayFolder="" count="2" memberValueDatatype="130" unbalanced="0">
      <fieldsUsage count="2">
        <fieldUsage x="-1"/>
        <fieldUsage x="1"/>
      </fieldsUsage>
    </cacheHierarchy>
    <cacheHierarchy uniqueName="[Table3].[Date (Month Index)]" caption="Date (Month Index)" attribute="1" defaultMemberUniqueName="[Table3].[Date (Month Index)].[All]" allUniqueName="[Table3].[Date (Month Index)].[All]" dimensionUniqueName="[Table3]" displayFolder="" count="2"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oneField="1" hidden="1">
      <fieldsUsage count="1">
        <fieldUsage x="4"/>
      </fieldsUsage>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09490744" backgroundQuery="1" createdVersion="8" refreshedVersion="8" minRefreshableVersion="3" recordCount="0" supportSubquery="1" supportAdvancedDrill="1" xr:uid="{9633A903-1A5B-432E-B8D3-EC8CFD128375}">
  <cacheSource type="external" connectionId="1"/>
  <cacheFields count="3">
    <cacheField name="[Measures].[Average of Cycle Time]" caption="Average of Cycle Time" numFmtId="0" hierarchy="44" level="32767"/>
    <cacheField name="[Table3].[Machine ID].[Machine ID]" caption="Machine ID" numFmtId="0" hierarchy="2" level="1">
      <sharedItems count="5">
        <s v="M01"/>
        <s v="M02"/>
        <s v="M03"/>
        <s v="M04"/>
        <s v="M05"/>
      </sharedItems>
    </cacheField>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2"/>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1"/>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09953705" backgroundQuery="1" createdVersion="8" refreshedVersion="8" minRefreshableVersion="3" recordCount="0" supportSubquery="1" supportAdvancedDrill="1" xr:uid="{FC1197BB-7EBE-4F60-A92A-17968C7969DD}">
  <cacheSource type="external" connectionId="1"/>
  <cacheFields count="3">
    <cacheField name="[Table3].[Machine ID].[Machine ID]" caption="Machine ID" numFmtId="0" hierarchy="2" level="1">
      <sharedItems count="5">
        <s v="M01"/>
        <s v="M02"/>
        <s v="M03"/>
        <s v="M04"/>
        <s v="M05"/>
      </sharedItems>
    </cacheField>
    <cacheField name="[Measures].[Average of Enegry efficiency]" caption="Average of Enegry efficiency" numFmtId="0" hierarchy="63"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2"/>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0"/>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oneField="1" hidden="1">
      <fieldsUsage count="1">
        <fieldUsage x="1"/>
      </fieldsUsage>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0648145" backgroundQuery="1" createdVersion="8" refreshedVersion="8" minRefreshableVersion="3" recordCount="0" supportSubquery="1" supportAdvancedDrill="1" xr:uid="{D29A44CF-9A40-4DE3-A04C-3B752E1AE7A8}">
  <cacheSource type="external" connectionId="1"/>
  <cacheFields count="3">
    <cacheField name="[Table3].[Machine ID].[Machine ID]" caption="Machine ID" numFmtId="0" hierarchy="2" level="1">
      <sharedItems count="5">
        <s v="M01"/>
        <s v="M02"/>
        <s v="M03"/>
        <s v="M04"/>
        <s v="M05"/>
      </sharedItems>
    </cacheField>
    <cacheField name="[Measures].[Sum of Defect rate]" caption="Sum of Defect rate" numFmtId="0" hierarchy="47"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2"/>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0"/>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0879629" backgroundQuery="1" createdVersion="8" refreshedVersion="8" minRefreshableVersion="3" recordCount="0" supportSubquery="1" supportAdvancedDrill="1" xr:uid="{C9D3E176-3B77-42D6-A74C-22B11F09DC8F}">
  <cacheSource type="external" connectionId="1"/>
  <cacheFields count="2">
    <cacheField name="[Measures].[Average of Downtime (minutes)]" caption="Average of Downtime (minutes)" numFmtId="0" hierarchy="46"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1"/>
      </fieldsUsage>
    </cacheHierarchy>
    <cacheHierarchy uniqueName="[Table3].[Machine ID]" caption="Machine ID" attribute="1" defaultMemberUniqueName="[Table3].[Machine ID].[All]" allUniqueName="[Table3].[Machine ID].[All]" dimensionUniqueName="[Table3]" displayFolder="" count="2" memberValueDatatype="130" unbalanced="0"/>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1342591" backgroundQuery="1" createdVersion="8" refreshedVersion="8" minRefreshableVersion="3" recordCount="0" supportSubquery="1" supportAdvancedDrill="1" xr:uid="{D785819C-A4CA-4A73-8BD8-D5011CB0F1CC}">
  <cacheSource type="external" connectionId="1"/>
  <cacheFields count="3">
    <cacheField name="[Measures].[Sum of First pass yeild(FPY)]" caption="Sum of First pass yeild(FPY)" numFmtId="0" hierarchy="51" level="32767"/>
    <cacheField name="[Table3].[Machine ID].[Machine ID]" caption="Machine ID" numFmtId="0" hierarchy="2" level="1">
      <sharedItems count="5">
        <s v="M01"/>
        <s v="M02"/>
        <s v="M03"/>
        <s v="M04"/>
        <s v="M05"/>
      </sharedItems>
    </cacheField>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2"/>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1"/>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1921299" backgroundQuery="1" createdVersion="8" refreshedVersion="8" minRefreshableVersion="3" recordCount="0" supportSubquery="1" supportAdvancedDrill="1" xr:uid="{3BAF3A5D-7225-4040-B8D7-8F658FCBB29E}">
  <cacheSource type="external" connectionId="1"/>
  <cacheFields count="4">
    <cacheField name="[Measures].[Average of Scrap Rate]" caption="Average of Scrap Rate" numFmtId="0" hierarchy="55" level="32767"/>
    <cacheField name="[Measures].[Sum of Defective Units]" caption="Sum of Defective Units" numFmtId="0" hierarchy="57" level="32767"/>
    <cacheField name="[Table3].[Machine ID].[Machine ID]" caption="Machine ID" numFmtId="0" hierarchy="2" level="1">
      <sharedItems count="5">
        <s v="M01"/>
        <s v="M02"/>
        <s v="M03"/>
        <s v="M04"/>
        <s v="M05"/>
      </sharedItems>
    </cacheField>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3"/>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2"/>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oneField="1" hidden="1">
      <fieldsUsage count="1">
        <fieldUsage x="0"/>
      </fieldsUsage>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2384261" backgroundQuery="1" createdVersion="8" refreshedVersion="8" minRefreshableVersion="3" recordCount="0" supportSubquery="1" supportAdvancedDrill="1" xr:uid="{D4BF776C-2941-4BFE-8051-2F28B445ED66}">
  <cacheSource type="external" connectionId="1"/>
  <cacheFields count="6">
    <cacheField name="[Measures].[Sum of Mean Time to Repair(minutes)]" caption="Sum of Mean Time to Repair(minutes)" numFmtId="0" hierarchy="58" level="32767"/>
    <cacheField name="[Measures].[Sum of Mean Time to faliure(minutes)]" caption="Sum of Mean Time to faliure(minutes)" numFmtId="0" hierarchy="59" level="32767"/>
    <cacheField name="[Measures].[Sum of Capacity utilization]" caption="Sum of Capacity utilization" numFmtId="0" hierarchy="60" level="32767"/>
    <cacheField name="[Table3].[Machine ID].[Machine ID]" caption="Machine ID" numFmtId="0" hierarchy="2" level="1">
      <sharedItems count="5">
        <s v="M01"/>
        <s v="M02"/>
        <s v="M03"/>
        <s v="M04"/>
        <s v="M05"/>
      </sharedItems>
    </cacheField>
    <cacheField name="[Measures].[Count of Shift]" caption="Count of Shift" numFmtId="0" hierarchy="61"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5"/>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3"/>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oneField="1" hidden="1">
      <fieldsUsage count="1">
        <fieldUsage x="4"/>
      </fieldsUsage>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727012962961" backgroundQuery="1" createdVersion="8" refreshedVersion="8" minRefreshableVersion="3" recordCount="0" supportSubquery="1" supportAdvancedDrill="1" xr:uid="{B6F65600-EE16-48EE-B7DA-D1181445AE65}">
  <cacheSource type="external" connectionId="1"/>
  <cacheFields count="3">
    <cacheField name="[Table3].[Machine ID].[Machine ID]" caption="Machine ID" numFmtId="0" hierarchy="2" level="1">
      <sharedItems count="5">
        <s v="M01"/>
        <s v="M02"/>
        <s v="M03"/>
        <s v="M04"/>
        <s v="M05"/>
      </sharedItems>
    </cacheField>
    <cacheField name="[Measures].[Average of Utilization rate]" caption="Average of Utilization rate" numFmtId="0" hierarchy="50" level="32767"/>
    <cacheField name="[Table3].[Shift].[Shift]" caption="Shift" numFmtId="0" hierarchy="1" level="1">
      <sharedItems containsSemiMixedTypes="0" containsNonDate="0" containsString="0"/>
    </cacheField>
  </cacheFields>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fieldsUsage count="2">
        <fieldUsage x="-1"/>
        <fieldUsage x="2"/>
      </fieldsUsage>
    </cacheHierarchy>
    <cacheHierarchy uniqueName="[Table3].[Machine ID]" caption="Machine ID" attribute="1" defaultMemberUniqueName="[Table3].[Machine ID].[All]" allUniqueName="[Table3].[Machine ID].[All]" dimensionUniqueName="[Table3]" displayFolder="" count="2" memberValueDatatype="130" unbalanced="0">
      <fieldsUsage count="2">
        <fieldUsage x="-1"/>
        <fieldUsage x="0"/>
      </fieldsUsage>
    </cacheHierarchy>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KULNATH" refreshedDate="45580.696306481484" backgroundQuery="1" createdVersion="3" refreshedVersion="8" minRefreshableVersion="3" recordCount="0" supportSubquery="1" supportAdvancedDrill="1" xr:uid="{2DEA5630-8F51-4FCB-83E7-1842CE1F6E50}">
  <cacheSource type="external" connectionId="1">
    <extLst>
      <ext xmlns:x14="http://schemas.microsoft.com/office/spreadsheetml/2009/9/main" uri="{F057638F-6D5F-4e77-A914-E7F072B9BCA8}">
        <x14:sourceConnection name="ThisWorkbookDataModel"/>
      </ext>
    </extLst>
  </cacheSource>
  <cacheFields count="0"/>
  <cacheHierarchies count="64">
    <cacheHierarchy uniqueName="[Table3].[Date]" caption="Date" attribute="1" time="1" defaultMemberUniqueName="[Table3].[Date].[All]" allUniqueName="[Table3].[Date].[All]" dimensionUniqueName="[Table3]" displayFolder="" count="2" memberValueDatatype="7" unbalanced="0"/>
    <cacheHierarchy uniqueName="[Table3].[Shift]" caption="Shift" attribute="1" defaultMemberUniqueName="[Table3].[Shift].[All]" allUniqueName="[Table3].[Shift].[All]" dimensionUniqueName="[Table3]" displayFolder="" count="2" memberValueDatatype="20" unbalanced="0"/>
    <cacheHierarchy uniqueName="[Table3].[Machine ID]" caption="Machine ID" attribute="1" defaultMemberUniqueName="[Table3].[Machine ID].[All]" allUniqueName="[Table3].[Machine ID].[All]" dimensionUniqueName="[Table3]" displayFolder="" count="2" memberValueDatatype="130" unbalanced="0"/>
    <cacheHierarchy uniqueName="[Table3].[Units Produced]" caption="Units Produced" attribute="1" defaultMemberUniqueName="[Table3].[Units Produced].[All]" allUniqueName="[Table3].[Units Produced].[All]" dimensionUniqueName="[Table3]" displayFolder="" count="0" memberValueDatatype="20" unbalanced="0"/>
    <cacheHierarchy uniqueName="[Table3].[Good Units]" caption="Good Units" attribute="1" defaultMemberUniqueName="[Table3].[Good Units].[All]" allUniqueName="[Table3].[Good Units].[All]" dimensionUniqueName="[Table3]" displayFolder="" count="0" memberValueDatatype="20" unbalanced="0"/>
    <cacheHierarchy uniqueName="[Table3].[Defective Units]" caption="Defective Units" attribute="1" defaultMemberUniqueName="[Table3].[Defective Units].[All]" allUniqueName="[Table3].[Defective Units].[All]" dimensionUniqueName="[Table3]" displayFolder="" count="0" memberValueDatatype="20" unbalanced="0"/>
    <cacheHierarchy uniqueName="[Table3].[Available Time(minutes)]" caption="Available Time(minutes)" attribute="1" defaultMemberUniqueName="[Table3].[Available Time(minutes)].[All]" allUniqueName="[Table3].[Available Time(minutes)].[All]" dimensionUniqueName="[Table3]" displayFolder="" count="0" memberValueDatatype="20" unbalanced="0"/>
    <cacheHierarchy uniqueName="[Table3].[Downtime (minutes)]" caption="Downtime (minutes)" attribute="1" defaultMemberUniqueName="[Table3].[Downtime (minutes)].[All]" allUniqueName="[Table3].[Downtime (minutes)].[All]" dimensionUniqueName="[Table3]" displayFolder="" count="0" memberValueDatatype="20" unbalanced="0"/>
    <cacheHierarchy uniqueName="[Table3].[Total Operating Time (minutes)]" caption="Total Operating Time (minutes)" attribute="1" defaultMemberUniqueName="[Table3].[Total Operating Time (minutes)].[All]" allUniqueName="[Table3].[Total Operating Time (minutes)].[All]" dimensionUniqueName="[Table3]" displayFolder="" count="0" memberValueDatatype="20" unbalanced="0"/>
    <cacheHierarchy uniqueName="[Table3].[Scrap Units]" caption="Scrap Units" attribute="1" defaultMemberUniqueName="[Table3].[Scrap Units].[All]" allUniqueName="[Table3].[Scrap Units].[All]" dimensionUniqueName="[Table3]" displayFolder="" count="0" memberValueDatatype="20" unbalanced="0"/>
    <cacheHierarchy uniqueName="[Table3].[Energy Consumed (kWh)]" caption="Energy Consumed (kWh)" attribute="1" defaultMemberUniqueName="[Table3].[Energy Consumed (kWh)].[All]" allUniqueName="[Table3].[Energy Consumed (kWh)].[All]" dimensionUniqueName="[Table3]" displayFolder="" count="0" memberValueDatatype="5" unbalanced="0"/>
    <cacheHierarchy uniqueName="[Table3].[Orders Fulfilled]" caption="Orders Fulfilled" attribute="1" defaultMemberUniqueName="[Table3].[Orders Fulfilled].[All]" allUniqueName="[Table3].[Orders Fulfilled].[All]" dimensionUniqueName="[Table3]" displayFolder="" count="0" memberValueDatatype="20" unbalanced="0"/>
    <cacheHierarchy uniqueName="[Table3].[Orders Received]" caption="Orders Received" attribute="1" defaultMemberUniqueName="[Table3].[Orders Received].[All]" allUniqueName="[Table3].[Orders Received].[All]" dimensionUniqueName="[Table3]" displayFolder="" count="0" memberValueDatatype="20" unbalanced="0"/>
    <cacheHierarchy uniqueName="[Table3].[Order Completion Time (hours)]" caption="Order Completion Time (hours)" attribute="1" defaultMemberUniqueName="[Table3].[Order Completion Time (hours)].[All]" allUniqueName="[Table3].[Order Completion Time (hours)].[All]" dimensionUniqueName="[Table3]" displayFolder="" count="0" memberValueDatatype="5" unbalanced="0"/>
    <cacheHierarchy uniqueName="[Table3].[Max Capacity]" caption="Max Capacity" attribute="1" defaultMemberUniqueName="[Table3].[Max Capacity].[All]" allUniqueName="[Table3].[Max Capacity].[All]" dimensionUniqueName="[Table3]" displayFolder="" count="0" memberValueDatatype="20" unbalanced="0"/>
    <cacheHierarchy uniqueName="[Table3].[Number of failures]" caption="Number of failures" attribute="1" defaultMemberUniqueName="[Table3].[Number of failures].[All]" allUniqueName="[Table3].[Number of failures].[All]" dimensionUniqueName="[Table3]" displayFolder="" count="0" memberValueDatatype="20" unbalanced="0"/>
    <cacheHierarchy uniqueName="[Table3].[Repair Time (minutes)]" caption="Repair Time (minutes)" attribute="1" defaultMemberUniqueName="[Table3].[Repair Time (minutes)].[All]" allUniqueName="[Table3].[Repair Time (minutes)].[All]" dimensionUniqueName="[Table3]" displayFolder="" count="0" memberValueDatatype="20" unbalanced="0"/>
    <cacheHierarchy uniqueName="[Table3].[Number of Repairs]" caption="Number of Repairs" attribute="1" defaultMemberUniqueName="[Table3].[Number of Repairs].[All]" allUniqueName="[Table3].[Number of Repairs].[All]" dimensionUniqueName="[Table3]" displayFolder="" count="0" memberValueDatatype="20" unbalanced="0"/>
    <cacheHierarchy uniqueName="[Table3].[Lead Time (hours)]" caption="Lead Time (hours)" attribute="1" defaultMemberUniqueName="[Table3].[Lead Time (hours)].[All]" allUniqueName="[Table3].[Lead Time (hours)].[All]" dimensionUniqueName="[Table3]" displayFolder="" count="0" memberValueDatatype="5" unbalanced="0"/>
    <cacheHierarchy uniqueName="[Table3].[Production planning Time(minutes)]" caption="Production planning Time(minutes)" attribute="1" defaultMemberUniqueName="[Table3].[Production planning Time(minutes)].[All]" allUniqueName="[Table3].[Production planning Time(minutes)].[All]" dimensionUniqueName="[Table3]" displayFolder="" count="0" memberValueDatatype="20" unbalanced="0"/>
    <cacheHierarchy uniqueName="[Table3].[Availability]" caption="Availability" attribute="1" defaultMemberUniqueName="[Table3].[Availability].[All]" allUniqueName="[Table3].[Availability].[All]" dimensionUniqueName="[Table3]" displayFolder="" count="0" memberValueDatatype="5" unbalanced="0"/>
    <cacheHierarchy uniqueName="[Table3].[Performance]" caption="Performance" attribute="1" defaultMemberUniqueName="[Table3].[Performance].[All]" allUniqueName="[Table3].[Performance].[All]" dimensionUniqueName="[Table3]" displayFolder="" count="0" memberValueDatatype="5" unbalanced="0"/>
    <cacheHierarchy uniqueName="[Table3].[Quality]" caption="Quality" attribute="1" defaultMemberUniqueName="[Table3].[Quality].[All]" allUniqueName="[Table3].[Quality].[All]" dimensionUniqueName="[Table3]" displayFolder="" count="0" memberValueDatatype="5" unbalanced="0"/>
    <cacheHierarchy uniqueName="[Table3].[Cycle Time]" caption="Cycle Time" attribute="1" defaultMemberUniqueName="[Table3].[Cycle Time].[All]" allUniqueName="[Table3].[Cycle Time].[All]" dimensionUniqueName="[Table3]" displayFolder="" count="0" memberValueDatatype="5" unbalanced="0"/>
    <cacheHierarchy uniqueName="[Table3].[Defect rate]" caption="Defect rate" attribute="1" defaultMemberUniqueName="[Table3].[Defect rate].[All]" allUniqueName="[Table3].[Defect rate].[All]" dimensionUniqueName="[Table3]" displayFolder="" count="0" memberValueDatatype="5" unbalanced="0"/>
    <cacheHierarchy uniqueName="[Table3].[Utilization rate]" caption="Utilization rate" attribute="1" defaultMemberUniqueName="[Table3].[Utilization rate].[All]" allUniqueName="[Table3].[Utilization rate].[All]" dimensionUniqueName="[Table3]" displayFolder="" count="0" memberValueDatatype="5" unbalanced="0"/>
    <cacheHierarchy uniqueName="[Table3].[First pass yeild(FPY)]" caption="First pass yeild(FPY)" attribute="1" defaultMemberUniqueName="[Table3].[First pass yeild(FPY)].[All]" allUniqueName="[Table3].[First pass yeild(FPY)].[All]" dimensionUniqueName="[Table3]" displayFolder="" count="0" memberValueDatatype="5" unbalanced="0"/>
    <cacheHierarchy uniqueName="[Table3].[Scrap Rate]" caption="Scrap Rate" attribute="1" defaultMemberUniqueName="[Table3].[Scrap Rate].[All]" allUniqueName="[Table3].[Scrap Rate].[All]" dimensionUniqueName="[Table3]" displayFolder="" count="0" memberValueDatatype="5" unbalanced="0"/>
    <cacheHierarchy uniqueName="[Table3].[Throughput]" caption="Throughput" attribute="1" defaultMemberUniqueName="[Table3].[Throughput].[All]" allUniqueName="[Table3].[Throughput].[All]" dimensionUniqueName="[Table3]" displayFolder="" count="0" memberValueDatatype="5" unbalanced="0"/>
    <cacheHierarchy uniqueName="[Table3].[Capacity utilization]" caption="Capacity utilization" attribute="1" defaultMemberUniqueName="[Table3].[Capacity utilization].[All]" allUniqueName="[Table3].[Capacity utilization].[All]" dimensionUniqueName="[Table3]" displayFolder="" count="0" memberValueDatatype="5" unbalanced="0"/>
    <cacheHierarchy uniqueName="[Table3].[Mean Time to Repair(minutes)]" caption="Mean Time to Repair(minutes)" attribute="1" defaultMemberUniqueName="[Table3].[Mean Time to Repair(minutes)].[All]" allUniqueName="[Table3].[Mean Time to Repair(minutes)].[All]" dimensionUniqueName="[Table3]" displayFolder="" count="0" memberValueDatatype="5" unbalanced="0"/>
    <cacheHierarchy uniqueName="[Table3].[Mean Time to faliure(minutes)]" caption="Mean Time to faliure(minutes)" attribute="1" defaultMemberUniqueName="[Table3].[Mean Time to faliure(minutes)].[All]" allUniqueName="[Table3].[Mean Time to faliure(minutes)].[All]" dimensionUniqueName="[Table3]" displayFolder="" count="0" memberValueDatatype="5" unbalanced="0"/>
    <cacheHierarchy uniqueName="[Table3].[Order fullfillment rate]" caption="Order fullfillment rate" attribute="1" defaultMemberUniqueName="[Table3].[Order fullfillment rate].[All]" allUniqueName="[Table3].[Order fullfillment rate].[All]" dimensionUniqueName="[Table3]" displayFolder="" count="0" memberValueDatatype="5" unbalanced="0"/>
    <cacheHierarchy uniqueName="[Table3].[Enegry efficiency]" caption="Enegry efficiency" attribute="1" defaultMemberUniqueName="[Table3].[Enegry efficiency].[All]" allUniqueName="[Table3].[Enegry efficiency].[All]" dimensionUniqueName="[Table3]" displayFolder="" count="0" memberValueDatatype="5" unbalanced="0"/>
    <cacheHierarchy uniqueName="[Table3].[Date (Year)]" caption="Date (Year)" attribute="1" defaultMemberUniqueName="[Table3].[Date (Year)].[All]" allUniqueName="[Table3].[Date (Year)].[All]" dimensionUniqueName="[Table3]" displayFolder="" count="0" memberValueDatatype="130" unbalanced="0"/>
    <cacheHierarchy uniqueName="[Table3].[Date (Quarter)]" caption="Date (Quarter)" attribute="1" defaultMemberUniqueName="[Table3].[Date (Quarter)].[All]" allUniqueName="[Table3].[Date (Quarter)].[All]" dimensionUniqueName="[Table3]" displayFolder="" count="0" memberValueDatatype="130" unbalanced="0"/>
    <cacheHierarchy uniqueName="[Table3].[Date (Month)]" caption="Date (Month)" attribute="1" defaultMemberUniqueName="[Table3].[Date (Month)].[All]" allUniqueName="[Table3].[Date (Month)].[All]" dimensionUniqueName="[Table3]" displayFolder="" count="0" memberValueDatatype="130" unbalanced="0"/>
    <cacheHierarchy uniqueName="[Table3].[Date (Month Index)]" caption="Date (Month Index)" attribute="1" defaultMemberUniqueName="[Table3].[Date (Month Index)].[All]" allUniqueName="[Table3].[Date (Month Index)].[All]" dimensionUniqueName="[Table3]" displayFolder="" count="0" memberValueDatatype="20" unbalanced="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Availability]" caption="Sum of Availability" measure="1" displayFolder="" measureGroup="Table3" count="0" hidden="1">
      <extLst>
        <ext xmlns:x15="http://schemas.microsoft.com/office/spreadsheetml/2010/11/main" uri="{B97F6D7D-B522-45F9-BDA1-12C45D357490}">
          <x15:cacheHierarchy aggregatedColumn="20"/>
        </ext>
      </extLst>
    </cacheHierarchy>
    <cacheHierarchy uniqueName="[Measures].[Sum of Performance]" caption="Sum of Performance" measure="1" displayFolder="" measureGroup="Table3" count="0" hidden="1">
      <extLst>
        <ext xmlns:x15="http://schemas.microsoft.com/office/spreadsheetml/2010/11/main" uri="{B97F6D7D-B522-45F9-BDA1-12C45D357490}">
          <x15:cacheHierarchy aggregatedColumn="21"/>
        </ext>
      </extLst>
    </cacheHierarchy>
    <cacheHierarchy uniqueName="[Measures].[Sum of Quality]" caption="Sum of Quality" measure="1" displayFolder="" measureGroup="Table3" count="0" hidden="1">
      <extLst>
        <ext xmlns:x15="http://schemas.microsoft.com/office/spreadsheetml/2010/11/main" uri="{B97F6D7D-B522-45F9-BDA1-12C45D357490}">
          <x15:cacheHierarchy aggregatedColumn="22"/>
        </ext>
      </extLst>
    </cacheHierarchy>
    <cacheHierarchy uniqueName="[Measures].[Sum of Cycle Time]" caption="Sum of Cycle Time" measure="1" displayFolder="" measureGroup="Table3" count="0" hidden="1">
      <extLst>
        <ext xmlns:x15="http://schemas.microsoft.com/office/spreadsheetml/2010/11/main" uri="{B97F6D7D-B522-45F9-BDA1-12C45D357490}">
          <x15:cacheHierarchy aggregatedColumn="23"/>
        </ext>
      </extLst>
    </cacheHierarchy>
    <cacheHierarchy uniqueName="[Measures].[Average of Cycle Time]" caption="Average of Cycle Time" measure="1" displayFolder="" measureGroup="Table3" count="0" hidden="1">
      <extLst>
        <ext xmlns:x15="http://schemas.microsoft.com/office/spreadsheetml/2010/11/main" uri="{B97F6D7D-B522-45F9-BDA1-12C45D357490}">
          <x15:cacheHierarchy aggregatedColumn="23"/>
        </ext>
      </extLst>
    </cacheHierarchy>
    <cacheHierarchy uniqueName="[Measures].[Sum of Downtime (minutes)]" caption="Sum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Average of Downtime (minutes)]" caption="Average of Downtime (minutes)" measure="1" displayFolder="" measureGroup="Table3" count="0" hidden="1">
      <extLst>
        <ext xmlns:x15="http://schemas.microsoft.com/office/spreadsheetml/2010/11/main" uri="{B97F6D7D-B522-45F9-BDA1-12C45D357490}">
          <x15:cacheHierarchy aggregatedColumn="7"/>
        </ext>
      </extLst>
    </cacheHierarchy>
    <cacheHierarchy uniqueName="[Measures].[Sum of Defect rate]" caption="Sum of Defect rate" measure="1" displayFolder="" measureGroup="Table3" count="0" hidden="1">
      <extLst>
        <ext xmlns:x15="http://schemas.microsoft.com/office/spreadsheetml/2010/11/main" uri="{B97F6D7D-B522-45F9-BDA1-12C45D357490}">
          <x15:cacheHierarchy aggregatedColumn="24"/>
        </ext>
      </extLst>
    </cacheHierarchy>
    <cacheHierarchy uniqueName="[Measures].[Average of Defect rate]" caption="Average of Defect rate" measure="1" displayFolder="" measureGroup="Table3" count="0" hidden="1">
      <extLst>
        <ext xmlns:x15="http://schemas.microsoft.com/office/spreadsheetml/2010/11/main" uri="{B97F6D7D-B522-45F9-BDA1-12C45D357490}">
          <x15:cacheHierarchy aggregatedColumn="24"/>
        </ext>
      </extLst>
    </cacheHierarchy>
    <cacheHierarchy uniqueName="[Measures].[Sum of Utilization rate]" caption="Sum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Average of Utilization rate]" caption="Average of Utilization rate" measure="1" displayFolder="" measureGroup="Table3" count="0" hidden="1">
      <extLst>
        <ext xmlns:x15="http://schemas.microsoft.com/office/spreadsheetml/2010/11/main" uri="{B97F6D7D-B522-45F9-BDA1-12C45D357490}">
          <x15:cacheHierarchy aggregatedColumn="25"/>
        </ext>
      </extLst>
    </cacheHierarchy>
    <cacheHierarchy uniqueName="[Measures].[Sum of First pass yeild(FPY)]" caption="Sum of First pass yeild(FPY)" measure="1" displayFolder="" measureGroup="Table3" count="0" hidden="1">
      <extLst>
        <ext xmlns:x15="http://schemas.microsoft.com/office/spreadsheetml/2010/11/main" uri="{B97F6D7D-B522-45F9-BDA1-12C45D357490}">
          <x15:cacheHierarchy aggregatedColumn="26"/>
        </ext>
      </extLst>
    </cacheHierarchy>
    <cacheHierarchy uniqueName="[Measures].[Sum of Units Produced]" caption="Sum of Units Produced" measure="1" displayFolder="" measureGroup="Table3" count="0" hidden="1">
      <extLst>
        <ext xmlns:x15="http://schemas.microsoft.com/office/spreadsheetml/2010/11/main" uri="{B97F6D7D-B522-45F9-BDA1-12C45D357490}">
          <x15:cacheHierarchy aggregatedColumn="3"/>
        </ext>
      </extLst>
    </cacheHierarchy>
    <cacheHierarchy uniqueName="[Measures].[Sum of Shift]" caption="Sum of Shift" measure="1" displayFolder="" measureGroup="Table3" count="0" hidden="1">
      <extLst>
        <ext xmlns:x15="http://schemas.microsoft.com/office/spreadsheetml/2010/11/main" uri="{B97F6D7D-B522-45F9-BDA1-12C45D357490}">
          <x15:cacheHierarchy aggregatedColumn="1"/>
        </ext>
      </extLst>
    </cacheHierarchy>
    <cacheHierarchy uniqueName="[Measures].[Sum of Scrap Rate]" caption="Sum of Scrap Rate" measure="1" displayFolder="" measureGroup="Table3" count="0" hidden="1">
      <extLst>
        <ext xmlns:x15="http://schemas.microsoft.com/office/spreadsheetml/2010/11/main" uri="{B97F6D7D-B522-45F9-BDA1-12C45D357490}">
          <x15:cacheHierarchy aggregatedColumn="27"/>
        </ext>
      </extLst>
    </cacheHierarchy>
    <cacheHierarchy uniqueName="[Measures].[Average of Scrap Rate]" caption="Average of Scrap Rate" measure="1" displayFolder="" measureGroup="Table3" count="0" hidden="1">
      <extLst>
        <ext xmlns:x15="http://schemas.microsoft.com/office/spreadsheetml/2010/11/main" uri="{B97F6D7D-B522-45F9-BDA1-12C45D357490}">
          <x15:cacheHierarchy aggregatedColumn="27"/>
        </ext>
      </extLst>
    </cacheHierarchy>
    <cacheHierarchy uniqueName="[Measures].[Distinct Count of Shift]" caption="Distinct 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Defective Units]" caption="Sum of Defective Units" measure="1" displayFolder="" measureGroup="Table3" count="0" hidden="1">
      <extLst>
        <ext xmlns:x15="http://schemas.microsoft.com/office/spreadsheetml/2010/11/main" uri="{B97F6D7D-B522-45F9-BDA1-12C45D357490}">
          <x15:cacheHierarchy aggregatedColumn="5"/>
        </ext>
      </extLst>
    </cacheHierarchy>
    <cacheHierarchy uniqueName="[Measures].[Sum of Mean Time to Repair(minutes)]" caption="Sum of Mean Time to Repair(minutes)" measure="1" displayFolder="" measureGroup="Table3" count="0" hidden="1">
      <extLst>
        <ext xmlns:x15="http://schemas.microsoft.com/office/spreadsheetml/2010/11/main" uri="{B97F6D7D-B522-45F9-BDA1-12C45D357490}">
          <x15:cacheHierarchy aggregatedColumn="30"/>
        </ext>
      </extLst>
    </cacheHierarchy>
    <cacheHierarchy uniqueName="[Measures].[Sum of Mean Time to faliure(minutes)]" caption="Sum of Mean Time to faliure(minutes)" measure="1" displayFolder="" measureGroup="Table3" count="0" hidden="1">
      <extLst>
        <ext xmlns:x15="http://schemas.microsoft.com/office/spreadsheetml/2010/11/main" uri="{B97F6D7D-B522-45F9-BDA1-12C45D357490}">
          <x15:cacheHierarchy aggregatedColumn="31"/>
        </ext>
      </extLst>
    </cacheHierarchy>
    <cacheHierarchy uniqueName="[Measures].[Sum of Capacity utilization]" caption="Sum of Capacity utilization" measure="1" displayFolder="" measureGroup="Table3" count="0" hidden="1">
      <extLst>
        <ext xmlns:x15="http://schemas.microsoft.com/office/spreadsheetml/2010/11/main" uri="{B97F6D7D-B522-45F9-BDA1-12C45D357490}">
          <x15:cacheHierarchy aggregatedColumn="29"/>
        </ext>
      </extLst>
    </cacheHierarchy>
    <cacheHierarchy uniqueName="[Measures].[Count of Shift]" caption="Count of Shift" measure="1" displayFolder="" measureGroup="Table3" count="0" hidden="1">
      <extLst>
        <ext xmlns:x15="http://schemas.microsoft.com/office/spreadsheetml/2010/11/main" uri="{B97F6D7D-B522-45F9-BDA1-12C45D357490}">
          <x15:cacheHierarchy aggregatedColumn="1"/>
        </ext>
      </extLst>
    </cacheHierarchy>
    <cacheHierarchy uniqueName="[Measures].[Sum of Enegry efficiency]" caption="Sum of Enegry efficiency" measure="1" displayFolder="" measureGroup="Table3" count="0" hidden="1">
      <extLst>
        <ext xmlns:x15="http://schemas.microsoft.com/office/spreadsheetml/2010/11/main" uri="{B97F6D7D-B522-45F9-BDA1-12C45D357490}">
          <x15:cacheHierarchy aggregatedColumn="33"/>
        </ext>
      </extLst>
    </cacheHierarchy>
    <cacheHierarchy uniqueName="[Measures].[Average of Enegry efficiency]" caption="Average of Enegry efficiency" measure="1" displayFolder="" measureGroup="Table3" count="0" hidden="1">
      <extLst>
        <ext xmlns:x15="http://schemas.microsoft.com/office/spreadsheetml/2010/11/main" uri="{B97F6D7D-B522-45F9-BDA1-12C45D357490}">
          <x15:cacheHierarchy aggregatedColumn="33"/>
        </ext>
      </extLst>
    </cacheHierarchy>
  </cacheHierarchies>
  <kpis count="0"/>
  <extLst>
    <ext xmlns:x14="http://schemas.microsoft.com/office/spreadsheetml/2009/9/main" uri="{725AE2AE-9491-48be-B2B4-4EB974FC3084}">
      <x14:pivotCacheDefinition slicerData="1" pivotCacheId="48704326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d v="2023-04-26T00:00:00"/>
    <n v="3"/>
    <s v="M02"/>
    <n v="454"/>
    <n v="429"/>
    <n v="25"/>
    <n v="69"/>
    <n v="12"/>
    <n v="503"/>
    <n v="5"/>
    <n v="153.25"/>
    <n v="44"/>
    <n v="46"/>
    <n v="3.79"/>
    <n v="625"/>
    <n v="2"/>
    <n v="30"/>
    <n v="4"/>
    <n v="6.69"/>
    <n v="530"/>
    <n v="0.94905660377358492"/>
    <n v="0.72640000000000005"/>
    <n v="0.94493392070484583"/>
    <n v="1.1079295154185023"/>
    <n v="5.5066079295154183E-2"/>
    <n v="7.2898550724637685"/>
    <n v="0.94493392070484583"/>
    <n v="1.1013215859030838E-2"/>
    <n v="151.33333333333334"/>
    <n v="0.72640000000000005"/>
    <n v="7.5"/>
    <n v="251.5"/>
    <n v="0.95652173913043481"/>
    <n v="2.9624796084828713"/>
  </r>
  <r>
    <d v="2023-06-13T00:00:00"/>
    <n v="1"/>
    <s v="M04"/>
    <n v="660"/>
    <n v="641"/>
    <n v="19"/>
    <n v="69"/>
    <n v="34"/>
    <n v="489"/>
    <n v="8"/>
    <n v="183.06"/>
    <n v="39"/>
    <n v="30"/>
    <n v="3.34"/>
    <n v="615"/>
    <n v="1"/>
    <n v="22"/>
    <n v="3"/>
    <n v="4.0199999999999996"/>
    <n v="564"/>
    <n v="0.86702127659574468"/>
    <n v="1.0731707317073171"/>
    <n v="0.97121212121212119"/>
    <n v="0.74090909090909096"/>
    <n v="2.8787878787878789E-2"/>
    <n v="7.0869565217391308"/>
    <n v="0.97121212121212119"/>
    <n v="1.2121212121212121E-2"/>
    <n v="660"/>
    <n v="1.0731707317073171"/>
    <n v="7.333333333333333"/>
    <n v="489"/>
    <n v="1.3"/>
    <n v="3.6053752867912161"/>
  </r>
  <r>
    <d v="2023-06-10T00:00:00"/>
    <n v="1"/>
    <s v="M01"/>
    <n v="552"/>
    <n v="522"/>
    <n v="30"/>
    <n v="65"/>
    <n v="20"/>
    <n v="554"/>
    <n v="6"/>
    <n v="117.91"/>
    <n v="34"/>
    <n v="59"/>
    <n v="2.7"/>
    <n v="600"/>
    <n v="6"/>
    <n v="23"/>
    <n v="3"/>
    <n v="6.47"/>
    <n v="558"/>
    <n v="0.99283154121863804"/>
    <n v="0.92"/>
    <n v="0.94565217391304346"/>
    <n v="1.0036231884057971"/>
    <n v="5.434782608695652E-2"/>
    <n v="8.523076923076923"/>
    <n v="0.94565217391304346"/>
    <n v="1.0869565217391304E-2"/>
    <n v="552"/>
    <n v="0.92"/>
    <n v="7.666666666666667"/>
    <n v="92.333333333333329"/>
    <n v="0.57627118644067798"/>
    <n v="4.681536765329489"/>
  </r>
  <r>
    <d v="2023-03-19T00:00:00"/>
    <n v="3"/>
    <s v="M05"/>
    <n v="649"/>
    <n v="632"/>
    <n v="17"/>
    <n v="64"/>
    <n v="25"/>
    <n v="456"/>
    <n v="5"/>
    <n v="172.76"/>
    <n v="56"/>
    <n v="57"/>
    <n v="2.2999999999999998"/>
    <n v="657"/>
    <n v="2"/>
    <n v="35"/>
    <n v="1"/>
    <n v="4.88"/>
    <n v="503"/>
    <n v="0.90656063618290261"/>
    <n v="0.9878234398782344"/>
    <n v="0.97380585516178741"/>
    <n v="0.70261941448382126"/>
    <n v="2.6194144838212634E-2"/>
    <n v="7.125"/>
    <n v="0.97380585516178741"/>
    <n v="7.7041602465331279E-3"/>
    <n v="216.33333333333334"/>
    <n v="0.9878234398782344"/>
    <n v="35"/>
    <n v="228"/>
    <n v="0.98245614035087714"/>
    <n v="3.7566566334799725"/>
  </r>
  <r>
    <d v="2023-05-18T00:00:00"/>
    <n v="2"/>
    <s v="M03"/>
    <n v="547"/>
    <n v="530"/>
    <n v="17"/>
    <n v="60"/>
    <n v="50"/>
    <n v="450"/>
    <n v="2"/>
    <n v="187.12"/>
    <n v="38"/>
    <n v="39"/>
    <n v="3.74"/>
    <n v="700"/>
    <n v="3"/>
    <n v="34"/>
    <n v="3"/>
    <n v="5.36"/>
    <n v="534"/>
    <n v="0.84269662921348309"/>
    <n v="0.78142857142857147"/>
    <n v="0.96892138939670935"/>
    <n v="0.82266910420475325"/>
    <n v="3.1078610603290677E-2"/>
    <n v="7.5"/>
    <n v="0.96892138939670935"/>
    <n v="3.6563071297989031E-3"/>
    <n v="273.5"/>
    <n v="0.78142857142857147"/>
    <n v="11.333333333333334"/>
    <n v="150"/>
    <n v="0.97435897435897434"/>
    <n v="2.923257802479692"/>
  </r>
  <r>
    <d v="2023-09-08T00:00:00"/>
    <n v="3"/>
    <s v="M03"/>
    <n v="508"/>
    <n v="494"/>
    <n v="14"/>
    <n v="64"/>
    <n v="22"/>
    <n v="558"/>
    <n v="2"/>
    <n v="177.66"/>
    <n v="41"/>
    <n v="61"/>
    <n v="4.71"/>
    <n v="677"/>
    <n v="3"/>
    <n v="29"/>
    <n v="1"/>
    <n v="4.38"/>
    <n v="544"/>
    <n v="1.025735294117647"/>
    <n v="0.75036927621861149"/>
    <n v="0.97244094488188981"/>
    <n v="1.0984251968503937"/>
    <n v="2.7559055118110236E-2"/>
    <n v="8.71875"/>
    <n v="0.97244094488188981"/>
    <n v="3.937007874015748E-3"/>
    <n v="169.33333333333334"/>
    <n v="0.75036927621861149"/>
    <n v="29"/>
    <n v="186"/>
    <n v="0.67213114754098358"/>
    <n v="2.8593943487560511"/>
  </r>
  <r>
    <d v="2023-09-04T00:00:00"/>
    <n v="1"/>
    <s v="M04"/>
    <n v="464"/>
    <n v="452"/>
    <n v="12"/>
    <n v="61"/>
    <n v="12"/>
    <n v="402"/>
    <n v="10"/>
    <n v="137.86000000000001"/>
    <n v="60"/>
    <n v="30"/>
    <n v="3.13"/>
    <n v="621"/>
    <n v="5"/>
    <n v="40"/>
    <n v="4"/>
    <n v="4.78"/>
    <n v="524"/>
    <n v="0.76717557251908397"/>
    <n v="0.74718196457326891"/>
    <n v="0.97413793103448276"/>
    <n v="0.86637931034482762"/>
    <n v="2.5862068965517241E-2"/>
    <n v="6.5901639344262293"/>
    <n v="0.97413793103448276"/>
    <n v="2.1551724137931036E-2"/>
    <n v="464"/>
    <n v="0.74718196457326891"/>
    <n v="10"/>
    <n v="80.400000000000006"/>
    <n v="2"/>
    <n v="3.365733352676628"/>
  </r>
  <r>
    <d v="2023-10-06T00:00:00"/>
    <n v="2"/>
    <s v="M02"/>
    <n v="666"/>
    <n v="647"/>
    <n v="19"/>
    <n v="69"/>
    <n v="35"/>
    <n v="544"/>
    <n v="2"/>
    <n v="173.06"/>
    <n v="58"/>
    <n v="64"/>
    <n v="3.39"/>
    <n v="636"/>
    <n v="6"/>
    <n v="33"/>
    <n v="1"/>
    <n v="3.83"/>
    <n v="600"/>
    <n v="0.90666666666666662"/>
    <n v="1.0471698113207548"/>
    <n v="0.9714714714714715"/>
    <n v="0.81681681681681684"/>
    <n v="2.8528528528528527E-2"/>
    <n v="7.8840579710144931"/>
    <n v="0.9714714714714715"/>
    <n v="3.003003003003003E-3"/>
    <n v="333"/>
    <n v="1.0471698113207548"/>
    <n v="33"/>
    <n v="90.666666666666671"/>
    <n v="0.90625"/>
    <n v="3.8483762856812667"/>
  </r>
  <r>
    <d v="2023-08-12T00:00:00"/>
    <n v="3"/>
    <s v="M03"/>
    <n v="636"/>
    <n v="612"/>
    <n v="24"/>
    <n v="61"/>
    <n v="42"/>
    <n v="527"/>
    <n v="6"/>
    <n v="179.73"/>
    <n v="51"/>
    <n v="46"/>
    <n v="4.51"/>
    <n v="622"/>
    <n v="4"/>
    <n v="21"/>
    <n v="4"/>
    <n v="6.56"/>
    <n v="575"/>
    <n v="0.91652173913043478"/>
    <n v="1.022508038585209"/>
    <n v="0.96226415094339623"/>
    <n v="0.82861635220125784"/>
    <n v="3.7735849056603772E-2"/>
    <n v="8.6393442622950811"/>
    <n v="0.96226415094339623"/>
    <n v="9.433962264150943E-3"/>
    <n v="212"/>
    <n v="1.022508038585209"/>
    <n v="5.25"/>
    <n v="131.75"/>
    <n v="1.1086956521739131"/>
    <n v="3.538641295276248"/>
  </r>
  <r>
    <d v="2023-12-09T00:00:00"/>
    <n v="1"/>
    <s v="M05"/>
    <n v="670"/>
    <n v="658"/>
    <n v="12"/>
    <n v="68"/>
    <n v="19"/>
    <n v="526"/>
    <n v="4"/>
    <n v="122.58"/>
    <n v="47"/>
    <n v="60"/>
    <n v="3.67"/>
    <n v="695"/>
    <n v="6"/>
    <n v="30"/>
    <n v="3"/>
    <n v="3.87"/>
    <n v="577"/>
    <n v="0.91161178509532059"/>
    <n v="0.96402877697841727"/>
    <n v="0.98208955223880601"/>
    <n v="0.78507462686567164"/>
    <n v="1.7910447761194031E-2"/>
    <n v="7.7352941176470589"/>
    <n v="0.98208955223880601"/>
    <n v="5.9701492537313433E-3"/>
    <n v="670"/>
    <n v="0.96402877697841727"/>
    <n v="10"/>
    <n v="87.666666666666671"/>
    <n v="0.78333333333333333"/>
    <n v="5.4658182411486376"/>
  </r>
  <r>
    <d v="2023-07-29T00:00:00"/>
    <n v="2"/>
    <s v="M01"/>
    <n v="674"/>
    <n v="659"/>
    <n v="15"/>
    <n v="65"/>
    <n v="56"/>
    <n v="424"/>
    <n v="8"/>
    <n v="128.85"/>
    <n v="30"/>
    <n v="55"/>
    <n v="3.37"/>
    <n v="677"/>
    <n v="4"/>
    <n v="36"/>
    <n v="2"/>
    <n v="7.87"/>
    <n v="570"/>
    <n v="0.743859649122807"/>
    <n v="0.99556868537666177"/>
    <n v="0.97774480712166167"/>
    <n v="0.62908011869436198"/>
    <n v="2.2255192878338281E-2"/>
    <n v="6.523076923076923"/>
    <n v="0.97774480712166167"/>
    <n v="1.1869436201780416E-2"/>
    <n v="337"/>
    <n v="0.99556868537666177"/>
    <n v="18"/>
    <n v="106"/>
    <n v="0.54545454545454541"/>
    <n v="5.2308886301901438"/>
  </r>
  <r>
    <d v="2023-12-23T00:00:00"/>
    <n v="3"/>
    <s v="M05"/>
    <n v="400"/>
    <n v="371"/>
    <n v="29"/>
    <n v="66"/>
    <n v="16"/>
    <n v="565"/>
    <n v="8"/>
    <n v="176.54"/>
    <n v="55"/>
    <n v="33"/>
    <n v="2.09"/>
    <n v="660"/>
    <n v="1"/>
    <n v="37"/>
    <n v="4"/>
    <n v="7.06"/>
    <n v="540"/>
    <n v="1.0462962962962963"/>
    <n v="0.60606060606060608"/>
    <n v="0.92749999999999999"/>
    <n v="1.4125000000000001"/>
    <n v="7.2499999999999995E-2"/>
    <n v="8.5606060606060606"/>
    <n v="0.92749999999999999"/>
    <n v="0.02"/>
    <n v="133.33333333333334"/>
    <n v="0.60606060606060608"/>
    <n v="9.25"/>
    <n v="565"/>
    <n v="1.6666666666666667"/>
    <n v="2.2657754616517503"/>
  </r>
  <r>
    <d v="2023-04-23T00:00:00"/>
    <n v="3"/>
    <s v="M03"/>
    <n v="607"/>
    <n v="589"/>
    <n v="18"/>
    <n v="68"/>
    <n v="49"/>
    <n v="561"/>
    <n v="9"/>
    <n v="128.25"/>
    <n v="39"/>
    <n v="38"/>
    <n v="4.72"/>
    <n v="671"/>
    <n v="1"/>
    <n v="40"/>
    <n v="1"/>
    <n v="6.47"/>
    <n v="501"/>
    <n v="1.1197604790419162"/>
    <n v="0.90461997019374063"/>
    <n v="0.97034596375617788"/>
    <n v="0.92421746293245466"/>
    <n v="2.9654036243822075E-2"/>
    <n v="8.25"/>
    <n v="0.97034596375617788"/>
    <n v="1.4827018121911038E-2"/>
    <n v="202.33333333333334"/>
    <n v="0.90461997019374063"/>
    <n v="40"/>
    <n v="561"/>
    <n v="1.0263157894736843"/>
    <n v="4.7329434697855755"/>
  </r>
  <r>
    <d v="2023-01-16T00:00:00"/>
    <n v="3"/>
    <s v="M04"/>
    <n v="447"/>
    <n v="428"/>
    <n v="19"/>
    <n v="61"/>
    <n v="23"/>
    <n v="544"/>
    <n v="2"/>
    <n v="104.87"/>
    <n v="51"/>
    <n v="46"/>
    <n v="2.4700000000000002"/>
    <n v="647"/>
    <n v="3"/>
    <n v="34"/>
    <n v="3"/>
    <n v="6.73"/>
    <n v="573"/>
    <n v="0.94938917975567194"/>
    <n v="0.69088098918083463"/>
    <n v="0.95749440715883671"/>
    <n v="1.2170022371364653"/>
    <n v="4.2505592841163314E-2"/>
    <n v="8.9180327868852451"/>
    <n v="0.95749440715883671"/>
    <n v="4.4742729306487695E-3"/>
    <n v="149"/>
    <n v="0.69088098918083463"/>
    <n v="11.333333333333334"/>
    <n v="181.33333333333334"/>
    <n v="1.1086956521739131"/>
    <n v="4.2624201392199863"/>
  </r>
  <r>
    <d v="2023-03-15T00:00:00"/>
    <n v="1"/>
    <s v="M05"/>
    <n v="489"/>
    <n v="459"/>
    <n v="30"/>
    <n v="69"/>
    <n v="46"/>
    <n v="549"/>
    <n v="2"/>
    <n v="158.16999999999999"/>
    <n v="50"/>
    <n v="38"/>
    <n v="3.64"/>
    <n v="664"/>
    <n v="5"/>
    <n v="38"/>
    <n v="1"/>
    <n v="4.54"/>
    <n v="552"/>
    <n v="0.99456521739130432"/>
    <n v="0.73644578313253017"/>
    <n v="0.93865030674846628"/>
    <n v="1.1226993865030674"/>
    <n v="6.1349693251533742E-2"/>
    <n v="7.9565217391304346"/>
    <n v="0.93865030674846628"/>
    <n v="4.0899795501022499E-3"/>
    <n v="489"/>
    <n v="0.73644578313253017"/>
    <n v="38"/>
    <n v="109.8"/>
    <n v="1.3157894736842106"/>
    <n v="3.0916102927230198"/>
  </r>
  <r>
    <d v="2023-03-12T00:00:00"/>
    <n v="3"/>
    <s v="M01"/>
    <n v="574"/>
    <n v="553"/>
    <n v="21"/>
    <n v="68"/>
    <n v="20"/>
    <n v="416"/>
    <n v="10"/>
    <n v="128.4"/>
    <n v="58"/>
    <n v="44"/>
    <n v="4.47"/>
    <n v="672"/>
    <n v="5"/>
    <n v="31"/>
    <n v="2"/>
    <n v="3.05"/>
    <n v="519"/>
    <n v="0.80154142581888244"/>
    <n v="0.85416666666666663"/>
    <n v="0.96341463414634143"/>
    <n v="0.72473867595818819"/>
    <n v="3.6585365853658534E-2"/>
    <n v="6.117647058823529"/>
    <n v="0.96341463414634143"/>
    <n v="1.7421602787456445E-2"/>
    <n v="191.33333333333334"/>
    <n v="0.85416666666666663"/>
    <n v="15.5"/>
    <n v="83.2"/>
    <n v="1.3181818181818181"/>
    <n v="4.4704049844236762"/>
  </r>
  <r>
    <d v="2023-06-28T00:00:00"/>
    <n v="1"/>
    <s v="M01"/>
    <n v="689"/>
    <n v="668"/>
    <n v="21"/>
    <n v="62"/>
    <n v="10"/>
    <n v="423"/>
    <n v="6"/>
    <n v="108.47"/>
    <n v="34"/>
    <n v="54"/>
    <n v="2.69"/>
    <n v="684"/>
    <n v="4"/>
    <n v="20"/>
    <n v="4"/>
    <n v="4.13"/>
    <n v="581"/>
    <n v="0.72805507745266784"/>
    <n v="1.0073099415204678"/>
    <n v="0.96952104499274305"/>
    <n v="0.61393323657474597"/>
    <n v="3.0478955007256895E-2"/>
    <n v="6.82258064516129"/>
    <n v="0.96952104499274305"/>
    <n v="8.708272859216255E-3"/>
    <n v="689"/>
    <n v="1.0073099415204678"/>
    <n v="5"/>
    <n v="105.75"/>
    <n v="0.62962962962962965"/>
    <n v="6.3519867244399375"/>
  </r>
  <r>
    <d v="2023-04-09T00:00:00"/>
    <n v="2"/>
    <s v="M04"/>
    <n v="667"/>
    <n v="650"/>
    <n v="17"/>
    <n v="60"/>
    <n v="32"/>
    <n v="547"/>
    <n v="5"/>
    <n v="109.97"/>
    <n v="51"/>
    <n v="55"/>
    <n v="4.84"/>
    <n v="672"/>
    <n v="6"/>
    <n v="25"/>
    <n v="4"/>
    <n v="5.3"/>
    <n v="554"/>
    <n v="0.9873646209386282"/>
    <n v="0.99255952380952384"/>
    <n v="0.97451274362818596"/>
    <n v="0.82008995502248871"/>
    <n v="2.5487256371814093E-2"/>
    <n v="9.1166666666666671"/>
    <n v="0.97451274362818596"/>
    <n v="7.4962518740629685E-3"/>
    <n v="333.5"/>
    <n v="0.99255952380952384"/>
    <n v="6.25"/>
    <n v="91.166666666666671"/>
    <n v="0.92727272727272725"/>
    <n v="6.0652905337819405"/>
  </r>
  <r>
    <d v="2023-10-04T00:00:00"/>
    <n v="3"/>
    <s v="M01"/>
    <n v="571"/>
    <n v="555"/>
    <n v="16"/>
    <n v="62"/>
    <n v="41"/>
    <n v="552"/>
    <n v="3"/>
    <n v="144.54"/>
    <n v="42"/>
    <n v="41"/>
    <n v="4.29"/>
    <n v="659"/>
    <n v="2"/>
    <n v="40"/>
    <n v="2"/>
    <n v="6.46"/>
    <n v="585"/>
    <n v="0.94358974358974357"/>
    <n v="0.866464339908953"/>
    <n v="0.97197898423817863"/>
    <n v="0.96672504378283708"/>
    <n v="2.8021015761821366E-2"/>
    <n v="8.9032258064516121"/>
    <n v="0.97197898423817863"/>
    <n v="5.2539404553415062E-3"/>
    <n v="190.33333333333334"/>
    <n v="0.866464339908953"/>
    <n v="20"/>
    <n v="276"/>
    <n v="1.024390243902439"/>
    <n v="3.9504635395046357"/>
  </r>
  <r>
    <d v="2023-05-06T00:00:00"/>
    <n v="1"/>
    <s v="M04"/>
    <n v="592"/>
    <n v="566"/>
    <n v="26"/>
    <n v="70"/>
    <n v="26"/>
    <n v="457"/>
    <n v="8"/>
    <n v="172.62"/>
    <n v="36"/>
    <n v="55"/>
    <n v="2.0699999999999998"/>
    <n v="630"/>
    <n v="3"/>
    <n v="40"/>
    <n v="3"/>
    <n v="6.43"/>
    <n v="510"/>
    <n v="0.89607843137254906"/>
    <n v="0.93968253968253967"/>
    <n v="0.95608108108108103"/>
    <n v="0.77195945945945943"/>
    <n v="4.3918918918918921E-2"/>
    <n v="6.5285714285714285"/>
    <n v="0.95608108108108103"/>
    <n v="1.3513513513513514E-2"/>
    <n v="592"/>
    <n v="0.93968253968253967"/>
    <n v="13.333333333333334"/>
    <n v="152.33333333333334"/>
    <n v="0.65454545454545454"/>
    <n v="3.429498320009269"/>
  </r>
  <r>
    <d v="2023-03-14T00:00:00"/>
    <n v="1"/>
    <s v="M01"/>
    <n v="647"/>
    <n v="630"/>
    <n v="17"/>
    <n v="60"/>
    <n v="21"/>
    <n v="573"/>
    <n v="8"/>
    <n v="105.2"/>
    <n v="58"/>
    <n v="51"/>
    <n v="2.0099999999999998"/>
    <n v="699"/>
    <n v="5"/>
    <n v="20"/>
    <n v="1"/>
    <n v="5.57"/>
    <n v="570"/>
    <n v="1.0052631578947369"/>
    <n v="0.92560801144492133"/>
    <n v="0.97372488408037094"/>
    <n v="0.88562596599690879"/>
    <n v="2.6275115919629059E-2"/>
    <n v="9.5500000000000007"/>
    <n v="0.97372488408037094"/>
    <n v="1.2364760432766615E-2"/>
    <n v="647"/>
    <n v="0.92560801144492133"/>
    <n v="20"/>
    <n v="114.6"/>
    <n v="1.1372549019607843"/>
    <n v="6.1501901140684412"/>
  </r>
  <r>
    <d v="2023-03-08T00:00:00"/>
    <n v="3"/>
    <s v="M02"/>
    <n v="435"/>
    <n v="417"/>
    <n v="18"/>
    <n v="67"/>
    <n v="43"/>
    <n v="598"/>
    <n v="10"/>
    <n v="116.93"/>
    <n v="45"/>
    <n v="36"/>
    <n v="4.45"/>
    <n v="697"/>
    <n v="5"/>
    <n v="34"/>
    <n v="2"/>
    <n v="7.82"/>
    <n v="598"/>
    <n v="1"/>
    <n v="0.62410329985652802"/>
    <n v="0.95862068965517244"/>
    <n v="1.3747126436781609"/>
    <n v="4.1379310344827586E-2"/>
    <n v="8.9253731343283587"/>
    <n v="0.95862068965517244"/>
    <n v="2.2988505747126436E-2"/>
    <n v="145"/>
    <n v="0.62410329985652802"/>
    <n v="17"/>
    <n v="119.6"/>
    <n v="1.25"/>
    <n v="3.7201744633541431"/>
  </r>
  <r>
    <d v="2023-11-20T00:00:00"/>
    <n v="1"/>
    <s v="M01"/>
    <n v="690"/>
    <n v="671"/>
    <n v="19"/>
    <n v="61"/>
    <n v="40"/>
    <n v="531"/>
    <n v="8"/>
    <n v="100.84"/>
    <n v="59"/>
    <n v="62"/>
    <n v="4.07"/>
    <n v="629"/>
    <n v="3"/>
    <n v="28"/>
    <n v="4"/>
    <n v="4.62"/>
    <n v="596"/>
    <n v="0.89093959731543626"/>
    <n v="1.09697933227345"/>
    <n v="0.97246376811594204"/>
    <n v="0.76956521739130435"/>
    <n v="2.753623188405797E-2"/>
    <n v="8.7049180327868854"/>
    <n v="0.97246376811594204"/>
    <n v="1.1594202898550725E-2"/>
    <n v="690"/>
    <n v="1.09697933227345"/>
    <n v="7"/>
    <n v="177"/>
    <n v="0.95161290322580649"/>
    <n v="6.8425228084093614"/>
  </r>
  <r>
    <d v="2023-07-16T00:00:00"/>
    <n v="3"/>
    <s v="M05"/>
    <n v="635"/>
    <n v="608"/>
    <n v="27"/>
    <n v="67"/>
    <n v="14"/>
    <n v="507"/>
    <n v="1"/>
    <n v="128.03"/>
    <n v="53"/>
    <n v="60"/>
    <n v="3.15"/>
    <n v="612"/>
    <n v="4"/>
    <n v="36"/>
    <n v="4"/>
    <n v="5.87"/>
    <n v="533"/>
    <n v="0.95121951219512191"/>
    <n v="1.0375816993464053"/>
    <n v="0.95748031496062991"/>
    <n v="0.7984251968503937"/>
    <n v="4.2519685039370078E-2"/>
    <n v="7.5671641791044779"/>
    <n v="0.95748031496062991"/>
    <n v="1.5748031496062992E-3"/>
    <n v="211.66666666666666"/>
    <n v="1.0375816993464053"/>
    <n v="9"/>
    <n v="126.75"/>
    <n v="0.8833333333333333"/>
    <n v="4.9597750527220184"/>
  </r>
  <r>
    <d v="2023-02-07T00:00:00"/>
    <n v="3"/>
    <s v="M03"/>
    <n v="700"/>
    <n v="678"/>
    <n v="22"/>
    <n v="67"/>
    <n v="27"/>
    <n v="567"/>
    <n v="5"/>
    <n v="187.87"/>
    <n v="57"/>
    <n v="34"/>
    <n v="4.5199999999999996"/>
    <n v="673"/>
    <n v="1"/>
    <n v="40"/>
    <n v="4"/>
    <n v="3.52"/>
    <n v="501"/>
    <n v="1.1317365269461077"/>
    <n v="1.0401188707280833"/>
    <n v="0.96857142857142853"/>
    <n v="0.81"/>
    <n v="3.1428571428571431E-2"/>
    <n v="8.4626865671641784"/>
    <n v="0.96857142857142853"/>
    <n v="7.1428571428571426E-3"/>
    <n v="233.33333333333334"/>
    <n v="1.0401188707280833"/>
    <n v="10"/>
    <n v="567"/>
    <n v="1.6764705882352942"/>
    <n v="3.7259807313567892"/>
  </r>
  <r>
    <d v="2023-08-14T00:00:00"/>
    <n v="3"/>
    <s v="M02"/>
    <n v="566"/>
    <n v="545"/>
    <n v="21"/>
    <n v="69"/>
    <n v="33"/>
    <n v="410"/>
    <n v="7"/>
    <n v="143.04"/>
    <n v="52"/>
    <n v="55"/>
    <n v="2.4900000000000002"/>
    <n v="642"/>
    <n v="1"/>
    <n v="31"/>
    <n v="4"/>
    <n v="3.8"/>
    <n v="520"/>
    <n v="0.78846153846153844"/>
    <n v="0.88161993769470404"/>
    <n v="0.96289752650176674"/>
    <n v="0.72438162544169615"/>
    <n v="3.7102473498233215E-2"/>
    <n v="5.9420289855072461"/>
    <n v="0.96289752650176674"/>
    <n v="1.2367491166077738E-2"/>
    <n v="188.66666666666666"/>
    <n v="0.88161993769470404"/>
    <n v="7.75"/>
    <n v="410"/>
    <n v="0.94545454545454544"/>
    <n v="3.9569351230425056"/>
  </r>
  <r>
    <d v="2023-10-07T00:00:00"/>
    <n v="3"/>
    <s v="M04"/>
    <n v="489"/>
    <n v="465"/>
    <n v="24"/>
    <n v="68"/>
    <n v="48"/>
    <n v="559"/>
    <n v="3"/>
    <n v="166.44"/>
    <n v="30"/>
    <n v="69"/>
    <n v="3.48"/>
    <n v="628"/>
    <n v="2"/>
    <n v="36"/>
    <n v="4"/>
    <n v="6.47"/>
    <n v="526"/>
    <n v="1.0627376425855513"/>
    <n v="0.7786624203821656"/>
    <n v="0.95092024539877296"/>
    <n v="1.1431492842535786"/>
    <n v="4.9079754601226995E-2"/>
    <n v="8.2205882352941178"/>
    <n v="0.95092024539877296"/>
    <n v="6.1349693251533744E-3"/>
    <n v="163"/>
    <n v="0.7786624203821656"/>
    <n v="9"/>
    <n v="279.5"/>
    <n v="0.43478260869565216"/>
    <n v="2.9379956741167987"/>
  </r>
  <r>
    <d v="2023-07-31T00:00:00"/>
    <n v="1"/>
    <s v="M03"/>
    <n v="608"/>
    <n v="592"/>
    <n v="16"/>
    <n v="67"/>
    <n v="22"/>
    <n v="400"/>
    <n v="7"/>
    <n v="179.3"/>
    <n v="53"/>
    <n v="30"/>
    <n v="4.6500000000000004"/>
    <n v="640"/>
    <n v="1"/>
    <n v="25"/>
    <n v="4"/>
    <n v="7.58"/>
    <n v="587"/>
    <n v="0.68143100511073251"/>
    <n v="0.95"/>
    <n v="0.97368421052631582"/>
    <n v="0.65789473684210531"/>
    <n v="2.6315789473684209E-2"/>
    <n v="5.9701492537313436"/>
    <n v="0.97368421052631582"/>
    <n v="1.1513157894736841E-2"/>
    <n v="608"/>
    <n v="0.95"/>
    <n v="6.25"/>
    <n v="400"/>
    <n v="1.7666666666666666"/>
    <n v="3.3909648633575014"/>
  </r>
  <r>
    <d v="2023-10-23T00:00:00"/>
    <n v="1"/>
    <s v="M05"/>
    <n v="457"/>
    <n v="429"/>
    <n v="28"/>
    <n v="62"/>
    <n v="24"/>
    <n v="429"/>
    <n v="10"/>
    <n v="152.69"/>
    <n v="59"/>
    <n v="62"/>
    <n v="2.4"/>
    <n v="601"/>
    <n v="3"/>
    <n v="20"/>
    <n v="5"/>
    <n v="4.9800000000000004"/>
    <n v="589"/>
    <n v="0.72835314091680814"/>
    <n v="0.76039933444259566"/>
    <n v="0.93873085339168494"/>
    <n v="0.93873085339168494"/>
    <n v="6.1269146608315096E-2"/>
    <n v="6.919354838709677"/>
    <n v="0.93873085339168494"/>
    <n v="2.1881838074398249E-2"/>
    <n v="457"/>
    <n v="0.76039933444259566"/>
    <n v="4"/>
    <n v="143"/>
    <n v="0.95161290322580649"/>
    <n v="2.992992337415679"/>
  </r>
  <r>
    <d v="2024-01-01T00:00:00"/>
    <n v="3"/>
    <s v="M01"/>
    <n v="655"/>
    <n v="643"/>
    <n v="12"/>
    <n v="67"/>
    <n v="57"/>
    <n v="409"/>
    <n v="6"/>
    <n v="115.72"/>
    <n v="37"/>
    <n v="58"/>
    <n v="4.18"/>
    <n v="679"/>
    <n v="2"/>
    <n v="38"/>
    <n v="1"/>
    <n v="6.03"/>
    <n v="545"/>
    <n v="0.75045871559633026"/>
    <n v="0.96465390279823271"/>
    <n v="0.98167938931297705"/>
    <n v="0.62442748091603051"/>
    <n v="1.8320610687022901E-2"/>
    <n v="6.1044776119402986"/>
    <n v="0.98167938931297705"/>
    <n v="9.1603053435114507E-3"/>
    <n v="218.33333333333334"/>
    <n v="0.96465390279823271"/>
    <n v="38"/>
    <n v="204.5"/>
    <n v="0.63793103448275867"/>
    <n v="5.6602143104044247"/>
  </r>
  <r>
    <d v="2023-06-01T00:00:00"/>
    <n v="3"/>
    <s v="M05"/>
    <n v="672"/>
    <n v="652"/>
    <n v="20"/>
    <n v="63"/>
    <n v="24"/>
    <n v="415"/>
    <n v="1"/>
    <n v="140.31"/>
    <n v="60"/>
    <n v="53"/>
    <n v="2.5099999999999998"/>
    <n v="692"/>
    <n v="3"/>
    <n v="23"/>
    <n v="1"/>
    <n v="5.49"/>
    <n v="580"/>
    <n v="0.71551724137931039"/>
    <n v="0.97109826589595372"/>
    <n v="0.97023809523809523"/>
    <n v="0.61755952380952384"/>
    <n v="2.976190476190476E-2"/>
    <n v="6.587301587301587"/>
    <n v="0.97023809523809523"/>
    <n v="1.488095238095238E-3"/>
    <n v="224"/>
    <n v="0.97109826589595372"/>
    <n v="23"/>
    <n v="138.33333333333334"/>
    <n v="1.1320754716981132"/>
    <n v="4.7893949112679071"/>
  </r>
  <r>
    <d v="2023-03-15T00:00:00"/>
    <n v="1"/>
    <s v="M03"/>
    <n v="646"/>
    <n v="620"/>
    <n v="26"/>
    <n v="65"/>
    <n v="39"/>
    <n v="461"/>
    <n v="10"/>
    <n v="187.19"/>
    <n v="30"/>
    <n v="54"/>
    <n v="3.35"/>
    <n v="613"/>
    <n v="3"/>
    <n v="22"/>
    <n v="1"/>
    <n v="7.46"/>
    <n v="548"/>
    <n v="0.84124087591240881"/>
    <n v="1.0538336052202284"/>
    <n v="0.95975232198142413"/>
    <n v="0.71362229102167185"/>
    <n v="4.0247678018575851E-2"/>
    <n v="7.092307692307692"/>
    <n v="0.95975232198142413"/>
    <n v="1.5479876160990712E-2"/>
    <n v="646"/>
    <n v="1.0538336052202284"/>
    <n v="22"/>
    <n v="153.66666666666666"/>
    <n v="0.55555555555555558"/>
    <n v="3.4510390512313691"/>
  </r>
  <r>
    <d v="2023-03-31T00:00:00"/>
    <n v="2"/>
    <s v="M02"/>
    <n v="590"/>
    <n v="566"/>
    <n v="24"/>
    <n v="64"/>
    <n v="58"/>
    <n v="544"/>
    <n v="9"/>
    <n v="104.86"/>
    <n v="55"/>
    <n v="69"/>
    <n v="2.83"/>
    <n v="700"/>
    <n v="2"/>
    <n v="39"/>
    <n v="3"/>
    <n v="3.18"/>
    <n v="527"/>
    <n v="1.032258064516129"/>
    <n v="0.84285714285714286"/>
    <n v="0.95932203389830506"/>
    <n v="0.92203389830508475"/>
    <n v="4.0677966101694912E-2"/>
    <n v="8.5"/>
    <n v="0.95932203389830506"/>
    <n v="1.5254237288135594E-2"/>
    <n v="295"/>
    <n v="0.84285714285714286"/>
    <n v="13"/>
    <n v="272"/>
    <n v="0.79710144927536231"/>
    <n v="5.6265496852946786"/>
  </r>
  <r>
    <d v="2023-08-01T00:00:00"/>
    <n v="2"/>
    <s v="M03"/>
    <n v="687"/>
    <n v="663"/>
    <n v="24"/>
    <n v="65"/>
    <n v="44"/>
    <n v="446"/>
    <n v="1"/>
    <n v="152.83000000000001"/>
    <n v="50"/>
    <n v="49"/>
    <n v="2.5499999999999998"/>
    <n v="607"/>
    <n v="2"/>
    <n v="23"/>
    <n v="3"/>
    <n v="7.83"/>
    <n v="521"/>
    <n v="0.85604606525911708"/>
    <n v="1.1317957166392092"/>
    <n v="0.96506550218340614"/>
    <n v="0.64919941775836976"/>
    <n v="3.4934497816593885E-2"/>
    <n v="6.8615384615384611"/>
    <n v="0.96506550218340614"/>
    <n v="1.455604075691412E-3"/>
    <n v="343.5"/>
    <n v="1.1317957166392092"/>
    <n v="7.666666666666667"/>
    <n v="223"/>
    <n v="1.0204081632653061"/>
    <n v="4.4951907348033755"/>
  </r>
  <r>
    <d v="2023-06-23T00:00:00"/>
    <n v="1"/>
    <s v="M02"/>
    <n v="408"/>
    <n v="382"/>
    <n v="26"/>
    <n v="68"/>
    <n v="60"/>
    <n v="484"/>
    <n v="5"/>
    <n v="168.79"/>
    <n v="36"/>
    <n v="68"/>
    <n v="3.31"/>
    <n v="641"/>
    <n v="6"/>
    <n v="33"/>
    <n v="4"/>
    <n v="3.49"/>
    <n v="551"/>
    <n v="0.8784029038112523"/>
    <n v="0.6365054602184087"/>
    <n v="0.93627450980392157"/>
    <n v="1.1862745098039216"/>
    <n v="6.3725490196078427E-2"/>
    <n v="7.117647058823529"/>
    <n v="0.93627450980392157"/>
    <n v="1.2254901960784314E-2"/>
    <n v="408"/>
    <n v="0.6365054602184087"/>
    <n v="8.25"/>
    <n v="80.666666666666671"/>
    <n v="0.52941176470588236"/>
    <n v="2.4172048107115351"/>
  </r>
  <r>
    <d v="2023-03-25T00:00:00"/>
    <n v="3"/>
    <s v="M04"/>
    <n v="481"/>
    <n v="455"/>
    <n v="26"/>
    <n v="60"/>
    <n v="42"/>
    <n v="448"/>
    <n v="6"/>
    <n v="133.82"/>
    <n v="33"/>
    <n v="30"/>
    <n v="3.01"/>
    <n v="639"/>
    <n v="6"/>
    <n v="37"/>
    <n v="5"/>
    <n v="7.55"/>
    <n v="503"/>
    <n v="0.89065606361829031"/>
    <n v="0.75273865414710484"/>
    <n v="0.94594594594594594"/>
    <n v="0.93139293139293144"/>
    <n v="5.4054054054054057E-2"/>
    <n v="7.4666666666666668"/>
    <n v="0.94594594594594594"/>
    <n v="1.2474012474012475E-2"/>
    <n v="160.33333333333334"/>
    <n v="0.75273865414710484"/>
    <n v="7.4"/>
    <n v="74.666666666666671"/>
    <n v="1.1000000000000001"/>
    <n v="3.5943805111343599"/>
  </r>
  <r>
    <d v="2023-09-01T00:00:00"/>
    <n v="2"/>
    <s v="M05"/>
    <n v="432"/>
    <n v="412"/>
    <n v="20"/>
    <n v="67"/>
    <n v="22"/>
    <n v="588"/>
    <n v="2"/>
    <n v="149.13"/>
    <n v="39"/>
    <n v="47"/>
    <n v="3.38"/>
    <n v="680"/>
    <n v="1"/>
    <n v="32"/>
    <n v="2"/>
    <n v="6.34"/>
    <n v="558"/>
    <n v="1.053763440860215"/>
    <n v="0.63529411764705879"/>
    <n v="0.95370370370370372"/>
    <n v="1.3611111111111112"/>
    <n v="4.6296296296296294E-2"/>
    <n v="8.7761194029850742"/>
    <n v="0.95370370370370372"/>
    <n v="4.6296296296296294E-3"/>
    <n v="216"/>
    <n v="0.63529411764705879"/>
    <n v="16"/>
    <n v="588"/>
    <n v="0.82978723404255317"/>
    <n v="2.8968014484007245"/>
  </r>
  <r>
    <d v="2023-10-25T00:00:00"/>
    <n v="3"/>
    <s v="M04"/>
    <n v="490"/>
    <n v="470"/>
    <n v="20"/>
    <n v="68"/>
    <n v="32"/>
    <n v="434"/>
    <n v="3"/>
    <n v="145.65"/>
    <n v="45"/>
    <n v="33"/>
    <n v="4.58"/>
    <n v="624"/>
    <n v="6"/>
    <n v="33"/>
    <n v="1"/>
    <n v="6.41"/>
    <n v="525"/>
    <n v="0.82666666666666666"/>
    <n v="0.78525641025641024"/>
    <n v="0.95918367346938771"/>
    <n v="0.88571428571428568"/>
    <n v="4.0816326530612242E-2"/>
    <n v="6.382352941176471"/>
    <n v="0.95918367346938771"/>
    <n v="6.1224489795918364E-3"/>
    <n v="163.33333333333334"/>
    <n v="0.78525641025641024"/>
    <n v="33"/>
    <n v="72.333333333333329"/>
    <n v="1.3636363636363635"/>
    <n v="3.3642293168554751"/>
  </r>
  <r>
    <d v="2023-04-30T00:00:00"/>
    <n v="2"/>
    <s v="M04"/>
    <n v="559"/>
    <n v="549"/>
    <n v="10"/>
    <n v="70"/>
    <n v="47"/>
    <n v="538"/>
    <n v="9"/>
    <n v="189.42"/>
    <n v="44"/>
    <n v="49"/>
    <n v="4.54"/>
    <n v="622"/>
    <n v="1"/>
    <n v="35"/>
    <n v="2"/>
    <n v="6.33"/>
    <n v="509"/>
    <n v="1.0569744597249509"/>
    <n v="0.8987138263665595"/>
    <n v="0.98211091234347048"/>
    <n v="0.96243291592128799"/>
    <n v="1.7889087656529516E-2"/>
    <n v="7.6857142857142859"/>
    <n v="0.98211091234347048"/>
    <n v="1.6100178890876567E-2"/>
    <n v="279.5"/>
    <n v="0.8987138263665595"/>
    <n v="17.5"/>
    <n v="538"/>
    <n v="0.89795918367346939"/>
    <n v="2.951113926723683"/>
  </r>
  <r>
    <d v="2024-01-08T00:00:00"/>
    <n v="1"/>
    <s v="M02"/>
    <n v="646"/>
    <n v="628"/>
    <n v="18"/>
    <n v="69"/>
    <n v="42"/>
    <n v="475"/>
    <n v="7"/>
    <n v="125.26"/>
    <n v="39"/>
    <n v="44"/>
    <n v="4.5999999999999996"/>
    <n v="600"/>
    <n v="4"/>
    <n v="20"/>
    <n v="2"/>
    <n v="5.6"/>
    <n v="519"/>
    <n v="0.91522157996146436"/>
    <n v="1.0766666666666667"/>
    <n v="0.97213622291021673"/>
    <n v="0.73529411764705888"/>
    <n v="2.7863777089783281E-2"/>
    <n v="6.8840579710144931"/>
    <n v="0.97213622291021673"/>
    <n v="1.0835913312693499E-2"/>
    <n v="646"/>
    <n v="1.0766666666666667"/>
    <n v="10"/>
    <n v="118.75"/>
    <n v="0.88636363636363635"/>
    <n v="5.1572728724253549"/>
  </r>
  <r>
    <d v="2023-08-03T00:00:00"/>
    <n v="3"/>
    <s v="M01"/>
    <n v="502"/>
    <n v="491"/>
    <n v="11"/>
    <n v="67"/>
    <n v="12"/>
    <n v="556"/>
    <n v="3"/>
    <n v="150.18"/>
    <n v="37"/>
    <n v="50"/>
    <n v="4.54"/>
    <n v="674"/>
    <n v="1"/>
    <n v="25"/>
    <n v="4"/>
    <n v="3.85"/>
    <n v="508"/>
    <n v="1.094488188976378"/>
    <n v="0.74480712166172103"/>
    <n v="0.97808764940239046"/>
    <n v="1.1075697211155378"/>
    <n v="2.1912350597609563E-2"/>
    <n v="8.2985074626865671"/>
    <n v="0.97808764940239046"/>
    <n v="5.9760956175298804E-3"/>
    <n v="167.33333333333334"/>
    <n v="0.74480712166172103"/>
    <n v="6.25"/>
    <n v="556"/>
    <n v="0.74"/>
    <n v="3.3426554800905577"/>
  </r>
  <r>
    <d v="2023-01-22T00:00:00"/>
    <n v="2"/>
    <s v="M05"/>
    <n v="451"/>
    <n v="423"/>
    <n v="28"/>
    <n v="70"/>
    <n v="26"/>
    <n v="444"/>
    <n v="3"/>
    <n v="130.22999999999999"/>
    <n v="31"/>
    <n v="45"/>
    <n v="4.99"/>
    <n v="666"/>
    <n v="1"/>
    <n v="28"/>
    <n v="2"/>
    <n v="4.2"/>
    <n v="509"/>
    <n v="0.87229862475442044"/>
    <n v="0.67717717717717718"/>
    <n v="0.93791574279379153"/>
    <n v="0.98447893569844791"/>
    <n v="6.2084257206208429E-2"/>
    <n v="6.3428571428571425"/>
    <n v="0.93791574279379153"/>
    <n v="6.6518847006651885E-3"/>
    <n v="225.5"/>
    <n v="0.67717717717717718"/>
    <n v="14"/>
    <n v="444"/>
    <n v="0.68888888888888888"/>
    <n v="3.4631037395377411"/>
  </r>
  <r>
    <d v="2023-09-21T00:00:00"/>
    <n v="3"/>
    <s v="M05"/>
    <n v="645"/>
    <n v="621"/>
    <n v="24"/>
    <n v="63"/>
    <n v="58"/>
    <n v="474"/>
    <n v="6"/>
    <n v="114.82"/>
    <n v="60"/>
    <n v="54"/>
    <n v="2.66"/>
    <n v="676"/>
    <n v="2"/>
    <n v="39"/>
    <n v="1"/>
    <n v="3.76"/>
    <n v="581"/>
    <n v="0.81583476764199658"/>
    <n v="0.95414201183431957"/>
    <n v="0.96279069767441861"/>
    <n v="0.73488372093023258"/>
    <n v="3.7209302325581395E-2"/>
    <n v="7.5238095238095237"/>
    <n v="0.96279069767441861"/>
    <n v="9.3023255813953487E-3"/>
    <n v="215"/>
    <n v="0.95414201183431957"/>
    <n v="39"/>
    <n v="237"/>
    <n v="1.1111111111111112"/>
    <n v="5.6174882424664698"/>
  </r>
  <r>
    <d v="2023-10-03T00:00:00"/>
    <n v="2"/>
    <s v="M03"/>
    <n v="484"/>
    <n v="466"/>
    <n v="18"/>
    <n v="68"/>
    <n v="17"/>
    <n v="413"/>
    <n v="6"/>
    <n v="125.06"/>
    <n v="55"/>
    <n v="69"/>
    <n v="4.8600000000000003"/>
    <n v="673"/>
    <n v="3"/>
    <n v="23"/>
    <n v="4"/>
    <n v="4.76"/>
    <n v="520"/>
    <n v="0.79423076923076918"/>
    <n v="0.71916790490341753"/>
    <n v="0.96280991735537191"/>
    <n v="0.85330578512396693"/>
    <n v="3.71900826446281E-2"/>
    <n v="6.0735294117647056"/>
    <n v="0.96280991735537191"/>
    <n v="1.2396694214876033E-2"/>
    <n v="242"/>
    <n v="0.71916790490341753"/>
    <n v="5.75"/>
    <n v="137.66666666666666"/>
    <n v="0.79710144927536231"/>
    <n v="3.870142331680793"/>
  </r>
  <r>
    <d v="2023-09-26T00:00:00"/>
    <n v="1"/>
    <s v="M02"/>
    <n v="526"/>
    <n v="497"/>
    <n v="29"/>
    <n v="69"/>
    <n v="16"/>
    <n v="525"/>
    <n v="9"/>
    <n v="177.98"/>
    <n v="30"/>
    <n v="39"/>
    <n v="3.55"/>
    <n v="610"/>
    <n v="2"/>
    <n v="26"/>
    <n v="2"/>
    <n v="3.33"/>
    <n v="555"/>
    <n v="0.94594594594594594"/>
    <n v="0.86229508196721316"/>
    <n v="0.94486692015209128"/>
    <n v="0.99809885931558939"/>
    <n v="5.5133079847908745E-2"/>
    <n v="7.6086956521739131"/>
    <n v="0.94486692015209128"/>
    <n v="1.7110266159695818E-2"/>
    <n v="526"/>
    <n v="0.86229508196721316"/>
    <n v="13"/>
    <n v="262.5"/>
    <n v="0.76923076923076927"/>
    <n v="2.9553882458703229"/>
  </r>
  <r>
    <d v="2023-05-27T00:00:00"/>
    <n v="3"/>
    <s v="M02"/>
    <n v="567"/>
    <n v="556"/>
    <n v="11"/>
    <n v="63"/>
    <n v="11"/>
    <n v="509"/>
    <n v="2"/>
    <n v="193.97"/>
    <n v="31"/>
    <n v="47"/>
    <n v="3.95"/>
    <n v="676"/>
    <n v="5"/>
    <n v="30"/>
    <n v="4"/>
    <n v="6.12"/>
    <n v="567"/>
    <n v="0.89770723104056438"/>
    <n v="0.83875739644970415"/>
    <n v="0.98059964726631388"/>
    <n v="0.89770723104056438"/>
    <n v="1.9400352733686066E-2"/>
    <n v="8.0793650793650791"/>
    <n v="0.98059964726631388"/>
    <n v="3.5273368606701938E-3"/>
    <n v="189"/>
    <n v="0.83875739644970415"/>
    <n v="7.5"/>
    <n v="101.8"/>
    <n v="0.65957446808510634"/>
    <n v="2.9231324431613137"/>
  </r>
  <r>
    <d v="2023-03-07T00:00:00"/>
    <n v="3"/>
    <s v="M01"/>
    <n v="643"/>
    <n v="626"/>
    <n v="17"/>
    <n v="68"/>
    <n v="27"/>
    <n v="511"/>
    <n v="10"/>
    <n v="168.15"/>
    <n v="44"/>
    <n v="32"/>
    <n v="4.79"/>
    <n v="604"/>
    <n v="1"/>
    <n v="25"/>
    <n v="5"/>
    <n v="5.31"/>
    <n v="569"/>
    <n v="0.89806678383128291"/>
    <n v="1.064569536423841"/>
    <n v="0.97356143079315705"/>
    <n v="0.79471228615863143"/>
    <n v="2.6438569206842923E-2"/>
    <n v="7.5147058823529411"/>
    <n v="0.97356143079315705"/>
    <n v="1.5552099533437015E-2"/>
    <n v="214.33333333333334"/>
    <n v="1.064569536423841"/>
    <n v="5"/>
    <n v="511"/>
    <n v="1.375"/>
    <n v="3.8239666964020218"/>
  </r>
  <r>
    <d v="2023-11-14T00:00:00"/>
    <n v="2"/>
    <s v="M01"/>
    <n v="476"/>
    <n v="453"/>
    <n v="23"/>
    <n v="70"/>
    <n v="30"/>
    <n v="487"/>
    <n v="4"/>
    <n v="140.47"/>
    <n v="48"/>
    <n v="42"/>
    <n v="3.07"/>
    <n v="662"/>
    <n v="1"/>
    <n v="26"/>
    <n v="3"/>
    <n v="5.79"/>
    <n v="514"/>
    <n v="0.94747081712062253"/>
    <n v="0.7190332326283988"/>
    <n v="0.95168067226890751"/>
    <n v="1.0231092436974789"/>
    <n v="4.8319327731092439E-2"/>
    <n v="6.9571428571428573"/>
    <n v="0.95168067226890751"/>
    <n v="8.4033613445378148E-3"/>
    <n v="238"/>
    <n v="0.7190332326283988"/>
    <n v="8.6666666666666661"/>
    <n v="487"/>
    <n v="1.1428571428571428"/>
    <n v="3.3886239054602405"/>
  </r>
  <r>
    <d v="2023-08-09T00:00:00"/>
    <n v="2"/>
    <s v="M05"/>
    <n v="484"/>
    <n v="462"/>
    <n v="22"/>
    <n v="64"/>
    <n v="56"/>
    <n v="425"/>
    <n v="2"/>
    <n v="136.47"/>
    <n v="51"/>
    <n v="63"/>
    <n v="4.21"/>
    <n v="654"/>
    <n v="6"/>
    <n v="21"/>
    <n v="5"/>
    <n v="4.0199999999999996"/>
    <n v="553"/>
    <n v="0.76853526220614832"/>
    <n v="0.74006116207951067"/>
    <n v="0.95454545454545459"/>
    <n v="0.87809917355371903"/>
    <n v="4.5454545454545456E-2"/>
    <n v="6.640625"/>
    <n v="0.95454545454545459"/>
    <n v="4.1322314049586778E-3"/>
    <n v="242"/>
    <n v="0.74006116207951067"/>
    <n v="4.2"/>
    <n v="70.833333333333329"/>
    <n v="0.80952380952380953"/>
    <n v="3.546567011064703"/>
  </r>
  <r>
    <d v="2023-12-10T00:00:00"/>
    <n v="2"/>
    <s v="M05"/>
    <n v="485"/>
    <n v="466"/>
    <n v="19"/>
    <n v="67"/>
    <n v="21"/>
    <n v="460"/>
    <n v="6"/>
    <n v="199.11"/>
    <n v="59"/>
    <n v="63"/>
    <n v="4.84"/>
    <n v="684"/>
    <n v="3"/>
    <n v="35"/>
    <n v="4"/>
    <n v="3.19"/>
    <n v="531"/>
    <n v="0.86629001883239176"/>
    <n v="0.70906432748538006"/>
    <n v="0.96082474226804127"/>
    <n v="0.94845360824742264"/>
    <n v="3.9175257731958762E-2"/>
    <n v="6.8656716417910451"/>
    <n v="0.96082474226804127"/>
    <n v="1.2371134020618556E-2"/>
    <n v="242.5"/>
    <n v="0.70906432748538006"/>
    <n v="8.75"/>
    <n v="153.33333333333334"/>
    <n v="0.93650793650793651"/>
    <n v="2.4358394857114156"/>
  </r>
  <r>
    <d v="2023-04-30T00:00:00"/>
    <n v="2"/>
    <s v="M03"/>
    <n v="630"/>
    <n v="612"/>
    <n v="18"/>
    <n v="69"/>
    <n v="16"/>
    <n v="438"/>
    <n v="10"/>
    <n v="161.76"/>
    <n v="50"/>
    <n v="38"/>
    <n v="4.84"/>
    <n v="602"/>
    <n v="1"/>
    <n v="35"/>
    <n v="2"/>
    <n v="4.92"/>
    <n v="503"/>
    <n v="0.87077534791252487"/>
    <n v="1.0465116279069768"/>
    <n v="0.97142857142857142"/>
    <n v="0.69523809523809521"/>
    <n v="2.8571428571428571E-2"/>
    <n v="6.3478260869565215"/>
    <n v="0.97142857142857142"/>
    <n v="1.5873015873015872E-2"/>
    <n v="315"/>
    <n v="1.0465116279069768"/>
    <n v="17.5"/>
    <n v="438"/>
    <n v="1.3157894736842106"/>
    <n v="3.8946587537091992"/>
  </r>
  <r>
    <d v="2023-10-24T00:00:00"/>
    <n v="3"/>
    <s v="M02"/>
    <n v="442"/>
    <n v="421"/>
    <n v="21"/>
    <n v="66"/>
    <n v="31"/>
    <n v="521"/>
    <n v="8"/>
    <n v="155.37"/>
    <n v="59"/>
    <n v="34"/>
    <n v="2.6"/>
    <n v="687"/>
    <n v="1"/>
    <n v="25"/>
    <n v="2"/>
    <n v="3.86"/>
    <n v="524"/>
    <n v="0.99427480916030531"/>
    <n v="0.64337700145560406"/>
    <n v="0.95248868778280538"/>
    <n v="1.1787330316742082"/>
    <n v="4.7511312217194568E-2"/>
    <n v="7.8939393939393936"/>
    <n v="0.95248868778280538"/>
    <n v="1.8099547511312219E-2"/>
    <n v="147.33333333333334"/>
    <n v="0.64337700145560406"/>
    <n v="12.5"/>
    <n v="521"/>
    <n v="1.7352941176470589"/>
    <n v="2.8448220377164186"/>
  </r>
  <r>
    <d v="2024-01-09T00:00:00"/>
    <n v="1"/>
    <s v="M02"/>
    <n v="673"/>
    <n v="654"/>
    <n v="19"/>
    <n v="62"/>
    <n v="47"/>
    <n v="539"/>
    <n v="10"/>
    <n v="103.35"/>
    <n v="50"/>
    <n v="57"/>
    <n v="2.4"/>
    <n v="668"/>
    <n v="6"/>
    <n v="31"/>
    <n v="4"/>
    <n v="4.3600000000000003"/>
    <n v="508"/>
    <n v="1.061023622047244"/>
    <n v="1.0074850299401197"/>
    <n v="0.97176820208023773"/>
    <n v="0.80089153046062411"/>
    <n v="2.8231797919762259E-2"/>
    <n v="8.693548387096774"/>
    <n v="0.97176820208023773"/>
    <n v="1.4858841010401188E-2"/>
    <n v="673"/>
    <n v="1.0074850299401197"/>
    <n v="7.75"/>
    <n v="89.833333333333329"/>
    <n v="0.8771929824561403"/>
    <n v="6.5118529269472667"/>
  </r>
  <r>
    <d v="2023-02-03T00:00:00"/>
    <n v="2"/>
    <s v="M04"/>
    <n v="586"/>
    <n v="572"/>
    <n v="14"/>
    <n v="68"/>
    <n v="22"/>
    <n v="504"/>
    <n v="2"/>
    <n v="111.29"/>
    <n v="51"/>
    <n v="51"/>
    <n v="4.09"/>
    <n v="670"/>
    <n v="6"/>
    <n v="24"/>
    <n v="3"/>
    <n v="6.24"/>
    <n v="536"/>
    <n v="0.94029850746268662"/>
    <n v="0.87462686567164183"/>
    <n v="0.97610921501706482"/>
    <n v="0.86006825938566556"/>
    <n v="2.3890784982935155E-2"/>
    <n v="7.4117647058823533"/>
    <n v="0.97610921501706482"/>
    <n v="3.4129692832764505E-3"/>
    <n v="293"/>
    <n v="0.87462686567164183"/>
    <n v="8"/>
    <n v="84"/>
    <n v="1"/>
    <n v="5.2655225087608946"/>
  </r>
  <r>
    <d v="2023-02-07T00:00:00"/>
    <n v="2"/>
    <s v="M01"/>
    <n v="459"/>
    <n v="433"/>
    <n v="26"/>
    <n v="69"/>
    <n v="14"/>
    <n v="437"/>
    <n v="7"/>
    <n v="185.85"/>
    <n v="52"/>
    <n v="42"/>
    <n v="2.95"/>
    <n v="696"/>
    <n v="7"/>
    <n v="34"/>
    <n v="1"/>
    <n v="3.82"/>
    <n v="551"/>
    <n v="0.7931034482758621"/>
    <n v="0.65948275862068961"/>
    <n v="0.94335511982570808"/>
    <n v="0.95206971677559915"/>
    <n v="5.6644880174291937E-2"/>
    <n v="6.333333333333333"/>
    <n v="0.94335511982570808"/>
    <n v="1.5250544662309368E-2"/>
    <n v="229.5"/>
    <n v="0.65948275862068961"/>
    <n v="34"/>
    <n v="62.428571428571431"/>
    <n v="1.2380952380952381"/>
    <n v="2.4697336561743342"/>
  </r>
  <r>
    <d v="2023-07-24T00:00:00"/>
    <n v="3"/>
    <s v="M02"/>
    <n v="684"/>
    <n v="669"/>
    <n v="15"/>
    <n v="60"/>
    <n v="39"/>
    <n v="404"/>
    <n v="10"/>
    <n v="105.62"/>
    <n v="37"/>
    <n v="38"/>
    <n v="3.51"/>
    <n v="691"/>
    <n v="4"/>
    <n v="27"/>
    <n v="5"/>
    <n v="4.2699999999999996"/>
    <n v="537"/>
    <n v="0.75232774674115455"/>
    <n v="0.98986975397973953"/>
    <n v="0.97807017543859653"/>
    <n v="0.59064327485380119"/>
    <n v="2.1929824561403508E-2"/>
    <n v="6.7333333333333334"/>
    <n v="0.97807017543859653"/>
    <n v="1.4619883040935672E-2"/>
    <n v="228"/>
    <n v="0.98986975397973953"/>
    <n v="5.4"/>
    <n v="101"/>
    <n v="0.97368421052631582"/>
    <n v="6.4760462033705739"/>
  </r>
  <r>
    <d v="2023-03-20T00:00:00"/>
    <n v="3"/>
    <s v="M01"/>
    <n v="498"/>
    <n v="473"/>
    <n v="25"/>
    <n v="70"/>
    <n v="59"/>
    <n v="501"/>
    <n v="1"/>
    <n v="116.55"/>
    <n v="46"/>
    <n v="54"/>
    <n v="4.13"/>
    <n v="686"/>
    <n v="3"/>
    <n v="28"/>
    <n v="2"/>
    <n v="4.87"/>
    <n v="598"/>
    <n v="0.83779264214046822"/>
    <n v="0.72594752186588918"/>
    <n v="0.94979919678714864"/>
    <n v="1.0060240963855422"/>
    <n v="5.0200803212851405E-2"/>
    <n v="7.1571428571428575"/>
    <n v="0.94979919678714864"/>
    <n v="2.008032128514056E-3"/>
    <n v="166"/>
    <n v="0.72594752186588918"/>
    <n v="14"/>
    <n v="167"/>
    <n v="0.85185185185185186"/>
    <n v="4.2728442728442726"/>
  </r>
  <r>
    <d v="2023-06-02T00:00:00"/>
    <n v="2"/>
    <s v="M01"/>
    <n v="430"/>
    <n v="409"/>
    <n v="21"/>
    <n v="70"/>
    <n v="56"/>
    <n v="526"/>
    <n v="5"/>
    <n v="147.69999999999999"/>
    <n v="40"/>
    <n v="40"/>
    <n v="3.94"/>
    <n v="605"/>
    <n v="1"/>
    <n v="29"/>
    <n v="1"/>
    <n v="4.95"/>
    <n v="525"/>
    <n v="1.0019047619047619"/>
    <n v="0.71074380165289253"/>
    <n v="0.9511627906976744"/>
    <n v="1.2232558139534884"/>
    <n v="4.8837209302325581E-2"/>
    <n v="7.5142857142857142"/>
    <n v="0.9511627906976744"/>
    <n v="1.1627906976744186E-2"/>
    <n v="215"/>
    <n v="0.71074380165289253"/>
    <n v="29"/>
    <n v="526"/>
    <n v="1"/>
    <n v="2.9113067027758972"/>
  </r>
  <r>
    <d v="2023-03-05T00:00:00"/>
    <n v="1"/>
    <s v="M04"/>
    <n v="573"/>
    <n v="553"/>
    <n v="20"/>
    <n v="62"/>
    <n v="30"/>
    <n v="450"/>
    <n v="3"/>
    <n v="144.15"/>
    <n v="53"/>
    <n v="30"/>
    <n v="2.04"/>
    <n v="602"/>
    <n v="7"/>
    <n v="36"/>
    <n v="5"/>
    <n v="6.93"/>
    <n v="561"/>
    <n v="0.80213903743315507"/>
    <n v="0.95182724252491691"/>
    <n v="0.96509598603839442"/>
    <n v="0.78534031413612571"/>
    <n v="3.4904013961605584E-2"/>
    <n v="7.258064516129032"/>
    <n v="0.96509598603839442"/>
    <n v="5.235602094240838E-3"/>
    <n v="573"/>
    <n v="0.95182724252491691"/>
    <n v="7.2"/>
    <n v="64.285714285714292"/>
    <n v="1.7666666666666666"/>
    <n v="3.975026014568158"/>
  </r>
  <r>
    <d v="2023-06-05T00:00:00"/>
    <n v="2"/>
    <s v="M04"/>
    <n v="463"/>
    <n v="452"/>
    <n v="11"/>
    <n v="60"/>
    <n v="58"/>
    <n v="491"/>
    <n v="8"/>
    <n v="195.05"/>
    <n v="55"/>
    <n v="67"/>
    <n v="2.0499999999999998"/>
    <n v="700"/>
    <n v="6"/>
    <n v="24"/>
    <n v="1"/>
    <n v="7.11"/>
    <n v="553"/>
    <n v="0.88788426763110306"/>
    <n v="0.66142857142857148"/>
    <n v="0.97624190064794814"/>
    <n v="1.0604751619870409"/>
    <n v="2.3758099352051837E-2"/>
    <n v="8.1833333333333336"/>
    <n v="0.97624190064794814"/>
    <n v="1.7278617710583154E-2"/>
    <n v="231.5"/>
    <n v="0.66142857142857148"/>
    <n v="24"/>
    <n v="81.833333333333329"/>
    <n v="0.82089552238805974"/>
    <n v="2.3737503204306587"/>
  </r>
  <r>
    <d v="2023-11-06T00:00:00"/>
    <n v="2"/>
    <s v="M03"/>
    <n v="674"/>
    <n v="649"/>
    <n v="25"/>
    <n v="69"/>
    <n v="19"/>
    <n v="576"/>
    <n v="2"/>
    <n v="147.53"/>
    <n v="60"/>
    <n v="55"/>
    <n v="4.4800000000000004"/>
    <n v="606"/>
    <n v="3"/>
    <n v="35"/>
    <n v="2"/>
    <n v="6.29"/>
    <n v="517"/>
    <n v="1.1141199226305609"/>
    <n v="1.1122112211221122"/>
    <n v="0.9629080118694362"/>
    <n v="0.85459940652818989"/>
    <n v="3.7091988130563795E-2"/>
    <n v="8.3478260869565215"/>
    <n v="0.9629080118694362"/>
    <n v="2.967359050445104E-3"/>
    <n v="337"/>
    <n v="1.1122112211221122"/>
    <n v="17.5"/>
    <n v="192"/>
    <n v="1.0909090909090908"/>
    <n v="4.5685623263065143"/>
  </r>
  <r>
    <d v="2023-06-10T00:00:00"/>
    <n v="2"/>
    <s v="M03"/>
    <n v="543"/>
    <n v="520"/>
    <n v="23"/>
    <n v="63"/>
    <n v="25"/>
    <n v="413"/>
    <n v="9"/>
    <n v="153.16"/>
    <n v="40"/>
    <n v="49"/>
    <n v="3.72"/>
    <n v="612"/>
    <n v="4"/>
    <n v="30"/>
    <n v="2"/>
    <n v="7.55"/>
    <n v="511"/>
    <n v="0.80821917808219179"/>
    <n v="0.88725490196078427"/>
    <n v="0.9576427255985267"/>
    <n v="0.76058931860036827"/>
    <n v="4.2357274401473299E-2"/>
    <n v="6.5555555555555554"/>
    <n v="0.9576427255985267"/>
    <n v="1.6574585635359115E-2"/>
    <n v="271.5"/>
    <n v="0.88725490196078427"/>
    <n v="15"/>
    <n v="103.25"/>
    <n v="0.81632653061224492"/>
    <n v="3.5453120919300081"/>
  </r>
  <r>
    <d v="2023-03-13T00:00:00"/>
    <n v="2"/>
    <s v="M05"/>
    <n v="548"/>
    <n v="533"/>
    <n v="15"/>
    <n v="63"/>
    <n v="13"/>
    <n v="491"/>
    <n v="8"/>
    <n v="122.66"/>
    <n v="53"/>
    <n v="36"/>
    <n v="4.5199999999999996"/>
    <n v="646"/>
    <n v="5"/>
    <n v="37"/>
    <n v="3"/>
    <n v="6.09"/>
    <n v="543"/>
    <n v="0.90423572744014735"/>
    <n v="0.84829721362229105"/>
    <n v="0.97262773722627738"/>
    <n v="0.89598540145985406"/>
    <n v="2.7372262773722629E-2"/>
    <n v="7.7936507936507935"/>
    <n v="0.97262773722627738"/>
    <n v="1.4598540145985401E-2"/>
    <n v="274"/>
    <n v="0.84829721362229105"/>
    <n v="12.333333333333334"/>
    <n v="98.2"/>
    <n v="1.4722222222222223"/>
    <n v="4.4676341105494863"/>
  </r>
  <r>
    <d v="2023-08-26T00:00:00"/>
    <n v="3"/>
    <s v="M05"/>
    <n v="628"/>
    <n v="608"/>
    <n v="20"/>
    <n v="66"/>
    <n v="22"/>
    <n v="490"/>
    <n v="3"/>
    <n v="110.48"/>
    <n v="48"/>
    <n v="56"/>
    <n v="3.44"/>
    <n v="615"/>
    <n v="2"/>
    <n v="36"/>
    <n v="4"/>
    <n v="7.47"/>
    <n v="585"/>
    <n v="0.83760683760683763"/>
    <n v="1.0211382113821139"/>
    <n v="0.96815286624203822"/>
    <n v="0.78025477707006374"/>
    <n v="3.1847133757961783E-2"/>
    <n v="7.4242424242424239"/>
    <n v="0.96815286624203822"/>
    <n v="4.7770700636942673E-3"/>
    <n v="209.33333333333334"/>
    <n v="1.0211382113821139"/>
    <n v="9"/>
    <n v="245"/>
    <n v="0.8571428571428571"/>
    <n v="5.6842867487328022"/>
  </r>
  <r>
    <d v="2023-09-08T00:00:00"/>
    <n v="3"/>
    <s v="M01"/>
    <n v="486"/>
    <n v="474"/>
    <n v="12"/>
    <n v="69"/>
    <n v="19"/>
    <n v="465"/>
    <n v="2"/>
    <n v="184.43"/>
    <n v="56"/>
    <n v="42"/>
    <n v="2.72"/>
    <n v="676"/>
    <n v="3"/>
    <n v="25"/>
    <n v="3"/>
    <n v="3.74"/>
    <n v="596"/>
    <n v="0.78020134228187921"/>
    <n v="0.71893491124260356"/>
    <n v="0.97530864197530864"/>
    <n v="0.95679012345679015"/>
    <n v="2.4691358024691357E-2"/>
    <n v="6.7391304347826084"/>
    <n v="0.97530864197530864"/>
    <n v="4.11522633744856E-3"/>
    <n v="162"/>
    <n v="0.71893491124260356"/>
    <n v="8.3333333333333339"/>
    <n v="155"/>
    <n v="1.3333333333333333"/>
    <n v="2.6351461259014259"/>
  </r>
  <r>
    <d v="2023-08-18T00:00:00"/>
    <n v="3"/>
    <s v="M03"/>
    <n v="493"/>
    <n v="474"/>
    <n v="19"/>
    <n v="68"/>
    <n v="19"/>
    <n v="431"/>
    <n v="10"/>
    <n v="190.62"/>
    <n v="51"/>
    <n v="65"/>
    <n v="4.8099999999999996"/>
    <n v="693"/>
    <n v="7"/>
    <n v="36"/>
    <n v="3"/>
    <n v="4.21"/>
    <n v="542"/>
    <n v="0.79520295202952029"/>
    <n v="0.71139971139971137"/>
    <n v="0.96146044624746452"/>
    <n v="0.87423935091277893"/>
    <n v="3.8539553752535496E-2"/>
    <n v="6.3382352941176467"/>
    <n v="0.96146044624746452"/>
    <n v="2.0283975659229209E-2"/>
    <n v="164.33333333333334"/>
    <n v="0.71139971139971137"/>
    <n v="12"/>
    <n v="61.571428571428569"/>
    <n v="0.7846153846153846"/>
    <n v="2.5862973455041445"/>
  </r>
  <r>
    <d v="2023-05-14T00:00:00"/>
    <n v="2"/>
    <s v="M04"/>
    <n v="500"/>
    <n v="487"/>
    <n v="13"/>
    <n v="70"/>
    <n v="41"/>
    <n v="499"/>
    <n v="9"/>
    <n v="193.17"/>
    <n v="37"/>
    <n v="35"/>
    <n v="4.18"/>
    <n v="623"/>
    <n v="6"/>
    <n v="37"/>
    <n v="3"/>
    <n v="6.32"/>
    <n v="515"/>
    <n v="0.96893203883495149"/>
    <n v="0.8025682182985554"/>
    <n v="0.97399999999999998"/>
    <n v="0.998"/>
    <n v="2.5999999999999999E-2"/>
    <n v="7.128571428571429"/>
    <n v="0.97399999999999998"/>
    <n v="1.7999999999999999E-2"/>
    <n v="250"/>
    <n v="0.8025682182985554"/>
    <n v="12.333333333333334"/>
    <n v="83.166666666666671"/>
    <n v="1.0571428571428572"/>
    <n v="2.588393642905213"/>
  </r>
  <r>
    <d v="2023-11-03T00:00:00"/>
    <n v="1"/>
    <s v="M02"/>
    <n v="413"/>
    <n v="387"/>
    <n v="26"/>
    <n v="68"/>
    <n v="33"/>
    <n v="556"/>
    <n v="7"/>
    <n v="194.23"/>
    <n v="60"/>
    <n v="39"/>
    <n v="3.01"/>
    <n v="643"/>
    <n v="7"/>
    <n v="32"/>
    <n v="5"/>
    <n v="7.12"/>
    <n v="579"/>
    <n v="0.96027633851468053"/>
    <n v="0.64230171073094866"/>
    <n v="0.93704600484261502"/>
    <n v="1.3462469733656175"/>
    <n v="6.2953995157384993E-2"/>
    <n v="8.1764705882352935"/>
    <n v="0.93704600484261502"/>
    <n v="1.6949152542372881E-2"/>
    <n v="413"/>
    <n v="0.64230171073094866"/>
    <n v="6.4"/>
    <n v="79.428571428571431"/>
    <n v="1.5384615384615385"/>
    <n v="2.1263450548319005"/>
  </r>
  <r>
    <d v="2023-12-12T00:00:00"/>
    <n v="1"/>
    <s v="M02"/>
    <n v="464"/>
    <n v="452"/>
    <n v="12"/>
    <n v="65"/>
    <n v="46"/>
    <n v="400"/>
    <n v="9"/>
    <n v="115.4"/>
    <n v="60"/>
    <n v="50"/>
    <n v="2.62"/>
    <n v="633"/>
    <n v="4"/>
    <n v="30"/>
    <n v="5"/>
    <n v="5.29"/>
    <n v="540"/>
    <n v="0.7407407407407407"/>
    <n v="0.73301737756714058"/>
    <n v="0.97413793103448276"/>
    <n v="0.86206896551724133"/>
    <n v="2.5862068965517241E-2"/>
    <n v="6.1538461538461542"/>
    <n v="0.97413793103448276"/>
    <n v="1.9396551724137932E-2"/>
    <n v="464"/>
    <n v="0.73301737756714058"/>
    <n v="6"/>
    <n v="100"/>
    <n v="1.2"/>
    <n v="4.020797227036395"/>
  </r>
  <r>
    <d v="2023-03-09T00:00:00"/>
    <n v="1"/>
    <s v="M02"/>
    <n v="558"/>
    <n v="534"/>
    <n v="24"/>
    <n v="62"/>
    <n v="21"/>
    <n v="585"/>
    <n v="4"/>
    <n v="160.74"/>
    <n v="35"/>
    <n v="36"/>
    <n v="2.41"/>
    <n v="642"/>
    <n v="4"/>
    <n v="26"/>
    <n v="1"/>
    <n v="3.61"/>
    <n v="515"/>
    <n v="1.1359223300970873"/>
    <n v="0.86915887850467288"/>
    <n v="0.956989247311828"/>
    <n v="1.0483870967741935"/>
    <n v="4.3010752688172046E-2"/>
    <n v="9.435483870967742"/>
    <n v="0.956989247311828"/>
    <n v="7.1684587813620072E-3"/>
    <n v="558"/>
    <n v="0.86915887850467288"/>
    <n v="26"/>
    <n v="146.25"/>
    <n v="0.97222222222222221"/>
    <n v="3.4714445688689808"/>
  </r>
  <r>
    <d v="2023-11-09T00:00:00"/>
    <n v="2"/>
    <s v="M05"/>
    <n v="456"/>
    <n v="442"/>
    <n v="14"/>
    <n v="68"/>
    <n v="31"/>
    <n v="413"/>
    <n v="3"/>
    <n v="178.01"/>
    <n v="30"/>
    <n v="56"/>
    <n v="2.74"/>
    <n v="675"/>
    <n v="2"/>
    <n v="25"/>
    <n v="3"/>
    <n v="5.57"/>
    <n v="522"/>
    <n v="0.79118773946360155"/>
    <n v="0.67555555555555558"/>
    <n v="0.9692982456140351"/>
    <n v="0.9057017543859649"/>
    <n v="3.0701754385964911E-2"/>
    <n v="6.0735294117647056"/>
    <n v="0.9692982456140351"/>
    <n v="6.5789473684210523E-3"/>
    <n v="228"/>
    <n v="0.67555555555555558"/>
    <n v="8.3333333333333339"/>
    <n v="206.5"/>
    <n v="0.5357142857142857"/>
    <n v="2.5616538396719286"/>
  </r>
  <r>
    <d v="2023-06-26T00:00:00"/>
    <n v="2"/>
    <s v="M02"/>
    <n v="608"/>
    <n v="581"/>
    <n v="27"/>
    <n v="63"/>
    <n v="18"/>
    <n v="589"/>
    <n v="9"/>
    <n v="118.2"/>
    <n v="55"/>
    <n v="64"/>
    <n v="4.47"/>
    <n v="641"/>
    <n v="1"/>
    <n v="38"/>
    <n v="5"/>
    <n v="7.49"/>
    <n v="502"/>
    <n v="1.1733067729083666"/>
    <n v="0.94851794071762874"/>
    <n v="0.95559210526315785"/>
    <n v="0.96875"/>
    <n v="4.4407894736842105E-2"/>
    <n v="9.3492063492063497"/>
    <n v="0.95559210526315785"/>
    <n v="1.4802631578947368E-2"/>
    <n v="304"/>
    <n v="0.94851794071762874"/>
    <n v="7.6"/>
    <n v="589"/>
    <n v="0.859375"/>
    <n v="5.1438240270727578"/>
  </r>
  <r>
    <d v="2023-08-20T00:00:00"/>
    <n v="3"/>
    <s v="M04"/>
    <n v="676"/>
    <n v="649"/>
    <n v="27"/>
    <n v="60"/>
    <n v="46"/>
    <n v="533"/>
    <n v="8"/>
    <n v="131.19999999999999"/>
    <n v="49"/>
    <n v="51"/>
    <n v="2.77"/>
    <n v="603"/>
    <n v="6"/>
    <n v="31"/>
    <n v="4"/>
    <n v="7.28"/>
    <n v="558"/>
    <n v="0.95519713261648742"/>
    <n v="1.12106135986733"/>
    <n v="0.9600591715976331"/>
    <n v="0.78846153846153844"/>
    <n v="3.9940828402366867E-2"/>
    <n v="8.8833333333333329"/>
    <n v="0.9600591715976331"/>
    <n v="1.1834319526627219E-2"/>
    <n v="225.33333333333334"/>
    <n v="1.12106135986733"/>
    <n v="7.75"/>
    <n v="88.833333333333329"/>
    <n v="0.96078431372549022"/>
    <n v="5.1524390243902447"/>
  </r>
  <r>
    <d v="2023-12-06T00:00:00"/>
    <n v="2"/>
    <s v="M02"/>
    <n v="637"/>
    <n v="613"/>
    <n v="24"/>
    <n v="70"/>
    <n v="21"/>
    <n v="461"/>
    <n v="9"/>
    <n v="114.23"/>
    <n v="40"/>
    <n v="44"/>
    <n v="3.41"/>
    <n v="666"/>
    <n v="7"/>
    <n v="36"/>
    <n v="5"/>
    <n v="6.77"/>
    <n v="533"/>
    <n v="0.86491557223264537"/>
    <n v="0.95645645645645649"/>
    <n v="0.96232339089481944"/>
    <n v="0.72370486656200939"/>
    <n v="3.7676609105180531E-2"/>
    <n v="6.5857142857142854"/>
    <n v="0.96232339089481944"/>
    <n v="1.4128728414442701E-2"/>
    <n v="318.5"/>
    <n v="0.95645645645645649"/>
    <n v="7.2"/>
    <n v="65.857142857142861"/>
    <n v="0.90909090909090906"/>
    <n v="5.5764685284075988"/>
  </r>
  <r>
    <d v="2023-03-11T00:00:00"/>
    <n v="1"/>
    <s v="M05"/>
    <n v="475"/>
    <n v="452"/>
    <n v="23"/>
    <n v="69"/>
    <n v="45"/>
    <n v="574"/>
    <n v="8"/>
    <n v="147.18"/>
    <n v="42"/>
    <n v="68"/>
    <n v="3.68"/>
    <n v="618"/>
    <n v="1"/>
    <n v="31"/>
    <n v="3"/>
    <n v="4.0199999999999996"/>
    <n v="561"/>
    <n v="1.0231729055258467"/>
    <n v="0.76860841423948223"/>
    <n v="0.95157894736842108"/>
    <n v="1.2084210526315788"/>
    <n v="4.8421052631578948E-2"/>
    <n v="8.3188405797101446"/>
    <n v="0.95157894736842108"/>
    <n v="1.6842105263157894E-2"/>
    <n v="475"/>
    <n v="0.76860841423948223"/>
    <n v="10.333333333333334"/>
    <n v="574"/>
    <n v="0.61764705882352944"/>
    <n v="3.2273406712868593"/>
  </r>
  <r>
    <d v="2023-07-05T00:00:00"/>
    <n v="1"/>
    <s v="M03"/>
    <n v="437"/>
    <n v="408"/>
    <n v="29"/>
    <n v="67"/>
    <n v="54"/>
    <n v="422"/>
    <n v="4"/>
    <n v="179.51"/>
    <n v="44"/>
    <n v="31"/>
    <n v="4.66"/>
    <n v="668"/>
    <n v="2"/>
    <n v="26"/>
    <n v="5"/>
    <n v="3.92"/>
    <n v="589"/>
    <n v="0.71646859083191849"/>
    <n v="0.65419161676646709"/>
    <n v="0.93363844393592677"/>
    <n v="0.96567505720823799"/>
    <n v="6.6361556064073221E-2"/>
    <n v="6.2985074626865671"/>
    <n v="0.93363844393592677"/>
    <n v="9.1533180778032037E-3"/>
    <n v="437"/>
    <n v="0.65419161676646709"/>
    <n v="5.2"/>
    <n v="211"/>
    <n v="1.4193548387096775"/>
    <n v="2.434404768536572"/>
  </r>
  <r>
    <d v="2023-06-03T00:00:00"/>
    <n v="2"/>
    <s v="M04"/>
    <n v="448"/>
    <n v="420"/>
    <n v="28"/>
    <n v="68"/>
    <n v="25"/>
    <n v="528"/>
    <n v="3"/>
    <n v="148.13"/>
    <n v="31"/>
    <n v="42"/>
    <n v="2.68"/>
    <n v="617"/>
    <n v="3"/>
    <n v="28"/>
    <n v="2"/>
    <n v="3.99"/>
    <n v="543"/>
    <n v="0.97237569060773477"/>
    <n v="0.72609400324149109"/>
    <n v="0.9375"/>
    <n v="1.1785714285714286"/>
    <n v="6.25E-2"/>
    <n v="7.7647058823529411"/>
    <n v="0.9375"/>
    <n v="6.6964285714285711E-3"/>
    <n v="224"/>
    <n v="0.72609400324149109"/>
    <n v="14"/>
    <n v="176"/>
    <n v="0.73809523809523814"/>
    <n v="3.0243704853844595"/>
  </r>
  <r>
    <d v="2023-03-02T00:00:00"/>
    <n v="1"/>
    <s v="M03"/>
    <n v="409"/>
    <n v="389"/>
    <n v="20"/>
    <n v="61"/>
    <n v="20"/>
    <n v="509"/>
    <n v="7"/>
    <n v="172.61"/>
    <n v="51"/>
    <n v="41"/>
    <n v="2.89"/>
    <n v="679"/>
    <n v="7"/>
    <n v="31"/>
    <n v="1"/>
    <n v="5.71"/>
    <n v="577"/>
    <n v="0.88214904679376083"/>
    <n v="0.60235640648011779"/>
    <n v="0.9511002444987775"/>
    <n v="1.2444987775061125"/>
    <n v="4.8899755501222497E-2"/>
    <n v="8.3442622950819665"/>
    <n v="0.9511002444987775"/>
    <n v="1.7114914425427872E-2"/>
    <n v="409"/>
    <n v="0.60235640648011779"/>
    <n v="31"/>
    <n v="72.714285714285708"/>
    <n v="1.2439024390243902"/>
    <n v="2.3695035050112971"/>
  </r>
  <r>
    <d v="2023-12-15T00:00:00"/>
    <n v="3"/>
    <s v="M01"/>
    <n v="695"/>
    <n v="668"/>
    <n v="27"/>
    <n v="67"/>
    <n v="60"/>
    <n v="595"/>
    <n v="8"/>
    <n v="163.34"/>
    <n v="49"/>
    <n v="66"/>
    <n v="2.2999999999999998"/>
    <n v="622"/>
    <n v="2"/>
    <n v="25"/>
    <n v="1"/>
    <n v="4.01"/>
    <n v="569"/>
    <n v="1.0456942003514937"/>
    <n v="1.117363344051447"/>
    <n v="0.96115107913669062"/>
    <n v="0.85611510791366907"/>
    <n v="3.884892086330935E-2"/>
    <n v="8.8805970149253728"/>
    <n v="0.96115107913669062"/>
    <n v="1.1510791366906475E-2"/>
    <n v="231.66666666666666"/>
    <n v="1.117363344051447"/>
    <n v="25"/>
    <n v="297.5"/>
    <n v="0.74242424242424243"/>
    <n v="4.2549283702706013"/>
  </r>
  <r>
    <d v="2023-07-16T00:00:00"/>
    <n v="1"/>
    <s v="M01"/>
    <n v="571"/>
    <n v="545"/>
    <n v="26"/>
    <n v="65"/>
    <n v="13"/>
    <n v="486"/>
    <n v="3"/>
    <n v="142.16"/>
    <n v="42"/>
    <n v="32"/>
    <n v="4.7699999999999996"/>
    <n v="682"/>
    <n v="6"/>
    <n v="26"/>
    <n v="2"/>
    <n v="3.82"/>
    <n v="546"/>
    <n v="0.89010989010989006"/>
    <n v="0.83724340175953083"/>
    <n v="0.95446584938704027"/>
    <n v="0.85113835376532399"/>
    <n v="4.553415061295972E-2"/>
    <n v="7.476923076923077"/>
    <n v="0.95446584938704027"/>
    <n v="5.2539404553415062E-3"/>
    <n v="571"/>
    <n v="0.83724340175953083"/>
    <n v="13"/>
    <n v="81"/>
    <n v="1.3125"/>
    <n v="4.0166010129431626"/>
  </r>
  <r>
    <d v="2023-05-02T00:00:00"/>
    <n v="2"/>
    <s v="M05"/>
    <n v="615"/>
    <n v="585"/>
    <n v="30"/>
    <n v="70"/>
    <n v="15"/>
    <n v="572"/>
    <n v="2"/>
    <n v="121.2"/>
    <n v="32"/>
    <n v="44"/>
    <n v="3.65"/>
    <n v="681"/>
    <n v="2"/>
    <n v="30"/>
    <n v="3"/>
    <n v="3.2"/>
    <n v="559"/>
    <n v="1.0232558139534884"/>
    <n v="0.90308370044052866"/>
    <n v="0.95121951219512191"/>
    <n v="0.9300813008130081"/>
    <n v="4.878048780487805E-2"/>
    <n v="8.1714285714285708"/>
    <n v="0.95121951219512191"/>
    <n v="3.2520325203252032E-3"/>
    <n v="307.5"/>
    <n v="0.90308370044052866"/>
    <n v="10"/>
    <n v="286"/>
    <n v="0.72727272727272729"/>
    <n v="5.0742574257425739"/>
  </r>
  <r>
    <d v="2023-10-25T00:00:00"/>
    <n v="1"/>
    <s v="M01"/>
    <n v="632"/>
    <n v="615"/>
    <n v="17"/>
    <n v="63"/>
    <n v="32"/>
    <n v="411"/>
    <n v="10"/>
    <n v="165.76"/>
    <n v="55"/>
    <n v="69"/>
    <n v="2.89"/>
    <n v="671"/>
    <n v="5"/>
    <n v="34"/>
    <n v="5"/>
    <n v="4.29"/>
    <n v="557"/>
    <n v="0.73788150807899466"/>
    <n v="0.94187779433681074"/>
    <n v="0.97310126582278478"/>
    <n v="0.65031645569620256"/>
    <n v="2.6898734177215191E-2"/>
    <n v="6.5238095238095237"/>
    <n v="0.97310126582278478"/>
    <n v="1.5822784810126583E-2"/>
    <n v="632"/>
    <n v="0.94187779433681074"/>
    <n v="6.8"/>
    <n v="82.2"/>
    <n v="0.79710144927536231"/>
    <n v="3.8127413127413128"/>
  </r>
  <r>
    <d v="2023-09-03T00:00:00"/>
    <n v="3"/>
    <s v="M01"/>
    <n v="456"/>
    <n v="427"/>
    <n v="29"/>
    <n v="68"/>
    <n v="58"/>
    <n v="531"/>
    <n v="4"/>
    <n v="189.94"/>
    <n v="54"/>
    <n v="68"/>
    <n v="4.13"/>
    <n v="638"/>
    <n v="6"/>
    <n v="34"/>
    <n v="3"/>
    <n v="3.49"/>
    <n v="502"/>
    <n v="1.0577689243027888"/>
    <n v="0.71473354231974917"/>
    <n v="0.93640350877192979"/>
    <n v="1.1644736842105263"/>
    <n v="6.3596491228070179E-2"/>
    <n v="7.8088235294117645"/>
    <n v="0.93640350877192979"/>
    <n v="8.771929824561403E-3"/>
    <n v="152"/>
    <n v="0.71473354231974917"/>
    <n v="11.333333333333334"/>
    <n v="88.5"/>
    <n v="0.79411764705882348"/>
    <n v="2.4007581341476256"/>
  </r>
  <r>
    <d v="2023-01-07T00:00:00"/>
    <n v="3"/>
    <s v="M02"/>
    <n v="433"/>
    <n v="406"/>
    <n v="27"/>
    <n v="66"/>
    <n v="50"/>
    <n v="537"/>
    <n v="5"/>
    <n v="153.13"/>
    <n v="56"/>
    <n v="46"/>
    <n v="3.22"/>
    <n v="680"/>
    <n v="1"/>
    <n v="34"/>
    <n v="2"/>
    <n v="3.31"/>
    <n v="505"/>
    <n v="1.0633663366336634"/>
    <n v="0.6367647058823529"/>
    <n v="0.93764434180138567"/>
    <n v="1.2401847575057736"/>
    <n v="6.2355658198614321E-2"/>
    <n v="8.1363636363636367"/>
    <n v="0.93764434180138567"/>
    <n v="1.1547344110854504E-2"/>
    <n v="144.33333333333334"/>
    <n v="0.6367647058823529"/>
    <n v="17"/>
    <n v="537"/>
    <n v="1.2173913043478262"/>
    <n v="2.8276627701952588"/>
  </r>
  <r>
    <d v="2023-04-28T00:00:00"/>
    <n v="1"/>
    <s v="M02"/>
    <n v="644"/>
    <n v="617"/>
    <n v="27"/>
    <n v="60"/>
    <n v="39"/>
    <n v="475"/>
    <n v="1"/>
    <n v="176.64"/>
    <n v="56"/>
    <n v="35"/>
    <n v="3.78"/>
    <n v="627"/>
    <n v="6"/>
    <n v="40"/>
    <n v="1"/>
    <n v="3.82"/>
    <n v="531"/>
    <n v="0.89453860640301319"/>
    <n v="1.0271132376395535"/>
    <n v="0.95807453416149069"/>
    <n v="0.73757763975155277"/>
    <n v="4.192546583850932E-2"/>
    <n v="7.916666666666667"/>
    <n v="0.95807453416149069"/>
    <n v="1.5527950310559005E-3"/>
    <n v="644"/>
    <n v="1.0271132376395535"/>
    <n v="40"/>
    <n v="79.166666666666671"/>
    <n v="1.6"/>
    <n v="3.6458333333333335"/>
  </r>
  <r>
    <d v="2023-01-18T00:00:00"/>
    <n v="3"/>
    <s v="M01"/>
    <n v="495"/>
    <n v="480"/>
    <n v="15"/>
    <n v="65"/>
    <n v="60"/>
    <n v="402"/>
    <n v="7"/>
    <n v="133"/>
    <n v="33"/>
    <n v="46"/>
    <n v="4.68"/>
    <n v="661"/>
    <n v="2"/>
    <n v="34"/>
    <n v="5"/>
    <n v="7.92"/>
    <n v="598"/>
    <n v="0.67224080267558528"/>
    <n v="0.74886535552193645"/>
    <n v="0.96969696969696972"/>
    <n v="0.81212121212121213"/>
    <n v="3.0303030303030304E-2"/>
    <n v="6.1846153846153848"/>
    <n v="0.96969696969696972"/>
    <n v="1.4141414141414142E-2"/>
    <n v="165"/>
    <n v="0.74886535552193645"/>
    <n v="6.8"/>
    <n v="201"/>
    <n v="0.71739130434782605"/>
    <n v="3.7218045112781954"/>
  </r>
  <r>
    <d v="2023-02-05T00:00:00"/>
    <n v="1"/>
    <s v="M05"/>
    <n v="670"/>
    <n v="647"/>
    <n v="23"/>
    <n v="65"/>
    <n v="39"/>
    <n v="492"/>
    <n v="5"/>
    <n v="154.4"/>
    <n v="55"/>
    <n v="37"/>
    <n v="2.81"/>
    <n v="700"/>
    <n v="4"/>
    <n v="32"/>
    <n v="4"/>
    <n v="5.99"/>
    <n v="582"/>
    <n v="0.84536082474226804"/>
    <n v="0.95714285714285718"/>
    <n v="0.96567164179104481"/>
    <n v="0.73432835820895526"/>
    <n v="3.4328358208955224E-2"/>
    <n v="7.569230769230769"/>
    <n v="0.96567164179104481"/>
    <n v="7.462686567164179E-3"/>
    <n v="670"/>
    <n v="0.95714285714285718"/>
    <n v="8"/>
    <n v="123"/>
    <n v="1.4864864864864864"/>
    <n v="4.3393782383419683"/>
  </r>
  <r>
    <d v="2023-12-07T00:00:00"/>
    <n v="1"/>
    <s v="M02"/>
    <n v="561"/>
    <n v="545"/>
    <n v="16"/>
    <n v="67"/>
    <n v="10"/>
    <n v="433"/>
    <n v="2"/>
    <n v="194.57"/>
    <n v="39"/>
    <n v="32"/>
    <n v="4"/>
    <n v="616"/>
    <n v="5"/>
    <n v="37"/>
    <n v="5"/>
    <n v="4.21"/>
    <n v="529"/>
    <n v="0.81852551984877131"/>
    <n v="0.9107142857142857"/>
    <n v="0.97147950089126556"/>
    <n v="0.77183600713012479"/>
    <n v="2.8520499108734401E-2"/>
    <n v="6.4626865671641793"/>
    <n v="0.97147950089126556"/>
    <n v="3.5650623885918001E-3"/>
    <n v="561"/>
    <n v="0.9107142857142857"/>
    <n v="7.4"/>
    <n v="86.6"/>
    <n v="1.21875"/>
    <n v="2.883281081358894"/>
  </r>
  <r>
    <d v="2023-12-31T00:00:00"/>
    <n v="2"/>
    <s v="M04"/>
    <n v="676"/>
    <n v="653"/>
    <n v="23"/>
    <n v="69"/>
    <n v="23"/>
    <n v="499"/>
    <n v="7"/>
    <n v="130.29"/>
    <n v="45"/>
    <n v="45"/>
    <n v="2.71"/>
    <n v="642"/>
    <n v="2"/>
    <n v="36"/>
    <n v="1"/>
    <n v="5.67"/>
    <n v="549"/>
    <n v="0.90892531876138438"/>
    <n v="1.0529595015576323"/>
    <n v="0.96597633136094674"/>
    <n v="0.73816568047337283"/>
    <n v="3.4023668639053255E-2"/>
    <n v="7.2318840579710146"/>
    <n v="0.96597633136094674"/>
    <n v="1.0355029585798817E-2"/>
    <n v="338"/>
    <n v="1.0529595015576323"/>
    <n v="36"/>
    <n v="249.5"/>
    <n v="1"/>
    <n v="5.1884258193261186"/>
  </r>
  <r>
    <d v="2024-01-04T00:00:00"/>
    <n v="1"/>
    <s v="M01"/>
    <n v="668"/>
    <n v="652"/>
    <n v="16"/>
    <n v="63"/>
    <n v="21"/>
    <n v="442"/>
    <n v="8"/>
    <n v="184.02"/>
    <n v="59"/>
    <n v="37"/>
    <n v="4.25"/>
    <n v="641"/>
    <n v="1"/>
    <n v="39"/>
    <n v="3"/>
    <n v="6.36"/>
    <n v="527"/>
    <n v="0.83870967741935487"/>
    <n v="1.0421216848673946"/>
    <n v="0.9760479041916168"/>
    <n v="0.66167664670658688"/>
    <n v="2.3952095808383235E-2"/>
    <n v="7.0158730158730158"/>
    <n v="0.9760479041916168"/>
    <n v="1.1976047904191617E-2"/>
    <n v="668"/>
    <n v="1.0421216848673946"/>
    <n v="13"/>
    <n v="442"/>
    <n v="1.5945945945945945"/>
    <n v="3.6300402130203238"/>
  </r>
  <r>
    <d v="2023-07-29T00:00:00"/>
    <n v="2"/>
    <s v="M05"/>
    <n v="528"/>
    <n v="506"/>
    <n v="22"/>
    <n v="61"/>
    <n v="24"/>
    <n v="577"/>
    <n v="1"/>
    <n v="103.78"/>
    <n v="37"/>
    <n v="37"/>
    <n v="4.1500000000000004"/>
    <n v="601"/>
    <n v="6"/>
    <n v="34"/>
    <n v="1"/>
    <n v="3.61"/>
    <n v="553"/>
    <n v="1.0433996383363473"/>
    <n v="0.87853577371048253"/>
    <n v="0.95833333333333337"/>
    <n v="1.0928030303030303"/>
    <n v="4.1666666666666664E-2"/>
    <n v="9.4590163934426226"/>
    <n v="0.95833333333333337"/>
    <n v="1.893939393939394E-3"/>
    <n v="264"/>
    <n v="0.87853577371048253"/>
    <n v="34"/>
    <n v="96.166666666666671"/>
    <n v="1"/>
    <n v="5.0876854885334364"/>
  </r>
  <r>
    <d v="2023-03-06T00:00:00"/>
    <n v="2"/>
    <s v="M03"/>
    <n v="491"/>
    <n v="462"/>
    <n v="29"/>
    <n v="64"/>
    <n v="12"/>
    <n v="535"/>
    <n v="9"/>
    <n v="101.44"/>
    <n v="40"/>
    <n v="49"/>
    <n v="4.28"/>
    <n v="654"/>
    <n v="2"/>
    <n v="36"/>
    <n v="5"/>
    <n v="7.26"/>
    <n v="572"/>
    <n v="0.93531468531468531"/>
    <n v="0.75076452599388377"/>
    <n v="0.94093686354378814"/>
    <n v="1.089613034623218"/>
    <n v="5.9063136456211814E-2"/>
    <n v="8.359375"/>
    <n v="0.94093686354378814"/>
    <n v="1.8329938900203666E-2"/>
    <n v="245.5"/>
    <n v="0.75076452599388377"/>
    <n v="7.2"/>
    <n v="267.5"/>
    <n v="0.81632653061224492"/>
    <n v="4.840299684542587"/>
  </r>
  <r>
    <d v="2023-09-29T00:00:00"/>
    <n v="2"/>
    <s v="M03"/>
    <n v="432"/>
    <n v="417"/>
    <n v="15"/>
    <n v="65"/>
    <n v="59"/>
    <n v="532"/>
    <n v="1"/>
    <n v="106.01"/>
    <n v="59"/>
    <n v="46"/>
    <n v="3.9"/>
    <n v="671"/>
    <n v="1"/>
    <n v="20"/>
    <n v="2"/>
    <n v="3.57"/>
    <n v="518"/>
    <n v="1.027027027027027"/>
    <n v="0.64381520119225033"/>
    <n v="0.96527777777777779"/>
    <n v="1.2314814814814814"/>
    <n v="3.4722222222222224E-2"/>
    <n v="8.184615384615384"/>
    <n v="0.96527777777777779"/>
    <n v="2.3148148148148147E-3"/>
    <n v="216"/>
    <n v="0.64381520119225033"/>
    <n v="10"/>
    <n v="532"/>
    <n v="1.2826086956521738"/>
    <n v="4.0750872559192528"/>
  </r>
  <r>
    <d v="2023-11-02T00:00:00"/>
    <n v="3"/>
    <s v="M01"/>
    <n v="607"/>
    <n v="586"/>
    <n v="21"/>
    <n v="70"/>
    <n v="41"/>
    <n v="539"/>
    <n v="7"/>
    <n v="127.49"/>
    <n v="30"/>
    <n v="35"/>
    <n v="4.74"/>
    <n v="698"/>
    <n v="3"/>
    <n v="40"/>
    <n v="3"/>
    <n v="5.03"/>
    <n v="530"/>
    <n v="1.0169811320754718"/>
    <n v="0.86962750716332382"/>
    <n v="0.96540362438220761"/>
    <n v="0.88797364085667219"/>
    <n v="3.459637561779242E-2"/>
    <n v="7.7"/>
    <n v="0.96540362438220761"/>
    <n v="1.1532125205930808E-2"/>
    <n v="202.33333333333334"/>
    <n v="0.86962750716332382"/>
    <n v="13.333333333333334"/>
    <n v="179.66666666666666"/>
    <n v="0.8571428571428571"/>
    <n v="4.7611577378617929"/>
  </r>
  <r>
    <d v="2023-04-29T00:00:00"/>
    <n v="2"/>
    <s v="M05"/>
    <n v="416"/>
    <n v="397"/>
    <n v="19"/>
    <n v="70"/>
    <n v="51"/>
    <n v="449"/>
    <n v="2"/>
    <n v="140.13999999999999"/>
    <n v="59"/>
    <n v="35"/>
    <n v="3.02"/>
    <n v="695"/>
    <n v="3"/>
    <n v="39"/>
    <n v="2"/>
    <n v="7.23"/>
    <n v="559"/>
    <n v="0.80322003577817536"/>
    <n v="0.59856115107913666"/>
    <n v="0.95432692307692313"/>
    <n v="1.0793269230769231"/>
    <n v="4.567307692307692E-2"/>
    <n v="6.4142857142857146"/>
    <n v="0.95432692307692313"/>
    <n v="4.807692307692308E-3"/>
    <n v="208"/>
    <n v="0.59856115107913666"/>
    <n v="19.5"/>
    <n v="149.66666666666666"/>
    <n v="1.6857142857142857"/>
    <n v="2.9684601113172544"/>
  </r>
  <r>
    <d v="2023-11-02T00:00:00"/>
    <n v="2"/>
    <s v="M03"/>
    <n v="465"/>
    <n v="443"/>
    <n v="22"/>
    <n v="69"/>
    <n v="40"/>
    <n v="576"/>
    <n v="5"/>
    <n v="195.35"/>
    <n v="39"/>
    <n v="59"/>
    <n v="2.54"/>
    <n v="623"/>
    <n v="5"/>
    <n v="32"/>
    <n v="3"/>
    <n v="4.13"/>
    <n v="525"/>
    <n v="1.0971428571428572"/>
    <n v="0.7463884430176565"/>
    <n v="0.95268817204301071"/>
    <n v="1.2387096774193549"/>
    <n v="4.7311827956989246E-2"/>
    <n v="8.3478260869565215"/>
    <n v="0.95268817204301071"/>
    <n v="1.0752688172043012E-2"/>
    <n v="232.5"/>
    <n v="0.7463884430176565"/>
    <n v="10.666666666666666"/>
    <n v="115.2"/>
    <n v="0.66101694915254239"/>
    <n v="2.3803429741489635"/>
  </r>
  <r>
    <d v="2023-01-19T00:00:00"/>
    <n v="1"/>
    <s v="M02"/>
    <n v="514"/>
    <n v="504"/>
    <n v="10"/>
    <n v="68"/>
    <n v="53"/>
    <n v="585"/>
    <n v="2"/>
    <n v="169.75"/>
    <n v="40"/>
    <n v="53"/>
    <n v="2.95"/>
    <n v="696"/>
    <n v="6"/>
    <n v="23"/>
    <n v="1"/>
    <n v="3.59"/>
    <n v="564"/>
    <n v="1.0372340425531914"/>
    <n v="0.7385057471264368"/>
    <n v="0.98054474708171202"/>
    <n v="1.1381322957198443"/>
    <n v="1.9455252918287938E-2"/>
    <n v="8.6029411764705888"/>
    <n v="0.98054474708171202"/>
    <n v="3.8910505836575876E-3"/>
    <n v="514"/>
    <n v="0.7385057471264368"/>
    <n v="23"/>
    <n v="97.5"/>
    <n v="0.75471698113207553"/>
    <n v="3.027982326951399"/>
  </r>
  <r>
    <d v="2023-05-10T00:00:00"/>
    <n v="2"/>
    <s v="M03"/>
    <n v="575"/>
    <n v="558"/>
    <n v="17"/>
    <n v="61"/>
    <n v="57"/>
    <n v="460"/>
    <n v="3"/>
    <n v="145.5"/>
    <n v="36"/>
    <n v="35"/>
    <n v="3.59"/>
    <n v="605"/>
    <n v="7"/>
    <n v="22"/>
    <n v="1"/>
    <n v="5.66"/>
    <n v="535"/>
    <n v="0.85981308411214952"/>
    <n v="0.95041322314049592"/>
    <n v="0.97043478260869565"/>
    <n v="0.8"/>
    <n v="2.9565217391304348E-2"/>
    <n v="7.5409836065573774"/>
    <n v="0.97043478260869565"/>
    <n v="5.2173913043478265E-3"/>
    <n v="287.5"/>
    <n v="0.95041322314049592"/>
    <n v="22"/>
    <n v="65.714285714285708"/>
    <n v="1.0285714285714285"/>
    <n v="3.9518900343642613"/>
  </r>
  <r>
    <d v="2023-01-16T00:00:00"/>
    <n v="2"/>
    <s v="M05"/>
    <n v="436"/>
    <n v="419"/>
    <n v="17"/>
    <n v="70"/>
    <n v="30"/>
    <n v="426"/>
    <n v="9"/>
    <n v="125.18"/>
    <n v="33"/>
    <n v="59"/>
    <n v="3.26"/>
    <n v="657"/>
    <n v="1"/>
    <n v="37"/>
    <n v="3"/>
    <n v="7.79"/>
    <n v="505"/>
    <n v="0.84356435643564354"/>
    <n v="0.66362252663622523"/>
    <n v="0.96100917431192656"/>
    <n v="0.97706422018348627"/>
    <n v="3.8990825688073397E-2"/>
    <n v="6.0857142857142854"/>
    <n v="0.96100917431192656"/>
    <n v="2.0642201834862386E-2"/>
    <n v="218"/>
    <n v="0.66362252663622523"/>
    <n v="12.333333333333334"/>
    <n v="426"/>
    <n v="0.55932203389830504"/>
    <n v="3.4829845023166639"/>
  </r>
  <r>
    <d v="2023-06-15T00:00:00"/>
    <n v="1"/>
    <s v="M01"/>
    <n v="411"/>
    <n v="392"/>
    <n v="19"/>
    <n v="62"/>
    <n v="41"/>
    <n v="576"/>
    <n v="3"/>
    <n v="136.71"/>
    <n v="56"/>
    <n v="43"/>
    <n v="2.8"/>
    <n v="629"/>
    <n v="3"/>
    <n v="40"/>
    <n v="3"/>
    <n v="3.15"/>
    <n v="555"/>
    <n v="1.0378378378378379"/>
    <n v="0.65341812400635935"/>
    <n v="0.95377128953771284"/>
    <n v="1.4014598540145986"/>
    <n v="4.6228710462287104E-2"/>
    <n v="9.2903225806451619"/>
    <n v="0.95377128953771284"/>
    <n v="7.2992700729927005E-3"/>
    <n v="411"/>
    <n v="0.65341812400635935"/>
    <n v="13.333333333333334"/>
    <n v="192"/>
    <n v="1.3023255813953489"/>
    <n v="3.0063638358569231"/>
  </r>
  <r>
    <d v="2023-04-14T00:00:00"/>
    <n v="1"/>
    <s v="M04"/>
    <n v="458"/>
    <n v="435"/>
    <n v="23"/>
    <n v="61"/>
    <n v="16"/>
    <n v="482"/>
    <n v="1"/>
    <n v="105.52"/>
    <n v="49"/>
    <n v="53"/>
    <n v="2.02"/>
    <n v="650"/>
    <n v="3"/>
    <n v="25"/>
    <n v="1"/>
    <n v="3.56"/>
    <n v="561"/>
    <n v="0.85918003565062384"/>
    <n v="0.70461538461538464"/>
    <n v="0.94978165938864634"/>
    <n v="1.0524017467248907"/>
    <n v="5.0218340611353711E-2"/>
    <n v="7.9016393442622954"/>
    <n v="0.94978165938864634"/>
    <n v="2.1834061135371178E-3"/>
    <n v="458"/>
    <n v="0.70461538461538464"/>
    <n v="25"/>
    <n v="160.66666666666666"/>
    <n v="0.92452830188679247"/>
    <n v="4.34040940106141"/>
  </r>
  <r>
    <d v="2023-08-08T00:00:00"/>
    <n v="2"/>
    <s v="M02"/>
    <n v="605"/>
    <n v="587"/>
    <n v="18"/>
    <n v="66"/>
    <n v="31"/>
    <n v="439"/>
    <n v="10"/>
    <n v="174.6"/>
    <n v="60"/>
    <n v="49"/>
    <n v="4.42"/>
    <n v="675"/>
    <n v="2"/>
    <n v="38"/>
    <n v="5"/>
    <n v="4.01"/>
    <n v="562"/>
    <n v="0.78113879003558717"/>
    <n v="0.89629629629629626"/>
    <n v="0.97024793388429753"/>
    <n v="0.72561983471074376"/>
    <n v="2.9752066115702479E-2"/>
    <n v="6.6515151515151514"/>
    <n v="0.97024793388429753"/>
    <n v="1.6528925619834711E-2"/>
    <n v="302.5"/>
    <n v="0.89629629629629626"/>
    <n v="7.6"/>
    <n v="219.5"/>
    <n v="1.2244897959183674"/>
    <n v="3.4650630011454755"/>
  </r>
  <r>
    <d v="2023-06-14T00:00:00"/>
    <n v="3"/>
    <s v="M02"/>
    <n v="611"/>
    <n v="596"/>
    <n v="15"/>
    <n v="69"/>
    <n v="29"/>
    <n v="576"/>
    <n v="1"/>
    <n v="132.72999999999999"/>
    <n v="57"/>
    <n v="67"/>
    <n v="3.94"/>
    <n v="684"/>
    <n v="2"/>
    <n v="34"/>
    <n v="2"/>
    <n v="7.05"/>
    <n v="573"/>
    <n v="1.0052356020942408"/>
    <n v="0.89327485380116955"/>
    <n v="0.97545008183306059"/>
    <n v="0.94271685761047463"/>
    <n v="2.4549918166939442E-2"/>
    <n v="8.3478260869565215"/>
    <n v="0.97545008183306059"/>
    <n v="1.6366612111292963E-3"/>
    <n v="203.66666666666666"/>
    <n v="0.89327485380116955"/>
    <n v="17"/>
    <n v="288"/>
    <n v="0.85074626865671643"/>
    <n v="4.6033300685602354"/>
  </r>
  <r>
    <d v="2023-05-11T00:00:00"/>
    <n v="2"/>
    <s v="M04"/>
    <n v="696"/>
    <n v="672"/>
    <n v="24"/>
    <n v="70"/>
    <n v="16"/>
    <n v="400"/>
    <n v="5"/>
    <n v="127.28"/>
    <n v="34"/>
    <n v="55"/>
    <n v="3.76"/>
    <n v="694"/>
    <n v="2"/>
    <n v="25"/>
    <n v="5"/>
    <n v="6.37"/>
    <n v="574"/>
    <n v="0.69686411149825789"/>
    <n v="1.0028818443804035"/>
    <n v="0.96551724137931039"/>
    <n v="0.57471264367816088"/>
    <n v="3.4482758620689655E-2"/>
    <n v="5.7142857142857144"/>
    <n v="0.96551724137931039"/>
    <n v="7.1839080459770114E-3"/>
    <n v="348"/>
    <n v="1.0028818443804035"/>
    <n v="5"/>
    <n v="200"/>
    <n v="0.61818181818181817"/>
    <n v="5.4682589566310495"/>
  </r>
  <r>
    <d v="2023-04-16T00:00:00"/>
    <n v="3"/>
    <s v="M04"/>
    <n v="634"/>
    <n v="624"/>
    <n v="10"/>
    <n v="63"/>
    <n v="32"/>
    <n v="407"/>
    <n v="4"/>
    <n v="102.44"/>
    <n v="46"/>
    <n v="34"/>
    <n v="2.96"/>
    <n v="605"/>
    <n v="7"/>
    <n v="31"/>
    <n v="1"/>
    <n v="6.52"/>
    <n v="600"/>
    <n v="0.67833333333333334"/>
    <n v="1.0479338842975208"/>
    <n v="0.98422712933753942"/>
    <n v="0.64195583596214512"/>
    <n v="1.5772870662460567E-2"/>
    <n v="6.4603174603174605"/>
    <n v="0.98422712933753942"/>
    <n v="6.3091482649842269E-3"/>
    <n v="211.33333333333334"/>
    <n v="1.0479338842975208"/>
    <n v="31"/>
    <n v="58.142857142857146"/>
    <n v="1.3529411764705883"/>
    <n v="6.1889886762983215"/>
  </r>
  <r>
    <d v="2023-12-09T00:00:00"/>
    <n v="1"/>
    <s v="M04"/>
    <n v="546"/>
    <n v="529"/>
    <n v="17"/>
    <n v="69"/>
    <n v="59"/>
    <n v="404"/>
    <n v="5"/>
    <n v="139.72"/>
    <n v="53"/>
    <n v="36"/>
    <n v="3.62"/>
    <n v="607"/>
    <n v="4"/>
    <n v="37"/>
    <n v="2"/>
    <n v="5.7"/>
    <n v="561"/>
    <n v="0.72014260249554363"/>
    <n v="0.89950576606260302"/>
    <n v="0.96886446886446886"/>
    <n v="0.73992673992673996"/>
    <n v="3.1135531135531136E-2"/>
    <n v="5.8550724637681162"/>
    <n v="0.96886446886446886"/>
    <n v="9.1575091575091579E-3"/>
    <n v="546"/>
    <n v="0.89950576606260302"/>
    <n v="18.5"/>
    <n v="101"/>
    <n v="1.4722222222222223"/>
    <n v="3.9078156312625252"/>
  </r>
  <r>
    <d v="2023-04-25T00:00:00"/>
    <n v="3"/>
    <s v="M04"/>
    <n v="619"/>
    <n v="596"/>
    <n v="23"/>
    <n v="70"/>
    <n v="20"/>
    <n v="458"/>
    <n v="4"/>
    <n v="182.82"/>
    <n v="37"/>
    <n v="51"/>
    <n v="2.2000000000000002"/>
    <n v="656"/>
    <n v="7"/>
    <n v="27"/>
    <n v="3"/>
    <n v="3.07"/>
    <n v="509"/>
    <n v="0.89980353634577603"/>
    <n v="0.94359756097560976"/>
    <n v="0.96284329563812598"/>
    <n v="0.73990306946688211"/>
    <n v="3.7156704361873988E-2"/>
    <n v="6.5428571428571427"/>
    <n v="0.96284329563812598"/>
    <n v="6.462035541195477E-3"/>
    <n v="206.33333333333334"/>
    <n v="0.94359756097560976"/>
    <n v="9"/>
    <n v="65.428571428571431"/>
    <n v="0.72549019607843135"/>
    <n v="3.3858439995624114"/>
  </r>
  <r>
    <d v="2023-01-23T00:00:00"/>
    <n v="1"/>
    <s v="M03"/>
    <n v="668"/>
    <n v="649"/>
    <n v="19"/>
    <n v="70"/>
    <n v="10"/>
    <n v="593"/>
    <n v="2"/>
    <n v="116.52"/>
    <n v="48"/>
    <n v="45"/>
    <n v="4.78"/>
    <n v="656"/>
    <n v="4"/>
    <n v="26"/>
    <n v="5"/>
    <n v="4.45"/>
    <n v="599"/>
    <n v="0.98998330550918201"/>
    <n v="1.0182926829268293"/>
    <n v="0.97155688622754488"/>
    <n v="0.88772455089820357"/>
    <n v="2.8443113772455089E-2"/>
    <n v="8.4714285714285715"/>
    <n v="0.97155688622754488"/>
    <n v="2.9940119760479044E-3"/>
    <n v="668"/>
    <n v="1.0182926829268293"/>
    <n v="5.2"/>
    <n v="148.25"/>
    <n v="1.0666666666666667"/>
    <n v="5.732921386886372"/>
  </r>
  <r>
    <d v="2023-05-29T00:00:00"/>
    <n v="1"/>
    <s v="M01"/>
    <n v="636"/>
    <n v="613"/>
    <n v="23"/>
    <n v="61"/>
    <n v="20"/>
    <n v="407"/>
    <n v="7"/>
    <n v="111.28"/>
    <n v="30"/>
    <n v="44"/>
    <n v="2.3199999999999998"/>
    <n v="625"/>
    <n v="2"/>
    <n v="27"/>
    <n v="5"/>
    <n v="3.89"/>
    <n v="518"/>
    <n v="0.7857142857142857"/>
    <n v="1.0176000000000001"/>
    <n v="0.96383647798742134"/>
    <n v="0.63993710691823902"/>
    <n v="3.6163522012578615E-2"/>
    <n v="6.6721311475409832"/>
    <n v="0.96383647798742134"/>
    <n v="1.10062893081761E-2"/>
    <n v="636"/>
    <n v="1.0176000000000001"/>
    <n v="5.4"/>
    <n v="203.5"/>
    <n v="0.68181818181818177"/>
    <n v="5.7153127246585189"/>
  </r>
  <r>
    <d v="2023-02-23T00:00:00"/>
    <n v="1"/>
    <s v="M03"/>
    <n v="486"/>
    <n v="464"/>
    <n v="22"/>
    <n v="68"/>
    <n v="26"/>
    <n v="411"/>
    <n v="6"/>
    <n v="198.35"/>
    <n v="56"/>
    <n v="51"/>
    <n v="2.4300000000000002"/>
    <n v="654"/>
    <n v="2"/>
    <n v="28"/>
    <n v="1"/>
    <n v="7.9"/>
    <n v="512"/>
    <n v="0.802734375"/>
    <n v="0.74311926605504586"/>
    <n v="0.95473251028806583"/>
    <n v="0.84567901234567899"/>
    <n v="4.5267489711934158E-2"/>
    <n v="6.0441176470588234"/>
    <n v="0.95473251028806583"/>
    <n v="1.2345679012345678E-2"/>
    <n v="486"/>
    <n v="0.74311926605504586"/>
    <n v="28"/>
    <n v="205.5"/>
    <n v="1.0980392156862746"/>
    <n v="2.4502142677085961"/>
  </r>
  <r>
    <d v="2023-03-08T00:00:00"/>
    <n v="3"/>
    <s v="M02"/>
    <n v="699"/>
    <n v="678"/>
    <n v="21"/>
    <n v="69"/>
    <n v="52"/>
    <n v="491"/>
    <n v="9"/>
    <n v="167.03"/>
    <n v="32"/>
    <n v="41"/>
    <n v="4.1900000000000004"/>
    <n v="605"/>
    <n v="4"/>
    <n v="39"/>
    <n v="1"/>
    <n v="6.03"/>
    <n v="599"/>
    <n v="0.81969949916527551"/>
    <n v="1.1553719008264463"/>
    <n v="0.96995708154506433"/>
    <n v="0.70243204577968521"/>
    <n v="3.0042918454935622E-2"/>
    <n v="7.1159420289855069"/>
    <n v="0.96995708154506433"/>
    <n v="1.2875536480686695E-2"/>
    <n v="233"/>
    <n v="1.1553719008264463"/>
    <n v="39"/>
    <n v="122.75"/>
    <n v="0.78048780487804881"/>
    <n v="4.1848769682093039"/>
  </r>
  <r>
    <d v="2023-05-17T00:00:00"/>
    <n v="2"/>
    <s v="M05"/>
    <n v="407"/>
    <n v="377"/>
    <n v="30"/>
    <n v="67"/>
    <n v="56"/>
    <n v="442"/>
    <n v="6"/>
    <n v="153.9"/>
    <n v="43"/>
    <n v="52"/>
    <n v="3.21"/>
    <n v="630"/>
    <n v="1"/>
    <n v="37"/>
    <n v="2"/>
    <n v="5.74"/>
    <n v="529"/>
    <n v="0.83553875236294894"/>
    <n v="0.64603174603174607"/>
    <n v="0.92628992628992624"/>
    <n v="1.085995085995086"/>
    <n v="7.3710073710073709E-2"/>
    <n v="6.5970149253731343"/>
    <n v="0.92628992628992624"/>
    <n v="1.4742014742014743E-2"/>
    <n v="203.5"/>
    <n v="0.64603174603174607"/>
    <n v="18.5"/>
    <n v="442"/>
    <n v="0.82692307692307687"/>
    <n v="2.6445743989603638"/>
  </r>
  <r>
    <d v="2023-07-27T00:00:00"/>
    <n v="1"/>
    <s v="M05"/>
    <n v="529"/>
    <n v="506"/>
    <n v="23"/>
    <n v="63"/>
    <n v="27"/>
    <n v="561"/>
    <n v="6"/>
    <n v="115.9"/>
    <n v="40"/>
    <n v="52"/>
    <n v="3.57"/>
    <n v="678"/>
    <n v="3"/>
    <n v="27"/>
    <n v="3"/>
    <n v="7.43"/>
    <n v="589"/>
    <n v="0.95246179966044142"/>
    <n v="0.78023598820058992"/>
    <n v="0.95652173913043481"/>
    <n v="1.0604914933837428"/>
    <n v="4.3478260869565216E-2"/>
    <n v="8.9047619047619051"/>
    <n v="0.95652173913043481"/>
    <n v="1.1342155009451797E-2"/>
    <n v="529"/>
    <n v="0.78023598820058992"/>
    <n v="9"/>
    <n v="187"/>
    <n v="0.76923076923076927"/>
    <n v="4.5642795513373597"/>
  </r>
  <r>
    <d v="2023-10-09T00:00:00"/>
    <n v="3"/>
    <s v="M01"/>
    <n v="660"/>
    <n v="648"/>
    <n v="12"/>
    <n v="62"/>
    <n v="37"/>
    <n v="545"/>
    <n v="1"/>
    <n v="192.73"/>
    <n v="57"/>
    <n v="34"/>
    <n v="2.4300000000000002"/>
    <n v="688"/>
    <n v="2"/>
    <n v="24"/>
    <n v="1"/>
    <n v="5.78"/>
    <n v="518"/>
    <n v="1.0521235521235521"/>
    <n v="0.95930232558139539"/>
    <n v="0.98181818181818181"/>
    <n v="0.8257575757575758"/>
    <n v="1.8181818181818181E-2"/>
    <n v="8.7903225806451619"/>
    <n v="0.98181818181818181"/>
    <n v="1.5151515151515152E-3"/>
    <n v="220"/>
    <n v="0.95930232558139539"/>
    <n v="24"/>
    <n v="272.5"/>
    <n v="1.6764705882352942"/>
    <n v="3.4244798422663831"/>
  </r>
  <r>
    <d v="2023-01-23T00:00:00"/>
    <n v="1"/>
    <s v="M04"/>
    <n v="681"/>
    <n v="668"/>
    <n v="13"/>
    <n v="69"/>
    <n v="25"/>
    <n v="550"/>
    <n v="3"/>
    <n v="126.73"/>
    <n v="57"/>
    <n v="51"/>
    <n v="3.04"/>
    <n v="666"/>
    <n v="2"/>
    <n v="25"/>
    <n v="4"/>
    <n v="6.95"/>
    <n v="556"/>
    <n v="0.98920863309352514"/>
    <n v="1.0225225225225225"/>
    <n v="0.98091042584434651"/>
    <n v="0.80763582966226133"/>
    <n v="1.908957415565345E-2"/>
    <n v="7.9710144927536231"/>
    <n v="0.98091042584434651"/>
    <n v="4.4052863436123352E-3"/>
    <n v="681"/>
    <n v="1.0225225225225225"/>
    <n v="6.25"/>
    <n v="275"/>
    <n v="1.1176470588235294"/>
    <n v="5.3736289749861905"/>
  </r>
  <r>
    <d v="2023-10-24T00:00:00"/>
    <n v="3"/>
    <s v="M02"/>
    <n v="431"/>
    <n v="419"/>
    <n v="12"/>
    <n v="61"/>
    <n v="11"/>
    <n v="430"/>
    <n v="8"/>
    <n v="190.33"/>
    <n v="37"/>
    <n v="40"/>
    <n v="4.33"/>
    <n v="611"/>
    <n v="7"/>
    <n v="27"/>
    <n v="4"/>
    <n v="5.21"/>
    <n v="575"/>
    <n v="0.74782608695652175"/>
    <n v="0.70540098199672663"/>
    <n v="0.97215777262180969"/>
    <n v="0.99767981438515085"/>
    <n v="2.7842227378190254E-2"/>
    <n v="7.0491803278688527"/>
    <n v="0.97215777262180969"/>
    <n v="1.8561484918793503E-2"/>
    <n v="143.66666666666666"/>
    <n v="0.70540098199672663"/>
    <n v="6.75"/>
    <n v="61.428571428571431"/>
    <n v="0.92500000000000004"/>
    <n v="2.2644879945358061"/>
  </r>
  <r>
    <d v="2023-01-10T00:00:00"/>
    <n v="2"/>
    <s v="M01"/>
    <n v="686"/>
    <n v="673"/>
    <n v="13"/>
    <n v="66"/>
    <n v="56"/>
    <n v="565"/>
    <n v="4"/>
    <n v="130.68"/>
    <n v="38"/>
    <n v="34"/>
    <n v="3.63"/>
    <n v="684"/>
    <n v="7"/>
    <n v="29"/>
    <n v="4"/>
    <n v="5.54"/>
    <n v="533"/>
    <n v="1.0600375234521575"/>
    <n v="1.0029239766081872"/>
    <n v="0.98104956268221577"/>
    <n v="0.82361516034985427"/>
    <n v="1.8950437317784258E-2"/>
    <n v="8.5606060606060606"/>
    <n v="0.98104956268221577"/>
    <n v="5.8309037900874635E-3"/>
    <n v="343"/>
    <n v="1.0029239766081872"/>
    <n v="7.25"/>
    <n v="80.714285714285708"/>
    <n v="1.1176470588235294"/>
    <n v="5.2494643403734313"/>
  </r>
  <r>
    <d v="2023-01-17T00:00:00"/>
    <n v="1"/>
    <s v="M03"/>
    <n v="470"/>
    <n v="449"/>
    <n v="21"/>
    <n v="63"/>
    <n v="60"/>
    <n v="579"/>
    <n v="7"/>
    <n v="177.91"/>
    <n v="39"/>
    <n v="55"/>
    <n v="3.32"/>
    <n v="644"/>
    <n v="2"/>
    <n v="21"/>
    <n v="1"/>
    <n v="5.83"/>
    <n v="585"/>
    <n v="0.98974358974358978"/>
    <n v="0.72981366459627328"/>
    <n v="0.9553191489361702"/>
    <n v="1.2319148936170212"/>
    <n v="4.4680851063829789E-2"/>
    <n v="9.1904761904761898"/>
    <n v="0.9553191489361702"/>
    <n v="1.4893617021276596E-2"/>
    <n v="470"/>
    <n v="0.72981366459627328"/>
    <n v="21"/>
    <n v="289.5"/>
    <n v="0.70909090909090911"/>
    <n v="2.641785172278118"/>
  </r>
  <r>
    <d v="2023-09-14T00:00:00"/>
    <n v="1"/>
    <s v="M05"/>
    <n v="673"/>
    <n v="656"/>
    <n v="17"/>
    <n v="67"/>
    <n v="54"/>
    <n v="452"/>
    <n v="10"/>
    <n v="186.41"/>
    <n v="56"/>
    <n v="40"/>
    <n v="4.6100000000000003"/>
    <n v="602"/>
    <n v="3"/>
    <n v="20"/>
    <n v="5"/>
    <n v="7.17"/>
    <n v="591"/>
    <n v="0.76480541455160744"/>
    <n v="1.1179401993355482"/>
    <n v="0.97473997028231796"/>
    <n v="0.67161961367013367"/>
    <n v="2.5260029717682021E-2"/>
    <n v="6.7462686567164178"/>
    <n v="0.97473997028231796"/>
    <n v="1.4858841010401188E-2"/>
    <n v="673"/>
    <n v="1.1179401993355482"/>
    <n v="4"/>
    <n v="150.66666666666666"/>
    <n v="1.4"/>
    <n v="3.6103213346923448"/>
  </r>
  <r>
    <d v="2023-11-24T00:00:00"/>
    <n v="2"/>
    <s v="M02"/>
    <n v="464"/>
    <n v="454"/>
    <n v="10"/>
    <n v="61"/>
    <n v="16"/>
    <n v="443"/>
    <n v="2"/>
    <n v="145.34"/>
    <n v="41"/>
    <n v="36"/>
    <n v="4.28"/>
    <n v="620"/>
    <n v="3"/>
    <n v="34"/>
    <n v="3"/>
    <n v="5.46"/>
    <n v="579"/>
    <n v="0.76511226252158893"/>
    <n v="0.74838709677419357"/>
    <n v="0.97844827586206895"/>
    <n v="0.95474137931034486"/>
    <n v="2.1551724137931036E-2"/>
    <n v="7.2622950819672134"/>
    <n v="0.97844827586206895"/>
    <n v="4.3103448275862068E-3"/>
    <n v="232"/>
    <n v="0.74838709677419357"/>
    <n v="11.333333333333334"/>
    <n v="147.66666666666666"/>
    <n v="1.1388888888888888"/>
    <n v="3.1925141048575751"/>
  </r>
  <r>
    <d v="2023-05-19T00:00:00"/>
    <n v="2"/>
    <s v="M04"/>
    <n v="430"/>
    <n v="403"/>
    <n v="27"/>
    <n v="61"/>
    <n v="12"/>
    <n v="460"/>
    <n v="4"/>
    <n v="167.73"/>
    <n v="60"/>
    <n v="43"/>
    <n v="2.67"/>
    <n v="603"/>
    <n v="3"/>
    <n v="23"/>
    <n v="2"/>
    <n v="7.73"/>
    <n v="545"/>
    <n v="0.84403669724770647"/>
    <n v="0.71310116086235487"/>
    <n v="0.93720930232558142"/>
    <n v="1.069767441860465"/>
    <n v="6.2790697674418611E-2"/>
    <n v="7.5409836065573774"/>
    <n v="0.93720930232558142"/>
    <n v="9.3023255813953487E-3"/>
    <n v="215"/>
    <n v="0.71310116086235487"/>
    <n v="11.5"/>
    <n v="153.33333333333334"/>
    <n v="1.3953488372093024"/>
    <n v="2.5636439515888632"/>
  </r>
  <r>
    <d v="2023-05-15T00:00:00"/>
    <n v="3"/>
    <s v="M05"/>
    <n v="519"/>
    <n v="503"/>
    <n v="16"/>
    <n v="61"/>
    <n v="33"/>
    <n v="450"/>
    <n v="4"/>
    <n v="190.89"/>
    <n v="36"/>
    <n v="70"/>
    <n v="2.92"/>
    <n v="663"/>
    <n v="3"/>
    <n v="24"/>
    <n v="1"/>
    <n v="3.94"/>
    <n v="546"/>
    <n v="0.82417582417582413"/>
    <n v="0.78280542986425339"/>
    <n v="0.96917148362235073"/>
    <n v="0.86705202312138729"/>
    <n v="3.0828516377649325E-2"/>
    <n v="7.3770491803278686"/>
    <n v="0.96917148362235073"/>
    <n v="7.7071290944123313E-3"/>
    <n v="173"/>
    <n v="0.78280542986425339"/>
    <n v="24"/>
    <n v="150"/>
    <n v="0.51428571428571423"/>
    <n v="2.718843312902719"/>
  </r>
  <r>
    <d v="2023-09-16T00:00:00"/>
    <n v="2"/>
    <s v="M05"/>
    <n v="508"/>
    <n v="487"/>
    <n v="21"/>
    <n v="62"/>
    <n v="60"/>
    <n v="414"/>
    <n v="5"/>
    <n v="132.74"/>
    <n v="31"/>
    <n v="65"/>
    <n v="2.2999999999999998"/>
    <n v="681"/>
    <n v="4"/>
    <n v="20"/>
    <n v="4"/>
    <n v="6.07"/>
    <n v="548"/>
    <n v="0.75547445255474455"/>
    <n v="0.74596182085168872"/>
    <n v="0.95866141732283461"/>
    <n v="0.81496062992125984"/>
    <n v="4.1338582677165357E-2"/>
    <n v="6.67741935483871"/>
    <n v="0.95866141732283461"/>
    <n v="9.8425196850393699E-3"/>
    <n v="254"/>
    <n v="0.74596182085168872"/>
    <n v="5"/>
    <n v="103.5"/>
    <n v="0.47692307692307695"/>
    <n v="3.827030284767214"/>
  </r>
  <r>
    <d v="2023-08-27T00:00:00"/>
    <n v="1"/>
    <s v="M03"/>
    <n v="452"/>
    <n v="423"/>
    <n v="29"/>
    <n v="67"/>
    <n v="52"/>
    <n v="412"/>
    <n v="7"/>
    <n v="165.94"/>
    <n v="49"/>
    <n v="38"/>
    <n v="3.1"/>
    <n v="633"/>
    <n v="7"/>
    <n v="37"/>
    <n v="3"/>
    <n v="6.63"/>
    <n v="501"/>
    <n v="0.82235528942115765"/>
    <n v="0.71406003159557663"/>
    <n v="0.93584070796460173"/>
    <n v="0.91150442477876104"/>
    <n v="6.4159292035398233E-2"/>
    <n v="6.1492537313432836"/>
    <n v="0.93584070796460173"/>
    <n v="1.5486725663716814E-2"/>
    <n v="452"/>
    <n v="0.71406003159557663"/>
    <n v="12.333333333333334"/>
    <n v="58.857142857142854"/>
    <n v="1.2894736842105263"/>
    <n v="2.7238760997951066"/>
  </r>
  <r>
    <d v="2023-03-14T00:00:00"/>
    <n v="3"/>
    <s v="M04"/>
    <n v="565"/>
    <n v="537"/>
    <n v="28"/>
    <n v="69"/>
    <n v="14"/>
    <n v="553"/>
    <n v="5"/>
    <n v="185.11"/>
    <n v="30"/>
    <n v="39"/>
    <n v="4.34"/>
    <n v="626"/>
    <n v="5"/>
    <n v="25"/>
    <n v="4"/>
    <n v="7.01"/>
    <n v="586"/>
    <n v="0.94368600682593862"/>
    <n v="0.902555910543131"/>
    <n v="0.95044247787610614"/>
    <n v="0.9787610619469026"/>
    <n v="4.9557522123893805E-2"/>
    <n v="8.0144927536231876"/>
    <n v="0.95044247787610614"/>
    <n v="8.8495575221238937E-3"/>
    <n v="188.33333333333334"/>
    <n v="0.902555910543131"/>
    <n v="6.25"/>
    <n v="110.6"/>
    <n v="0.76923076923076927"/>
    <n v="3.0522392091189019"/>
  </r>
  <r>
    <d v="2023-07-30T00:00:00"/>
    <n v="1"/>
    <s v="M05"/>
    <n v="611"/>
    <n v="589"/>
    <n v="22"/>
    <n v="70"/>
    <n v="55"/>
    <n v="429"/>
    <n v="1"/>
    <n v="127.57"/>
    <n v="42"/>
    <n v="48"/>
    <n v="3.94"/>
    <n v="664"/>
    <n v="2"/>
    <n v="34"/>
    <n v="5"/>
    <n v="6.29"/>
    <n v="563"/>
    <n v="0.7619893428063943"/>
    <n v="0.92018072289156627"/>
    <n v="0.96399345335515552"/>
    <n v="0.7021276595744681"/>
    <n v="3.6006546644844518E-2"/>
    <n v="6.128571428571429"/>
    <n v="0.96399345335515552"/>
    <n v="1.6366612111292963E-3"/>
    <n v="611"/>
    <n v="0.92018072289156627"/>
    <n v="6.8"/>
    <n v="214.5"/>
    <n v="0.875"/>
    <n v="4.7895273183350318"/>
  </r>
  <r>
    <d v="2023-12-29T00:00:00"/>
    <n v="2"/>
    <s v="M05"/>
    <n v="441"/>
    <n v="424"/>
    <n v="17"/>
    <n v="65"/>
    <n v="16"/>
    <n v="597"/>
    <n v="3"/>
    <n v="198.69"/>
    <n v="40"/>
    <n v="37"/>
    <n v="4.7300000000000004"/>
    <n v="636"/>
    <n v="2"/>
    <n v="27"/>
    <n v="3"/>
    <n v="5.39"/>
    <n v="516"/>
    <n v="1.1569767441860466"/>
    <n v="0.69339622641509435"/>
    <n v="0.96145124716553287"/>
    <n v="1.3537414965986394"/>
    <n v="3.8548752834467119E-2"/>
    <n v="9.184615384615384"/>
    <n v="0.96145124716553287"/>
    <n v="6.8027210884353739E-3"/>
    <n v="220.5"/>
    <n v="0.69339622641509435"/>
    <n v="9"/>
    <n v="298.5"/>
    <n v="1.0810810810810811"/>
    <n v="2.2195379737279177"/>
  </r>
  <r>
    <d v="2023-03-12T00:00:00"/>
    <n v="1"/>
    <s v="M02"/>
    <n v="464"/>
    <n v="442"/>
    <n v="22"/>
    <n v="65"/>
    <n v="27"/>
    <n v="538"/>
    <n v="7"/>
    <n v="191.93"/>
    <n v="50"/>
    <n v="66"/>
    <n v="4.97"/>
    <n v="688"/>
    <n v="3"/>
    <n v="34"/>
    <n v="4"/>
    <n v="7.7"/>
    <n v="533"/>
    <n v="1.0093808630393997"/>
    <n v="0.67441860465116277"/>
    <n v="0.95258620689655171"/>
    <n v="1.1594827586206897"/>
    <n v="4.7413793103448273E-2"/>
    <n v="8.2769230769230777"/>
    <n v="0.95258620689655171"/>
    <n v="1.5086206896551725E-2"/>
    <n v="464"/>
    <n v="0.67441860465116277"/>
    <n v="8.5"/>
    <n v="179.33333333333334"/>
    <n v="0.75757575757575757"/>
    <n v="2.4175480643984786"/>
  </r>
  <r>
    <d v="2023-09-23T00:00:00"/>
    <n v="1"/>
    <s v="M02"/>
    <n v="581"/>
    <n v="564"/>
    <n v="17"/>
    <n v="67"/>
    <n v="16"/>
    <n v="421"/>
    <n v="7"/>
    <n v="130.66999999999999"/>
    <n v="44"/>
    <n v="38"/>
    <n v="4.75"/>
    <n v="629"/>
    <n v="3"/>
    <n v="26"/>
    <n v="1"/>
    <n v="3.67"/>
    <n v="517"/>
    <n v="0.81431334622823981"/>
    <n v="0.92368839427662952"/>
    <n v="0.97074010327022375"/>
    <n v="0.7246127366609294"/>
    <n v="2.9259896729776247E-2"/>
    <n v="6.2835820895522385"/>
    <n v="0.97074010327022375"/>
    <n v="1.2048192771084338E-2"/>
    <n v="581"/>
    <n v="0.92368839427662952"/>
    <n v="26"/>
    <n v="140.33333333333334"/>
    <n v="1.1578947368421053"/>
    <n v="4.4463151450218108"/>
  </r>
  <r>
    <d v="2023-04-22T00:00:00"/>
    <n v="3"/>
    <s v="M04"/>
    <n v="590"/>
    <n v="580"/>
    <n v="10"/>
    <n v="66"/>
    <n v="12"/>
    <n v="442"/>
    <n v="3"/>
    <n v="175.47"/>
    <n v="31"/>
    <n v="57"/>
    <n v="2.89"/>
    <n v="616"/>
    <n v="6"/>
    <n v="24"/>
    <n v="1"/>
    <n v="5.49"/>
    <n v="524"/>
    <n v="0.84351145038167941"/>
    <n v="0.95779220779220775"/>
    <n v="0.98305084745762716"/>
    <n v="0.74915254237288131"/>
    <n v="1.6949152542372881E-2"/>
    <n v="6.6969696969696972"/>
    <n v="0.98305084745762716"/>
    <n v="5.084745762711864E-3"/>
    <n v="196.66666666666666"/>
    <n v="0.95779220779220775"/>
    <n v="24"/>
    <n v="73.666666666666671"/>
    <n v="0.54385964912280704"/>
    <n v="3.3623981307345985"/>
  </r>
  <r>
    <d v="2023-01-14T00:00:00"/>
    <n v="2"/>
    <s v="M03"/>
    <n v="406"/>
    <n v="377"/>
    <n v="29"/>
    <n v="67"/>
    <n v="18"/>
    <n v="498"/>
    <n v="9"/>
    <n v="175.14"/>
    <n v="55"/>
    <n v="54"/>
    <n v="3.73"/>
    <n v="674"/>
    <n v="6"/>
    <n v="32"/>
    <n v="2"/>
    <n v="3.3"/>
    <n v="539"/>
    <n v="0.92393320964749537"/>
    <n v="0.60237388724035612"/>
    <n v="0.9285714285714286"/>
    <n v="1.2266009852216748"/>
    <n v="7.1428571428571425E-2"/>
    <n v="7.4328358208955221"/>
    <n v="0.9285714285714286"/>
    <n v="2.2167487684729065E-2"/>
    <n v="203"/>
    <n v="0.60237388724035612"/>
    <n v="16"/>
    <n v="83"/>
    <n v="1.0185185185185186"/>
    <n v="2.3181454836131099"/>
  </r>
  <r>
    <d v="2023-11-18T00:00:00"/>
    <n v="1"/>
    <s v="M05"/>
    <n v="449"/>
    <n v="428"/>
    <n v="21"/>
    <n v="66"/>
    <n v="34"/>
    <n v="543"/>
    <n v="7"/>
    <n v="140.38"/>
    <n v="32"/>
    <n v="45"/>
    <n v="3.02"/>
    <n v="664"/>
    <n v="3"/>
    <n v="33"/>
    <n v="1"/>
    <n v="7.59"/>
    <n v="541"/>
    <n v="1.0036968576709797"/>
    <n v="0.6762048192771084"/>
    <n v="0.95322939866369716"/>
    <n v="1.2093541202672606"/>
    <n v="4.6770601336302897E-2"/>
    <n v="8.2272727272727266"/>
    <n v="0.95322939866369716"/>
    <n v="1.5590200445434299E-2"/>
    <n v="449"/>
    <n v="0.6762048192771084"/>
    <n v="33"/>
    <n v="181"/>
    <n v="0.71111111111111114"/>
    <n v="3.1984613192762503"/>
  </r>
  <r>
    <d v="2023-01-04T00:00:00"/>
    <n v="2"/>
    <s v="M01"/>
    <n v="698"/>
    <n v="684"/>
    <n v="14"/>
    <n v="62"/>
    <n v="42"/>
    <n v="563"/>
    <n v="6"/>
    <n v="170.94"/>
    <n v="54"/>
    <n v="66"/>
    <n v="4.33"/>
    <n v="692"/>
    <n v="4"/>
    <n v="32"/>
    <n v="2"/>
    <n v="3.29"/>
    <n v="537"/>
    <n v="1.048417132216015"/>
    <n v="1.0086705202312138"/>
    <n v="0.97994269340974216"/>
    <n v="0.80659025787965621"/>
    <n v="2.0057306590257881E-2"/>
    <n v="9.0806451612903221"/>
    <n v="0.97994269340974216"/>
    <n v="8.5959885386819486E-3"/>
    <n v="349"/>
    <n v="1.0086705202312138"/>
    <n v="16"/>
    <n v="140.75"/>
    <n v="0.81818181818181823"/>
    <n v="4.0833040833040837"/>
  </r>
  <r>
    <d v="2023-04-26T00:00:00"/>
    <n v="1"/>
    <s v="M03"/>
    <n v="586"/>
    <n v="574"/>
    <n v="12"/>
    <n v="60"/>
    <n v="21"/>
    <n v="461"/>
    <n v="4"/>
    <n v="182.57"/>
    <n v="53"/>
    <n v="37"/>
    <n v="4.3600000000000003"/>
    <n v="663"/>
    <n v="4"/>
    <n v="20"/>
    <n v="3"/>
    <n v="7.68"/>
    <n v="590"/>
    <n v="0.78135593220338984"/>
    <n v="0.88386123680241324"/>
    <n v="0.97952218430034133"/>
    <n v="0.78668941979522189"/>
    <n v="2.0477815699658702E-2"/>
    <n v="7.6833333333333336"/>
    <n v="0.97952218430034133"/>
    <n v="6.8259385665529011E-3"/>
    <n v="586"/>
    <n v="0.88386123680241324"/>
    <n v="6.666666666666667"/>
    <n v="115.25"/>
    <n v="1.4324324324324325"/>
    <n v="3.2097277756476967"/>
  </r>
  <r>
    <d v="2023-03-06T00:00:00"/>
    <n v="1"/>
    <s v="M01"/>
    <n v="496"/>
    <n v="479"/>
    <n v="17"/>
    <n v="63"/>
    <n v="30"/>
    <n v="414"/>
    <n v="5"/>
    <n v="162"/>
    <n v="40"/>
    <n v="65"/>
    <n v="4.2"/>
    <n v="632"/>
    <n v="4"/>
    <n v="37"/>
    <n v="3"/>
    <n v="3.47"/>
    <n v="571"/>
    <n v="0.72504378283712789"/>
    <n v="0.78481012658227844"/>
    <n v="0.96572580645161288"/>
    <n v="0.83467741935483875"/>
    <n v="3.4274193548387094E-2"/>
    <n v="6.5714285714285712"/>
    <n v="0.96572580645161288"/>
    <n v="1.0080645161290322E-2"/>
    <n v="496"/>
    <n v="0.78481012658227844"/>
    <n v="12.333333333333334"/>
    <n v="103.5"/>
    <n v="0.61538461538461542"/>
    <n v="3.0617283950617282"/>
  </r>
  <r>
    <d v="2023-11-07T00:00:00"/>
    <n v="2"/>
    <s v="M05"/>
    <n v="453"/>
    <n v="427"/>
    <n v="26"/>
    <n v="67"/>
    <n v="46"/>
    <n v="585"/>
    <n v="8"/>
    <n v="184.22"/>
    <n v="45"/>
    <n v="35"/>
    <n v="4.22"/>
    <n v="629"/>
    <n v="4"/>
    <n v="20"/>
    <n v="3"/>
    <n v="4.33"/>
    <n v="522"/>
    <n v="1.1206896551724137"/>
    <n v="0.72019077901430839"/>
    <n v="0.94260485651214132"/>
    <n v="1.2913907284768211"/>
    <n v="5.7395143487858721E-2"/>
    <n v="8.7313432835820901"/>
    <n v="0.94260485651214132"/>
    <n v="1.7660044150110375E-2"/>
    <n v="226.5"/>
    <n v="0.72019077901430839"/>
    <n v="6.666666666666667"/>
    <n v="146.25"/>
    <n v="1.2857142857142858"/>
    <n v="2.459016393442623"/>
  </r>
  <r>
    <d v="2023-12-13T00:00:00"/>
    <n v="2"/>
    <s v="M02"/>
    <n v="619"/>
    <n v="600"/>
    <n v="19"/>
    <n v="70"/>
    <n v="46"/>
    <n v="527"/>
    <n v="9"/>
    <n v="130.38"/>
    <n v="36"/>
    <n v="53"/>
    <n v="4.5199999999999996"/>
    <n v="643"/>
    <n v="1"/>
    <n v="22"/>
    <n v="4"/>
    <n v="4.54"/>
    <n v="537"/>
    <n v="0.98137802607076352"/>
    <n v="0.96267496111975115"/>
    <n v="0.96930533117932149"/>
    <n v="0.85137318255250405"/>
    <n v="3.0694668820678513E-2"/>
    <n v="7.5285714285714285"/>
    <n v="0.96930533117932149"/>
    <n v="1.4539579967689823E-2"/>
    <n v="309.5"/>
    <n v="0.96267496111975115"/>
    <n v="5.5"/>
    <n v="527"/>
    <n v="0.67924528301886788"/>
    <n v="4.7476606841540114"/>
  </r>
  <r>
    <d v="2023-04-14T00:00:00"/>
    <n v="3"/>
    <s v="M04"/>
    <n v="624"/>
    <n v="611"/>
    <n v="13"/>
    <n v="65"/>
    <n v="26"/>
    <n v="442"/>
    <n v="10"/>
    <n v="158.13999999999999"/>
    <n v="56"/>
    <n v="38"/>
    <n v="3.34"/>
    <n v="653"/>
    <n v="1"/>
    <n v="34"/>
    <n v="4"/>
    <n v="4.0999999999999996"/>
    <n v="547"/>
    <n v="0.80804387568555758"/>
    <n v="0.9555895865237366"/>
    <n v="0.97916666666666663"/>
    <n v="0.70833333333333337"/>
    <n v="2.0833333333333332E-2"/>
    <n v="6.8"/>
    <n v="0.97916666666666663"/>
    <n v="1.6025641025641024E-2"/>
    <n v="208"/>
    <n v="0.9555895865237366"/>
    <n v="8.5"/>
    <n v="442"/>
    <n v="1.4736842105263157"/>
    <n v="3.9458707474389785"/>
  </r>
  <r>
    <d v="2023-12-28T00:00:00"/>
    <n v="1"/>
    <s v="M05"/>
    <n v="450"/>
    <n v="440"/>
    <n v="10"/>
    <n v="66"/>
    <n v="58"/>
    <n v="584"/>
    <n v="10"/>
    <n v="150.44"/>
    <n v="46"/>
    <n v="58"/>
    <n v="2.5499999999999998"/>
    <n v="690"/>
    <n v="4"/>
    <n v="29"/>
    <n v="3"/>
    <n v="3.7"/>
    <n v="540"/>
    <n v="1.0814814814814815"/>
    <n v="0.65217391304347827"/>
    <n v="0.97777777777777775"/>
    <n v="1.2977777777777777"/>
    <n v="2.2222222222222223E-2"/>
    <n v="8.8484848484848477"/>
    <n v="0.97777777777777775"/>
    <n v="2.2222222222222223E-2"/>
    <n v="450"/>
    <n v="0.65217391304347827"/>
    <n v="9.6666666666666661"/>
    <n v="146"/>
    <n v="0.7931034482758621"/>
    <n v="2.9912257378356819"/>
  </r>
  <r>
    <d v="2023-09-13T00:00:00"/>
    <n v="1"/>
    <s v="M04"/>
    <n v="426"/>
    <n v="404"/>
    <n v="22"/>
    <n v="69"/>
    <n v="10"/>
    <n v="458"/>
    <n v="2"/>
    <n v="101.61"/>
    <n v="57"/>
    <n v="42"/>
    <n v="2.04"/>
    <n v="676"/>
    <n v="3"/>
    <n v="27"/>
    <n v="2"/>
    <n v="7.96"/>
    <n v="538"/>
    <n v="0.85130111524163565"/>
    <n v="0.63017751479289941"/>
    <n v="0.94835680751173712"/>
    <n v="1.0751173708920188"/>
    <n v="5.1643192488262914E-2"/>
    <n v="6.63768115942029"/>
    <n v="0.94835680751173712"/>
    <n v="4.6948356807511738E-3"/>
    <n v="426"/>
    <n v="0.63017751479289941"/>
    <n v="13.5"/>
    <n v="152.66666666666666"/>
    <n v="1.3571428571428572"/>
    <n v="4.1925007381163271"/>
  </r>
  <r>
    <d v="2023-10-12T00:00:00"/>
    <n v="3"/>
    <s v="M01"/>
    <n v="621"/>
    <n v="597"/>
    <n v="24"/>
    <n v="66"/>
    <n v="43"/>
    <n v="539"/>
    <n v="7"/>
    <n v="130.61000000000001"/>
    <n v="51"/>
    <n v="59"/>
    <n v="3.66"/>
    <n v="663"/>
    <n v="2"/>
    <n v="36"/>
    <n v="3"/>
    <n v="6.46"/>
    <n v="581"/>
    <n v="0.92771084337349397"/>
    <n v="0.93665158371040724"/>
    <n v="0.96135265700483097"/>
    <n v="0.86795491143317227"/>
    <n v="3.864734299516908E-2"/>
    <n v="8.1666666666666661"/>
    <n v="0.96135265700483097"/>
    <n v="1.1272141706924315E-2"/>
    <n v="207"/>
    <n v="0.93665158371040724"/>
    <n v="12"/>
    <n v="269.5"/>
    <n v="0.86440677966101698"/>
    <n v="4.7546129699104203"/>
  </r>
  <r>
    <d v="2023-12-04T00:00:00"/>
    <n v="1"/>
    <s v="M04"/>
    <n v="601"/>
    <n v="571"/>
    <n v="30"/>
    <n v="67"/>
    <n v="56"/>
    <n v="403"/>
    <n v="9"/>
    <n v="141.22999999999999"/>
    <n v="57"/>
    <n v="30"/>
    <n v="3.97"/>
    <n v="634"/>
    <n v="3"/>
    <n v="25"/>
    <n v="5"/>
    <n v="5.24"/>
    <n v="578"/>
    <n v="0.69723183391003463"/>
    <n v="0.94794952681388012"/>
    <n v="0.95008319467554081"/>
    <n v="0.67054908485856901"/>
    <n v="4.9916805324459232E-2"/>
    <n v="6.0149253731343286"/>
    <n v="0.95008319467554081"/>
    <n v="1.4975041597337771E-2"/>
    <n v="601"/>
    <n v="0.94794952681388012"/>
    <n v="5"/>
    <n v="134.33333333333334"/>
    <n v="1.9"/>
    <n v="4.255469801033775"/>
  </r>
  <r>
    <d v="2023-10-03T00:00:00"/>
    <n v="1"/>
    <s v="M01"/>
    <n v="510"/>
    <n v="492"/>
    <n v="18"/>
    <n v="67"/>
    <n v="40"/>
    <n v="590"/>
    <n v="7"/>
    <n v="178.28"/>
    <n v="33"/>
    <n v="44"/>
    <n v="3.38"/>
    <n v="619"/>
    <n v="7"/>
    <n v="37"/>
    <n v="3"/>
    <n v="6.59"/>
    <n v="532"/>
    <n v="1.1090225563909775"/>
    <n v="0.8239095315024233"/>
    <n v="0.96470588235294119"/>
    <n v="1.1568627450980393"/>
    <n v="3.5294117647058823E-2"/>
    <n v="8.8059701492537314"/>
    <n v="0.96470588235294119"/>
    <n v="1.3725490196078431E-2"/>
    <n v="510"/>
    <n v="0.8239095315024233"/>
    <n v="12.333333333333334"/>
    <n v="84.285714285714292"/>
    <n v="0.75"/>
    <n v="2.860668611173435"/>
  </r>
  <r>
    <d v="2023-04-20T00:00:00"/>
    <n v="2"/>
    <s v="M05"/>
    <n v="630"/>
    <n v="601"/>
    <n v="29"/>
    <n v="68"/>
    <n v="20"/>
    <n v="553"/>
    <n v="6"/>
    <n v="188.57"/>
    <n v="53"/>
    <n v="60"/>
    <n v="4.2300000000000004"/>
    <n v="609"/>
    <n v="7"/>
    <n v="27"/>
    <n v="2"/>
    <n v="6.72"/>
    <n v="541"/>
    <n v="1.0221811460258781"/>
    <n v="1.0344827586206897"/>
    <n v="0.95396825396825402"/>
    <n v="0.87777777777777777"/>
    <n v="4.6031746031746035E-2"/>
    <n v="8.132352941176471"/>
    <n v="0.95396825396825402"/>
    <n v="9.5238095238095247E-3"/>
    <n v="315"/>
    <n v="1.0344827586206897"/>
    <n v="13.5"/>
    <n v="79"/>
    <n v="0.8833333333333333"/>
    <n v="3.3409344010181896"/>
  </r>
  <r>
    <d v="2023-04-18T00:00:00"/>
    <n v="1"/>
    <s v="M02"/>
    <n v="524"/>
    <n v="506"/>
    <n v="18"/>
    <n v="70"/>
    <n v="56"/>
    <n v="511"/>
    <n v="2"/>
    <n v="101.15"/>
    <n v="57"/>
    <n v="56"/>
    <n v="4.62"/>
    <n v="676"/>
    <n v="3"/>
    <n v="40"/>
    <n v="5"/>
    <n v="3.03"/>
    <n v="507"/>
    <n v="1.0078895463510849"/>
    <n v="0.7751479289940828"/>
    <n v="0.96564885496183206"/>
    <n v="0.97519083969465647"/>
    <n v="3.4351145038167941E-2"/>
    <n v="7.3"/>
    <n v="0.96564885496183206"/>
    <n v="3.8167938931297708E-3"/>
    <n v="524"/>
    <n v="0.7751479289940828"/>
    <n v="8"/>
    <n v="170.33333333333334"/>
    <n v="1.0178571428571428"/>
    <n v="5.1804251112209583"/>
  </r>
  <r>
    <d v="2023-09-07T00:00:00"/>
    <n v="1"/>
    <s v="M03"/>
    <n v="616"/>
    <n v="587"/>
    <n v="29"/>
    <n v="67"/>
    <n v="28"/>
    <n v="450"/>
    <n v="3"/>
    <n v="125.74"/>
    <n v="46"/>
    <n v="44"/>
    <n v="2.52"/>
    <n v="639"/>
    <n v="6"/>
    <n v="39"/>
    <n v="4"/>
    <n v="5.96"/>
    <n v="523"/>
    <n v="0.86042065009560231"/>
    <n v="0.9640062597809077"/>
    <n v="0.95292207792207795"/>
    <n v="0.73051948051948057"/>
    <n v="4.707792207792208E-2"/>
    <n v="6.7164179104477615"/>
    <n v="0.95292207792207795"/>
    <n v="4.87012987012987E-3"/>
    <n v="616"/>
    <n v="0.9640062597809077"/>
    <n v="9.75"/>
    <n v="75"/>
    <n v="1.0454545454545454"/>
    <n v="4.8989979322411328"/>
  </r>
  <r>
    <d v="2023-01-05T00:00:00"/>
    <n v="1"/>
    <s v="M03"/>
    <n v="539"/>
    <n v="519"/>
    <n v="20"/>
    <n v="70"/>
    <n v="36"/>
    <n v="598"/>
    <n v="2"/>
    <n v="157.76"/>
    <n v="30"/>
    <n v="38"/>
    <n v="3.75"/>
    <n v="667"/>
    <n v="6"/>
    <n v="21"/>
    <n v="5"/>
    <n v="3.48"/>
    <n v="548"/>
    <n v="1.0912408759124088"/>
    <n v="0.80809595202398798"/>
    <n v="0.96289424860853434"/>
    <n v="1.1094619666048238"/>
    <n v="3.7105751391465679E-2"/>
    <n v="8.5428571428571427"/>
    <n v="0.96289424860853434"/>
    <n v="3.7105751391465678E-3"/>
    <n v="539"/>
    <n v="0.80809595202398798"/>
    <n v="4.2"/>
    <n v="99.666666666666671"/>
    <n v="0.78947368421052633"/>
    <n v="3.4165821501014202"/>
  </r>
  <r>
    <d v="2023-04-17T00:00:00"/>
    <n v="2"/>
    <s v="M03"/>
    <n v="490"/>
    <n v="472"/>
    <n v="18"/>
    <n v="66"/>
    <n v="24"/>
    <n v="463"/>
    <n v="5"/>
    <n v="129.97999999999999"/>
    <n v="52"/>
    <n v="34"/>
    <n v="4.4400000000000004"/>
    <n v="618"/>
    <n v="2"/>
    <n v="22"/>
    <n v="4"/>
    <n v="7.5"/>
    <n v="571"/>
    <n v="0.81085814360770581"/>
    <n v="0.79288025889967639"/>
    <n v="0.96326530612244898"/>
    <n v="0.94489795918367347"/>
    <n v="3.6734693877551024E-2"/>
    <n v="7.0151515151515156"/>
    <n v="0.96326530612244898"/>
    <n v="1.020408163265306E-2"/>
    <n v="245"/>
    <n v="0.79288025889967639"/>
    <n v="5.5"/>
    <n v="231.5"/>
    <n v="1.5294117647058822"/>
    <n v="3.7698107401138641"/>
  </r>
  <r>
    <d v="2023-02-03T00:00:00"/>
    <n v="1"/>
    <s v="M04"/>
    <n v="597"/>
    <n v="571"/>
    <n v="26"/>
    <n v="65"/>
    <n v="56"/>
    <n v="483"/>
    <n v="8"/>
    <n v="139.61000000000001"/>
    <n v="35"/>
    <n v="64"/>
    <n v="2.9"/>
    <n v="639"/>
    <n v="1"/>
    <n v="36"/>
    <n v="3"/>
    <n v="5.96"/>
    <n v="528"/>
    <n v="0.91477272727272729"/>
    <n v="0.93427230046948362"/>
    <n v="0.95644891122278053"/>
    <n v="0.80904522613065322"/>
    <n v="4.3551088777219429E-2"/>
    <n v="7.430769230769231"/>
    <n v="0.95644891122278053"/>
    <n v="1.340033500837521E-2"/>
    <n v="597"/>
    <n v="0.93427230046948362"/>
    <n v="12"/>
    <n v="483"/>
    <n v="0.546875"/>
    <n v="4.2761979800873862"/>
  </r>
  <r>
    <d v="2023-08-30T00:00:00"/>
    <n v="2"/>
    <s v="M04"/>
    <n v="537"/>
    <n v="513"/>
    <n v="24"/>
    <n v="63"/>
    <n v="21"/>
    <n v="572"/>
    <n v="9"/>
    <n v="112.76"/>
    <n v="42"/>
    <n v="61"/>
    <n v="4.2699999999999996"/>
    <n v="653"/>
    <n v="4"/>
    <n v="30"/>
    <n v="4"/>
    <n v="7.54"/>
    <n v="557"/>
    <n v="1.0269299820466786"/>
    <n v="0.8223583460949464"/>
    <n v="0.95530726256983245"/>
    <n v="1.0651769087523277"/>
    <n v="4.4692737430167599E-2"/>
    <n v="9.0793650793650791"/>
    <n v="0.95530726256983245"/>
    <n v="1.6759776536312849E-2"/>
    <n v="268.5"/>
    <n v="0.8223583460949464"/>
    <n v="7.5"/>
    <n v="143"/>
    <n v="0.68852459016393441"/>
    <n v="4.7623270663355797"/>
  </r>
  <r>
    <d v="2023-01-10T00:00:00"/>
    <n v="3"/>
    <s v="M02"/>
    <n v="694"/>
    <n v="679"/>
    <n v="15"/>
    <n v="60"/>
    <n v="54"/>
    <n v="531"/>
    <n v="2"/>
    <n v="161.91999999999999"/>
    <n v="34"/>
    <n v="59"/>
    <n v="3.72"/>
    <n v="608"/>
    <n v="5"/>
    <n v="37"/>
    <n v="2"/>
    <n v="7.74"/>
    <n v="580"/>
    <n v="0.91551724137931034"/>
    <n v="1.1414473684210527"/>
    <n v="0.97838616714697402"/>
    <n v="0.76512968299711814"/>
    <n v="2.1613832853025938E-2"/>
    <n v="8.85"/>
    <n v="0.97838616714697402"/>
    <n v="2.881844380403458E-3"/>
    <n v="231.33333333333334"/>
    <n v="1.1414473684210527"/>
    <n v="18.5"/>
    <n v="106.2"/>
    <n v="0.57627118644067798"/>
    <n v="4.2860671936758896"/>
  </r>
  <r>
    <d v="2023-03-11T00:00:00"/>
    <n v="2"/>
    <s v="M02"/>
    <n v="439"/>
    <n v="415"/>
    <n v="24"/>
    <n v="63"/>
    <n v="41"/>
    <n v="581"/>
    <n v="2"/>
    <n v="187.47"/>
    <n v="56"/>
    <n v="43"/>
    <n v="3.42"/>
    <n v="601"/>
    <n v="1"/>
    <n v="34"/>
    <n v="4"/>
    <n v="5.72"/>
    <n v="553"/>
    <n v="1.0506329113924051"/>
    <n v="0.73044925124792015"/>
    <n v="0.9453302961275627"/>
    <n v="1.3234624145785876"/>
    <n v="5.4669703872437359E-2"/>
    <n v="9.2222222222222214"/>
    <n v="0.9453302961275627"/>
    <n v="4.5558086560364463E-3"/>
    <n v="219.5"/>
    <n v="0.73044925124792015"/>
    <n v="8.5"/>
    <n v="581"/>
    <n v="1.3023255813953489"/>
    <n v="2.3417080066143918"/>
  </r>
  <r>
    <d v="2023-11-09T00:00:00"/>
    <n v="3"/>
    <s v="M05"/>
    <n v="431"/>
    <n v="415"/>
    <n v="16"/>
    <n v="65"/>
    <n v="14"/>
    <n v="533"/>
    <n v="3"/>
    <n v="186.36"/>
    <n v="40"/>
    <n v="35"/>
    <n v="2.84"/>
    <n v="638"/>
    <n v="2"/>
    <n v="22"/>
    <n v="1"/>
    <n v="5.05"/>
    <n v="592"/>
    <n v="0.90033783783783783"/>
    <n v="0.67554858934169282"/>
    <n v="0.96287703016241299"/>
    <n v="1.2366589327146171"/>
    <n v="3.7122969837587005E-2"/>
    <n v="8.1999999999999993"/>
    <n v="0.96287703016241299"/>
    <n v="6.9605568445475635E-3"/>
    <n v="143.66666666666666"/>
    <n v="0.67554858934169282"/>
    <n v="22"/>
    <n v="266.5"/>
    <n v="1.1428571428571428"/>
    <n v="2.3127280532303067"/>
  </r>
  <r>
    <d v="2023-11-15T00:00:00"/>
    <n v="2"/>
    <s v="M02"/>
    <n v="649"/>
    <n v="632"/>
    <n v="17"/>
    <n v="67"/>
    <n v="18"/>
    <n v="464"/>
    <n v="3"/>
    <n v="140.18"/>
    <n v="56"/>
    <n v="56"/>
    <n v="2.2799999999999998"/>
    <n v="696"/>
    <n v="6"/>
    <n v="30"/>
    <n v="3"/>
    <n v="5.25"/>
    <n v="523"/>
    <n v="0.88718929254302104"/>
    <n v="0.93247126436781613"/>
    <n v="0.97380585516178741"/>
    <n v="0.71494607087827422"/>
    <n v="2.6194144838212634E-2"/>
    <n v="6.9253731343283578"/>
    <n v="0.97380585516178741"/>
    <n v="4.6224961479198771E-3"/>
    <n v="324.5"/>
    <n v="0.93247126436781613"/>
    <n v="10"/>
    <n v="77.333333333333329"/>
    <n v="1"/>
    <n v="4.6297617349122557"/>
  </r>
  <r>
    <d v="2023-02-02T00:00:00"/>
    <n v="1"/>
    <s v="M01"/>
    <n v="416"/>
    <n v="402"/>
    <n v="14"/>
    <n v="67"/>
    <n v="45"/>
    <n v="500"/>
    <n v="1"/>
    <n v="172.89"/>
    <n v="32"/>
    <n v="67"/>
    <n v="4.04"/>
    <n v="673"/>
    <n v="1"/>
    <n v="25"/>
    <n v="3"/>
    <n v="3.57"/>
    <n v="502"/>
    <n v="0.99601593625498008"/>
    <n v="0.61812778603268947"/>
    <n v="0.96634615384615385"/>
    <n v="1.2019230769230769"/>
    <n v="3.3653846153846152E-2"/>
    <n v="7.4626865671641793"/>
    <n v="0.96634615384615385"/>
    <n v="2.403846153846154E-3"/>
    <n v="416"/>
    <n v="0.61812778603268947"/>
    <n v="8.3333333333333339"/>
    <n v="500"/>
    <n v="0.47761194029850745"/>
    <n v="2.4061542020938171"/>
  </r>
  <r>
    <d v="2023-04-22T00:00:00"/>
    <n v="2"/>
    <s v="M02"/>
    <n v="600"/>
    <n v="590"/>
    <n v="10"/>
    <n v="69"/>
    <n v="54"/>
    <n v="564"/>
    <n v="7"/>
    <n v="115.57"/>
    <n v="39"/>
    <n v="66"/>
    <n v="4.99"/>
    <n v="700"/>
    <n v="1"/>
    <n v="26"/>
    <n v="1"/>
    <n v="7.72"/>
    <n v="542"/>
    <n v="1.0405904059040589"/>
    <n v="0.8571428571428571"/>
    <n v="0.98333333333333328"/>
    <n v="0.94"/>
    <n v="1.6666666666666666E-2"/>
    <n v="8.1739130434782616"/>
    <n v="0.98333333333333328"/>
    <n v="1.1666666666666667E-2"/>
    <n v="300"/>
    <n v="0.8571428571428571"/>
    <n v="26"/>
    <n v="564"/>
    <n v="0.59090909090909094"/>
    <n v="5.1916587349658219"/>
  </r>
  <r>
    <d v="2023-09-13T00:00:00"/>
    <n v="2"/>
    <s v="M04"/>
    <n v="565"/>
    <n v="547"/>
    <n v="18"/>
    <n v="63"/>
    <n v="32"/>
    <n v="546"/>
    <n v="6"/>
    <n v="138.4"/>
    <n v="41"/>
    <n v="54"/>
    <n v="4.8600000000000003"/>
    <n v="640"/>
    <n v="5"/>
    <n v="20"/>
    <n v="1"/>
    <n v="7.27"/>
    <n v="580"/>
    <n v="0.94137931034482758"/>
    <n v="0.8828125"/>
    <n v="0.96814159292035395"/>
    <n v="0.96637168141592922"/>
    <n v="3.1858407079646017E-2"/>
    <n v="8.6666666666666661"/>
    <n v="0.96814159292035395"/>
    <n v="1.0619469026548672E-2"/>
    <n v="282.5"/>
    <n v="0.8828125"/>
    <n v="20"/>
    <n v="109.2"/>
    <n v="0.7592592592592593"/>
    <n v="4.0823699421965314"/>
  </r>
  <r>
    <d v="2023-04-08T00:00:00"/>
    <n v="1"/>
    <s v="M04"/>
    <n v="583"/>
    <n v="567"/>
    <n v="16"/>
    <n v="63"/>
    <n v="46"/>
    <n v="562"/>
    <n v="1"/>
    <n v="120.04"/>
    <n v="59"/>
    <n v="46"/>
    <n v="3.72"/>
    <n v="603"/>
    <n v="6"/>
    <n v="24"/>
    <n v="3"/>
    <n v="3.99"/>
    <n v="501"/>
    <n v="1.1217564870259482"/>
    <n v="0.96683250414593702"/>
    <n v="0.97255574614065177"/>
    <n v="0.96397941680960553"/>
    <n v="2.7444253859348199E-2"/>
    <n v="8.9206349206349209"/>
    <n v="0.97255574614065177"/>
    <n v="1.7152658662092624E-3"/>
    <n v="583"/>
    <n v="0.96683250414593702"/>
    <n v="8"/>
    <n v="93.666666666666671"/>
    <n v="1.2826086956521738"/>
    <n v="4.8567144285238255"/>
  </r>
  <r>
    <d v="2023-05-27T00:00:00"/>
    <n v="2"/>
    <s v="M02"/>
    <n v="514"/>
    <n v="491"/>
    <n v="23"/>
    <n v="64"/>
    <n v="14"/>
    <n v="462"/>
    <n v="10"/>
    <n v="127.58"/>
    <n v="44"/>
    <n v="48"/>
    <n v="2.2000000000000002"/>
    <n v="626"/>
    <n v="7"/>
    <n v="38"/>
    <n v="4"/>
    <n v="3.53"/>
    <n v="557"/>
    <n v="0.82944344703770201"/>
    <n v="0.82108626198083068"/>
    <n v="0.95525291828793779"/>
    <n v="0.89883268482490275"/>
    <n v="4.4747081712062257E-2"/>
    <n v="7.21875"/>
    <n v="0.95525291828793779"/>
    <n v="1.9455252918287938E-2"/>
    <n v="257"/>
    <n v="0.82108626198083068"/>
    <n v="9.5"/>
    <n v="66"/>
    <n v="0.91666666666666663"/>
    <n v="4.0288446464963164"/>
  </r>
  <r>
    <d v="2024-01-07T00:00:00"/>
    <n v="1"/>
    <s v="M02"/>
    <n v="679"/>
    <n v="659"/>
    <n v="20"/>
    <n v="60"/>
    <n v="59"/>
    <n v="478"/>
    <n v="7"/>
    <n v="180.73"/>
    <n v="41"/>
    <n v="68"/>
    <n v="3.95"/>
    <n v="631"/>
    <n v="1"/>
    <n v="23"/>
    <n v="5"/>
    <n v="7.79"/>
    <n v="507"/>
    <n v="0.94280078895463515"/>
    <n v="1.0760697305863709"/>
    <n v="0.97054491899852724"/>
    <n v="0.70397643593519887"/>
    <n v="2.9455081001472753E-2"/>
    <n v="7.9666666666666668"/>
    <n v="0.97054491899852724"/>
    <n v="1.0309278350515464E-2"/>
    <n v="679"/>
    <n v="1.0760697305863709"/>
    <n v="4.5999999999999996"/>
    <n v="478"/>
    <n v="0.6029411764705882"/>
    <n v="3.7569855585680298"/>
  </r>
  <r>
    <d v="2023-01-14T00:00:00"/>
    <n v="1"/>
    <s v="M01"/>
    <n v="432"/>
    <n v="412"/>
    <n v="20"/>
    <n v="61"/>
    <n v="51"/>
    <n v="590"/>
    <n v="6"/>
    <n v="122.23"/>
    <n v="33"/>
    <n v="59"/>
    <n v="3.58"/>
    <n v="629"/>
    <n v="6"/>
    <n v="37"/>
    <n v="1"/>
    <n v="3.14"/>
    <n v="534"/>
    <n v="1.1048689138576779"/>
    <n v="0.68680445151033387"/>
    <n v="0.95370370370370372"/>
    <n v="1.3657407407407407"/>
    <n v="4.6296296296296294E-2"/>
    <n v="9.6721311475409841"/>
    <n v="0.95370370370370372"/>
    <n v="1.3888888888888888E-2"/>
    <n v="432"/>
    <n v="0.68680445151033387"/>
    <n v="37"/>
    <n v="98.333333333333329"/>
    <n v="0.55932203389830504"/>
    <n v="3.5343205432381573"/>
  </r>
  <r>
    <d v="2023-12-31T00:00:00"/>
    <n v="3"/>
    <s v="M05"/>
    <n v="568"/>
    <n v="540"/>
    <n v="28"/>
    <n v="67"/>
    <n v="19"/>
    <n v="546"/>
    <n v="7"/>
    <n v="194.34"/>
    <n v="31"/>
    <n v="48"/>
    <n v="2.67"/>
    <n v="622"/>
    <n v="1"/>
    <n v="36"/>
    <n v="3"/>
    <n v="6.3"/>
    <n v="553"/>
    <n v="0.98734177215189878"/>
    <n v="0.91318327974276525"/>
    <n v="0.95070422535211263"/>
    <n v="0.96126760563380287"/>
    <n v="4.9295774647887321E-2"/>
    <n v="8.1492537313432845"/>
    <n v="0.95070422535211263"/>
    <n v="1.232394366197183E-2"/>
    <n v="189.33333333333334"/>
    <n v="0.91318327974276525"/>
    <n v="12"/>
    <n v="546"/>
    <n v="0.64583333333333337"/>
    <n v="2.9227127714315118"/>
  </r>
  <r>
    <d v="2023-06-06T00:00:00"/>
    <n v="1"/>
    <s v="M04"/>
    <n v="699"/>
    <n v="672"/>
    <n v="27"/>
    <n v="70"/>
    <n v="18"/>
    <n v="504"/>
    <n v="10"/>
    <n v="156.07"/>
    <n v="60"/>
    <n v="46"/>
    <n v="2.99"/>
    <n v="684"/>
    <n v="1"/>
    <n v="24"/>
    <n v="5"/>
    <n v="5.29"/>
    <n v="589"/>
    <n v="0.8556876061120543"/>
    <n v="1.0219298245614035"/>
    <n v="0.96137339055793991"/>
    <n v="0.72103004291845496"/>
    <n v="3.8626609442060089E-2"/>
    <n v="7.2"/>
    <n v="0.96137339055793991"/>
    <n v="1.4306151645207439E-2"/>
    <n v="699"/>
    <n v="1.0219298245614035"/>
    <n v="4.8"/>
    <n v="504"/>
    <n v="1.3043478260869565"/>
    <n v="4.4787595309796888"/>
  </r>
  <r>
    <d v="2023-12-01T00:00:00"/>
    <n v="3"/>
    <s v="M05"/>
    <n v="423"/>
    <n v="398"/>
    <n v="25"/>
    <n v="60"/>
    <n v="39"/>
    <n v="402"/>
    <n v="6"/>
    <n v="109.97"/>
    <n v="30"/>
    <n v="43"/>
    <n v="3.34"/>
    <n v="659"/>
    <n v="5"/>
    <n v="39"/>
    <n v="3"/>
    <n v="7.44"/>
    <n v="591"/>
    <n v="0.68020304568527923"/>
    <n v="0.64188163884673743"/>
    <n v="0.94089834515366433"/>
    <n v="0.95035460992907805"/>
    <n v="5.9101654846335699E-2"/>
    <n v="6.7"/>
    <n v="0.94089834515366433"/>
    <n v="1.4184397163120567E-2"/>
    <n v="141"/>
    <n v="0.64188163884673743"/>
    <n v="13"/>
    <n v="80.400000000000006"/>
    <n v="0.69767441860465118"/>
    <n v="3.8465035918886969"/>
  </r>
  <r>
    <d v="2023-05-02T00:00:00"/>
    <n v="3"/>
    <s v="M02"/>
    <n v="682"/>
    <n v="659"/>
    <n v="23"/>
    <n v="62"/>
    <n v="38"/>
    <n v="446"/>
    <n v="9"/>
    <n v="126.67"/>
    <n v="57"/>
    <n v="34"/>
    <n v="3.19"/>
    <n v="635"/>
    <n v="2"/>
    <n v="22"/>
    <n v="5"/>
    <n v="4.3099999999999996"/>
    <n v="510"/>
    <n v="0.87450980392156863"/>
    <n v="1.074015748031496"/>
    <n v="0.96627565982404695"/>
    <n v="0.6539589442815249"/>
    <n v="3.3724340175953077E-2"/>
    <n v="7.193548387096774"/>
    <n v="0.96627565982404695"/>
    <n v="1.3196480938416423E-2"/>
    <n v="227.33333333333334"/>
    <n v="1.074015748031496"/>
    <n v="4.4000000000000004"/>
    <n v="223"/>
    <n v="1.6764705882352942"/>
    <n v="5.3840688402936765"/>
  </r>
  <r>
    <d v="2023-04-07T00:00:00"/>
    <n v="1"/>
    <s v="M01"/>
    <n v="608"/>
    <n v="586"/>
    <n v="22"/>
    <n v="69"/>
    <n v="32"/>
    <n v="412"/>
    <n v="8"/>
    <n v="198.04"/>
    <n v="34"/>
    <n v="44"/>
    <n v="2.2599999999999998"/>
    <n v="617"/>
    <n v="2"/>
    <n v="31"/>
    <n v="1"/>
    <n v="7.79"/>
    <n v="509"/>
    <n v="0.80943025540275049"/>
    <n v="0.98541329011345213"/>
    <n v="0.96381578947368418"/>
    <n v="0.67763157894736847"/>
    <n v="3.6184210526315791E-2"/>
    <n v="5.9710144927536231"/>
    <n v="0.96381578947368418"/>
    <n v="1.3157894736842105E-2"/>
    <n v="608"/>
    <n v="0.98541329011345213"/>
    <n v="31"/>
    <n v="206"/>
    <n v="0.77272727272727271"/>
    <n v="3.0700868511411836"/>
  </r>
  <r>
    <d v="2023-09-07T00:00:00"/>
    <n v="1"/>
    <s v="M01"/>
    <n v="674"/>
    <n v="662"/>
    <n v="12"/>
    <n v="65"/>
    <n v="15"/>
    <n v="507"/>
    <n v="4"/>
    <n v="166.32"/>
    <n v="39"/>
    <n v="47"/>
    <n v="4.1100000000000003"/>
    <n v="665"/>
    <n v="2"/>
    <n v="39"/>
    <n v="2"/>
    <n v="3.33"/>
    <n v="583"/>
    <n v="0.869639794168096"/>
    <n v="1.0135338345864662"/>
    <n v="0.98219584569732943"/>
    <n v="0.75222551928783388"/>
    <n v="1.7804154302670624E-2"/>
    <n v="7.8"/>
    <n v="0.98219584569732943"/>
    <n v="5.9347181008902079E-3"/>
    <n v="674"/>
    <n v="1.0135338345864662"/>
    <n v="19.5"/>
    <n v="253.5"/>
    <n v="0.82978723404255317"/>
    <n v="4.0524290524290523"/>
  </r>
  <r>
    <d v="2023-10-20T00:00:00"/>
    <n v="1"/>
    <s v="M05"/>
    <n v="482"/>
    <n v="462"/>
    <n v="20"/>
    <n v="66"/>
    <n v="53"/>
    <n v="460"/>
    <n v="1"/>
    <n v="189.45"/>
    <n v="54"/>
    <n v="49"/>
    <n v="4.1100000000000003"/>
    <n v="604"/>
    <n v="3"/>
    <n v="39"/>
    <n v="3"/>
    <n v="3.61"/>
    <n v="599"/>
    <n v="0.76794657762938234"/>
    <n v="0.79801324503311255"/>
    <n v="0.95850622406639008"/>
    <n v="0.9543568464730291"/>
    <n v="4.1493775933609957E-2"/>
    <n v="6.9696969696969697"/>
    <n v="0.95850622406639008"/>
    <n v="2.0746887966804979E-3"/>
    <n v="482"/>
    <n v="0.79801324503311255"/>
    <n v="13"/>
    <n v="153.33333333333334"/>
    <n v="1.1020408163265305"/>
    <n v="2.5442069147532331"/>
  </r>
  <r>
    <d v="2023-08-12T00:00:00"/>
    <n v="3"/>
    <s v="M03"/>
    <n v="695"/>
    <n v="665"/>
    <n v="30"/>
    <n v="65"/>
    <n v="14"/>
    <n v="483"/>
    <n v="2"/>
    <n v="177.42"/>
    <n v="50"/>
    <n v="60"/>
    <n v="2.91"/>
    <n v="671"/>
    <n v="5"/>
    <n v="31"/>
    <n v="3"/>
    <n v="5.7"/>
    <n v="563"/>
    <n v="0.8579040852575488"/>
    <n v="1.0357675111773472"/>
    <n v="0.95683453237410077"/>
    <n v="0.69496402877697838"/>
    <n v="4.3165467625899283E-2"/>
    <n v="7.430769230769231"/>
    <n v="0.95683453237410077"/>
    <n v="2.8776978417266188E-3"/>
    <n v="231.66666666666666"/>
    <n v="1.0357675111773472"/>
    <n v="10.333333333333334"/>
    <n v="96.6"/>
    <n v="0.83333333333333337"/>
    <n v="3.9172584826964267"/>
  </r>
  <r>
    <d v="2023-05-23T00:00:00"/>
    <n v="3"/>
    <s v="M01"/>
    <n v="432"/>
    <n v="409"/>
    <n v="23"/>
    <n v="63"/>
    <n v="43"/>
    <n v="575"/>
    <n v="6"/>
    <n v="161.38"/>
    <n v="43"/>
    <n v="35"/>
    <n v="4.67"/>
    <n v="651"/>
    <n v="7"/>
    <n v="21"/>
    <n v="4"/>
    <n v="3.15"/>
    <n v="561"/>
    <n v="1.0249554367201426"/>
    <n v="0.66359447004608296"/>
    <n v="0.9467592592592593"/>
    <n v="1.3310185185185186"/>
    <n v="5.3240740740740741E-2"/>
    <n v="9.1269841269841265"/>
    <n v="0.9467592592592593"/>
    <n v="1.3888888888888888E-2"/>
    <n v="144"/>
    <n v="0.66359447004608296"/>
    <n v="5.25"/>
    <n v="82.142857142857139"/>
    <n v="1.2285714285714286"/>
    <n v="2.6769116371297561"/>
  </r>
  <r>
    <d v="2023-09-14T00:00:00"/>
    <n v="3"/>
    <s v="M01"/>
    <n v="408"/>
    <n v="380"/>
    <n v="28"/>
    <n v="64"/>
    <n v="26"/>
    <n v="589"/>
    <n v="9"/>
    <n v="104.74"/>
    <n v="36"/>
    <n v="32"/>
    <n v="4.67"/>
    <n v="633"/>
    <n v="1"/>
    <n v="34"/>
    <n v="3"/>
    <n v="6.03"/>
    <n v="568"/>
    <n v="1.0369718309859155"/>
    <n v="0.64454976303317535"/>
    <n v="0.93137254901960786"/>
    <n v="1.4436274509803921"/>
    <n v="6.8627450980392163E-2"/>
    <n v="9.203125"/>
    <n v="0.93137254901960786"/>
    <n v="2.2058823529411766E-2"/>
    <n v="136"/>
    <n v="0.64454976303317535"/>
    <n v="11.333333333333334"/>
    <n v="589"/>
    <n v="1.125"/>
    <n v="3.8953599388963149"/>
  </r>
  <r>
    <d v="2023-09-24T00:00:00"/>
    <n v="3"/>
    <s v="M02"/>
    <n v="681"/>
    <n v="653"/>
    <n v="28"/>
    <n v="62"/>
    <n v="16"/>
    <n v="515"/>
    <n v="2"/>
    <n v="114.27"/>
    <n v="35"/>
    <n v="42"/>
    <n v="4.54"/>
    <n v="661"/>
    <n v="3"/>
    <n v="38"/>
    <n v="3"/>
    <n v="7.48"/>
    <n v="593"/>
    <n v="0.86846543001686338"/>
    <n v="1.0302571860816945"/>
    <n v="0.95888399412628489"/>
    <n v="0.75624082232011747"/>
    <n v="4.1116005873715125E-2"/>
    <n v="8.306451612903226"/>
    <n v="0.95888399412628489"/>
    <n v="2.936857562408223E-3"/>
    <n v="227"/>
    <n v="1.0302571860816945"/>
    <n v="12.666666666666666"/>
    <n v="171.66666666666666"/>
    <n v="0.83333333333333337"/>
    <n v="5.9595694407981101"/>
  </r>
  <r>
    <d v="2023-08-24T00:00:00"/>
    <n v="3"/>
    <s v="M02"/>
    <n v="630"/>
    <n v="603"/>
    <n v="27"/>
    <n v="66"/>
    <n v="14"/>
    <n v="523"/>
    <n v="1"/>
    <n v="191.86"/>
    <n v="37"/>
    <n v="63"/>
    <n v="4.25"/>
    <n v="649"/>
    <n v="7"/>
    <n v="24"/>
    <n v="4"/>
    <n v="6.5"/>
    <n v="518"/>
    <n v="1.0096525096525097"/>
    <n v="0.97072419106317409"/>
    <n v="0.95714285714285718"/>
    <n v="0.83015873015873021"/>
    <n v="4.2857142857142858E-2"/>
    <n v="7.9242424242424239"/>
    <n v="0.95714285714285718"/>
    <n v="1.5873015873015873E-3"/>
    <n v="210"/>
    <n v="0.97072419106317409"/>
    <n v="6"/>
    <n v="74.714285714285708"/>
    <n v="0.58730158730158732"/>
    <n v="3.2836443239862398"/>
  </r>
  <r>
    <d v="2023-04-18T00:00:00"/>
    <n v="1"/>
    <s v="M02"/>
    <n v="585"/>
    <n v="555"/>
    <n v="30"/>
    <n v="70"/>
    <n v="21"/>
    <n v="470"/>
    <n v="4"/>
    <n v="141.47999999999999"/>
    <n v="37"/>
    <n v="42"/>
    <n v="3.69"/>
    <n v="682"/>
    <n v="3"/>
    <n v="33"/>
    <n v="5"/>
    <n v="6.48"/>
    <n v="521"/>
    <n v="0.90211132437619956"/>
    <n v="0.85777126099706746"/>
    <n v="0.94871794871794868"/>
    <n v="0.80341880341880345"/>
    <n v="5.128205128205128E-2"/>
    <n v="6.7142857142857144"/>
    <n v="0.94871794871794868"/>
    <n v="6.8376068376068376E-3"/>
    <n v="585"/>
    <n v="0.85777126099706746"/>
    <n v="6.6"/>
    <n v="156.66666666666666"/>
    <n v="0.88095238095238093"/>
    <n v="4.1348600508905857"/>
  </r>
  <r>
    <d v="2023-02-10T00:00:00"/>
    <n v="1"/>
    <s v="M03"/>
    <n v="431"/>
    <n v="418"/>
    <n v="13"/>
    <n v="61"/>
    <n v="16"/>
    <n v="509"/>
    <n v="3"/>
    <n v="106.95"/>
    <n v="58"/>
    <n v="66"/>
    <n v="4.9000000000000004"/>
    <n v="602"/>
    <n v="3"/>
    <n v="28"/>
    <n v="4"/>
    <n v="6.66"/>
    <n v="503"/>
    <n v="1.0119284294234592"/>
    <n v="0.71594684385382057"/>
    <n v="0.96983758700696054"/>
    <n v="1.1809744779582367"/>
    <n v="3.0162412993039442E-2"/>
    <n v="8.3442622950819665"/>
    <n v="0.96983758700696054"/>
    <n v="6.9605568445475635E-3"/>
    <n v="431"/>
    <n v="0.71594684385382057"/>
    <n v="7"/>
    <n v="169.66666666666666"/>
    <n v="0.87878787878787878"/>
    <n v="4.0299205236091629"/>
  </r>
  <r>
    <d v="2023-03-24T00:00:00"/>
    <n v="2"/>
    <s v="M02"/>
    <n v="648"/>
    <n v="627"/>
    <n v="21"/>
    <n v="66"/>
    <n v="15"/>
    <n v="506"/>
    <n v="5"/>
    <n v="129.86000000000001"/>
    <n v="40"/>
    <n v="33"/>
    <n v="2.54"/>
    <n v="670"/>
    <n v="1"/>
    <n v="30"/>
    <n v="4"/>
    <n v="5.94"/>
    <n v="541"/>
    <n v="0.93530499075785578"/>
    <n v="0.96716417910447761"/>
    <n v="0.96759259259259256"/>
    <n v="0.78086419753086422"/>
    <n v="3.2407407407407406E-2"/>
    <n v="7.666666666666667"/>
    <n v="0.96759259259259256"/>
    <n v="7.716049382716049E-3"/>
    <n v="324"/>
    <n v="0.96716417910447761"/>
    <n v="7.5"/>
    <n v="506"/>
    <n v="1.2121212121212122"/>
    <n v="4.989989219159094"/>
  </r>
  <r>
    <d v="2023-09-22T00:00:00"/>
    <n v="3"/>
    <s v="M01"/>
    <n v="628"/>
    <n v="614"/>
    <n v="14"/>
    <n v="63"/>
    <n v="42"/>
    <n v="500"/>
    <n v="1"/>
    <n v="145.5"/>
    <n v="57"/>
    <n v="51"/>
    <n v="4.0999999999999996"/>
    <n v="676"/>
    <n v="1"/>
    <n v="23"/>
    <n v="2"/>
    <n v="3.74"/>
    <n v="563"/>
    <n v="0.88809946714031973"/>
    <n v="0.92899408284023666"/>
    <n v="0.97770700636942676"/>
    <n v="0.79617834394904463"/>
    <n v="2.2292993630573247E-2"/>
    <n v="7.9365079365079367"/>
    <n v="0.97770700636942676"/>
    <n v="1.5923566878980893E-3"/>
    <n v="209.33333333333334"/>
    <n v="0.92899408284023666"/>
    <n v="11.5"/>
    <n v="500"/>
    <n v="1.1176470588235294"/>
    <n v="4.3161512027491407"/>
  </r>
  <r>
    <d v="2023-08-30T00:00:00"/>
    <n v="3"/>
    <s v="M04"/>
    <n v="425"/>
    <n v="410"/>
    <n v="15"/>
    <n v="64"/>
    <n v="39"/>
    <n v="520"/>
    <n v="10"/>
    <n v="174.22"/>
    <n v="46"/>
    <n v="68"/>
    <n v="3.16"/>
    <n v="671"/>
    <n v="3"/>
    <n v="31"/>
    <n v="1"/>
    <n v="3.13"/>
    <n v="523"/>
    <n v="0.99426386233269604"/>
    <n v="0.63338301043219081"/>
    <n v="0.96470588235294119"/>
    <n v="1.223529411764706"/>
    <n v="3.5294117647058823E-2"/>
    <n v="8.125"/>
    <n v="0.96470588235294119"/>
    <n v="2.3529411764705882E-2"/>
    <n v="141.66666666666666"/>
    <n v="0.63338301043219081"/>
    <n v="31"/>
    <n v="173.33333333333334"/>
    <n v="0.67647058823529416"/>
    <n v="2.439444380668121"/>
  </r>
  <r>
    <d v="2023-01-15T00:00:00"/>
    <n v="2"/>
    <s v="M04"/>
    <n v="651"/>
    <n v="637"/>
    <n v="14"/>
    <n v="69"/>
    <n v="52"/>
    <n v="482"/>
    <n v="4"/>
    <n v="155.29"/>
    <n v="38"/>
    <n v="37"/>
    <n v="3.43"/>
    <n v="633"/>
    <n v="4"/>
    <n v="23"/>
    <n v="4"/>
    <n v="4.79"/>
    <n v="543"/>
    <n v="0.88766114180478817"/>
    <n v="1.028436018957346"/>
    <n v="0.978494623655914"/>
    <n v="0.74039938556067586"/>
    <n v="2.1505376344086023E-2"/>
    <n v="6.9855072463768115"/>
    <n v="0.978494623655914"/>
    <n v="6.1443932411674347E-3"/>
    <n v="325.5"/>
    <n v="1.028436018957346"/>
    <n v="5.75"/>
    <n v="120.5"/>
    <n v="1.027027027027027"/>
    <n v="4.19215661021315"/>
  </r>
  <r>
    <d v="2023-03-12T00:00:00"/>
    <n v="2"/>
    <s v="M04"/>
    <n v="448"/>
    <n v="430"/>
    <n v="18"/>
    <n v="63"/>
    <n v="59"/>
    <n v="595"/>
    <n v="6"/>
    <n v="152.75"/>
    <n v="45"/>
    <n v="50"/>
    <n v="4.05"/>
    <n v="621"/>
    <n v="1"/>
    <n v="38"/>
    <n v="3"/>
    <n v="4.2300000000000004"/>
    <n v="543"/>
    <n v="1.0957642725598526"/>
    <n v="0.72141706924315618"/>
    <n v="0.9598214285714286"/>
    <n v="1.328125"/>
    <n v="4.0178571428571432E-2"/>
    <n v="9.4444444444444446"/>
    <n v="0.9598214285714286"/>
    <n v="1.3392857142857142E-2"/>
    <n v="224"/>
    <n v="0.72141706924315618"/>
    <n v="12.666666666666666"/>
    <n v="595"/>
    <n v="0.9"/>
    <n v="2.9328968903436987"/>
  </r>
  <r>
    <d v="2023-06-29T00:00:00"/>
    <n v="3"/>
    <s v="M02"/>
    <n v="590"/>
    <n v="561"/>
    <n v="29"/>
    <n v="68"/>
    <n v="24"/>
    <n v="497"/>
    <n v="10"/>
    <n v="136.21"/>
    <n v="39"/>
    <n v="40"/>
    <n v="4.4800000000000004"/>
    <n v="624"/>
    <n v="6"/>
    <n v="26"/>
    <n v="1"/>
    <n v="7.2"/>
    <n v="511"/>
    <n v="0.9726027397260274"/>
    <n v="0.94551282051282048"/>
    <n v="0.95084745762711864"/>
    <n v="0.84237288135593225"/>
    <n v="4.9152542372881358E-2"/>
    <n v="7.3088235294117645"/>
    <n v="0.95084745762711864"/>
    <n v="1.6949152542372881E-2"/>
    <n v="196.66666666666666"/>
    <n v="0.94551282051282048"/>
    <n v="26"/>
    <n v="82.833333333333329"/>
    <n v="0.97499999999999998"/>
    <n v="4.3315468761471259"/>
  </r>
  <r>
    <d v="2023-04-10T00:00:00"/>
    <n v="3"/>
    <s v="M03"/>
    <n v="600"/>
    <n v="583"/>
    <n v="17"/>
    <n v="61"/>
    <n v="52"/>
    <n v="563"/>
    <n v="4"/>
    <n v="159.91"/>
    <n v="58"/>
    <n v="57"/>
    <n v="3.37"/>
    <n v="653"/>
    <n v="3"/>
    <n v="33"/>
    <n v="5"/>
    <n v="3.46"/>
    <n v="529"/>
    <n v="1.0642722117202268"/>
    <n v="0.91883614088820831"/>
    <n v="0.97166666666666668"/>
    <n v="0.93833333333333335"/>
    <n v="2.8333333333333332E-2"/>
    <n v="9.2295081967213122"/>
    <n v="0.97166666666666668"/>
    <n v="6.6666666666666671E-3"/>
    <n v="200"/>
    <n v="0.91883614088820831"/>
    <n v="6.6"/>
    <n v="187.66666666666666"/>
    <n v="1.0175438596491229"/>
    <n v="3.7521105621912327"/>
  </r>
  <r>
    <d v="2023-03-28T00:00:00"/>
    <n v="1"/>
    <s v="M02"/>
    <n v="641"/>
    <n v="625"/>
    <n v="16"/>
    <n v="60"/>
    <n v="38"/>
    <n v="548"/>
    <n v="7"/>
    <n v="191.11"/>
    <n v="60"/>
    <n v="52"/>
    <n v="3.04"/>
    <n v="658"/>
    <n v="7"/>
    <n v="35"/>
    <n v="4"/>
    <n v="3.12"/>
    <n v="540"/>
    <n v="1.0148148148148148"/>
    <n v="0.97416413373860178"/>
    <n v="0.9750390015600624"/>
    <n v="0.85491419656786272"/>
    <n v="2.4960998439937598E-2"/>
    <n v="9.1333333333333329"/>
    <n v="0.9750390015600624"/>
    <n v="1.0920436817472699E-2"/>
    <n v="641"/>
    <n v="0.97416413373860178"/>
    <n v="8.75"/>
    <n v="78.285714285714292"/>
    <n v="1.1538461538461537"/>
    <n v="3.3540892679608598"/>
  </r>
  <r>
    <d v="2023-01-03T00:00:00"/>
    <n v="3"/>
    <s v="M04"/>
    <n v="601"/>
    <n v="584"/>
    <n v="17"/>
    <n v="60"/>
    <n v="12"/>
    <n v="600"/>
    <n v="7"/>
    <n v="100.2"/>
    <n v="49"/>
    <n v="38"/>
    <n v="2.57"/>
    <n v="695"/>
    <n v="7"/>
    <n v="35"/>
    <n v="1"/>
    <n v="7.73"/>
    <n v="554"/>
    <n v="1.0830324909747293"/>
    <n v="0.8647482014388489"/>
    <n v="0.97171381031613979"/>
    <n v="0.99833610648918469"/>
    <n v="2.8286189683860232E-2"/>
    <n v="10"/>
    <n v="0.97171381031613979"/>
    <n v="1.1647254575707155E-2"/>
    <n v="200.33333333333334"/>
    <n v="0.8647482014388489"/>
    <n v="35"/>
    <n v="85.714285714285708"/>
    <n v="1.2894736842105263"/>
    <n v="5.9980039920159678"/>
  </r>
  <r>
    <d v="2023-12-20T00:00:00"/>
    <n v="3"/>
    <s v="M01"/>
    <n v="424"/>
    <n v="395"/>
    <n v="29"/>
    <n v="61"/>
    <n v="29"/>
    <n v="573"/>
    <n v="9"/>
    <n v="146.65"/>
    <n v="37"/>
    <n v="33"/>
    <n v="4.13"/>
    <n v="608"/>
    <n v="1"/>
    <n v="25"/>
    <n v="2"/>
    <n v="3.16"/>
    <n v="523"/>
    <n v="1.095602294455067"/>
    <n v="0.69736842105263153"/>
    <n v="0.93160377358490565"/>
    <n v="1.3514150943396226"/>
    <n v="6.8396226415094338E-2"/>
    <n v="9.3934426229508201"/>
    <n v="0.93160377358490565"/>
    <n v="2.1226415094339621E-2"/>
    <n v="141.33333333333334"/>
    <n v="0.69736842105263153"/>
    <n v="12.5"/>
    <n v="573"/>
    <n v="1.1212121212121211"/>
    <n v="2.8912376406409819"/>
  </r>
  <r>
    <d v="2023-06-12T00:00:00"/>
    <n v="2"/>
    <s v="M05"/>
    <n v="522"/>
    <n v="505"/>
    <n v="17"/>
    <n v="60"/>
    <n v="47"/>
    <n v="478"/>
    <n v="2"/>
    <n v="160.19999999999999"/>
    <n v="50"/>
    <n v="38"/>
    <n v="2.36"/>
    <n v="662"/>
    <n v="7"/>
    <n v="29"/>
    <n v="2"/>
    <n v="3.42"/>
    <n v="592"/>
    <n v="0.80743243243243246"/>
    <n v="0.78851963746223563"/>
    <n v="0.96743295019157083"/>
    <n v="0.91570881226053635"/>
    <n v="3.2567049808429116E-2"/>
    <n v="7.9666666666666668"/>
    <n v="0.96743295019157083"/>
    <n v="3.8314176245210726E-3"/>
    <n v="261"/>
    <n v="0.78851963746223563"/>
    <n v="14.5"/>
    <n v="68.285714285714292"/>
    <n v="1.3157894736842106"/>
    <n v="3.2584269662921352"/>
  </r>
  <r>
    <d v="2023-09-12T00:00:00"/>
    <n v="2"/>
    <s v="M03"/>
    <n v="674"/>
    <n v="664"/>
    <n v="10"/>
    <n v="67"/>
    <n v="41"/>
    <n v="552"/>
    <n v="8"/>
    <n v="108.88"/>
    <n v="44"/>
    <n v="30"/>
    <n v="2.69"/>
    <n v="664"/>
    <n v="1"/>
    <n v="39"/>
    <n v="4"/>
    <n v="3.07"/>
    <n v="582"/>
    <n v="0.94845360824742264"/>
    <n v="1.0150602409638554"/>
    <n v="0.98516320474777452"/>
    <n v="0.81899109792284863"/>
    <n v="1.483679525222552E-2"/>
    <n v="8.2388059701492544"/>
    <n v="0.98516320474777452"/>
    <n v="1.1869436201780416E-2"/>
    <n v="337"/>
    <n v="1.0150602409638554"/>
    <n v="9.75"/>
    <n v="552"/>
    <n v="1.4666666666666666"/>
    <n v="6.1903012490815579"/>
  </r>
  <r>
    <d v="2023-05-30T00:00:00"/>
    <n v="3"/>
    <s v="M05"/>
    <n v="400"/>
    <n v="377"/>
    <n v="23"/>
    <n v="61"/>
    <n v="45"/>
    <n v="504"/>
    <n v="2"/>
    <n v="186.94"/>
    <n v="44"/>
    <n v="47"/>
    <n v="2.92"/>
    <n v="623"/>
    <n v="7"/>
    <n v="25"/>
    <n v="4"/>
    <n v="7.56"/>
    <n v="558"/>
    <n v="0.90322580645161288"/>
    <n v="0.6420545746388443"/>
    <n v="0.9425"/>
    <n v="1.26"/>
    <n v="5.7500000000000002E-2"/>
    <n v="8.2622950819672134"/>
    <n v="0.9425"/>
    <n v="5.0000000000000001E-3"/>
    <n v="133.33333333333334"/>
    <n v="0.6420545746388443"/>
    <n v="6.25"/>
    <n v="72"/>
    <n v="0.93617021276595747"/>
    <n v="2.1397239756071467"/>
  </r>
  <r>
    <d v="2023-09-10T00:00:00"/>
    <n v="3"/>
    <s v="M05"/>
    <n v="626"/>
    <n v="605"/>
    <n v="21"/>
    <n v="65"/>
    <n v="53"/>
    <n v="501"/>
    <n v="10"/>
    <n v="151.52000000000001"/>
    <n v="45"/>
    <n v="62"/>
    <n v="2.93"/>
    <n v="606"/>
    <n v="5"/>
    <n v="31"/>
    <n v="2"/>
    <n v="7.35"/>
    <n v="552"/>
    <n v="0.90760869565217395"/>
    <n v="1.033003300330033"/>
    <n v="0.9664536741214057"/>
    <n v="0.80031948881789139"/>
    <n v="3.3546325878594248E-2"/>
    <n v="7.7076923076923078"/>
    <n v="0.9664536741214057"/>
    <n v="1.5974440894568689E-2"/>
    <n v="208.66666666666666"/>
    <n v="1.033003300330033"/>
    <n v="15.5"/>
    <n v="100.2"/>
    <n v="0.72580645161290325"/>
    <n v="4.1314677930306232"/>
  </r>
  <r>
    <d v="2023-11-07T00:00:00"/>
    <n v="3"/>
    <s v="M03"/>
    <n v="615"/>
    <n v="599"/>
    <n v="16"/>
    <n v="61"/>
    <n v="18"/>
    <n v="514"/>
    <n v="6"/>
    <n v="163.08000000000001"/>
    <n v="41"/>
    <n v="34"/>
    <n v="2.52"/>
    <n v="622"/>
    <n v="5"/>
    <n v="29"/>
    <n v="1"/>
    <n v="5.66"/>
    <n v="553"/>
    <n v="0.92947558770343586"/>
    <n v="0.9887459807073955"/>
    <n v="0.97398373983739839"/>
    <n v="0.83577235772357727"/>
    <n v="2.6016260162601626E-2"/>
    <n v="8.4262295081967213"/>
    <n v="0.97398373983739839"/>
    <n v="9.7560975609756097E-3"/>
    <n v="205"/>
    <n v="0.9887459807073955"/>
    <n v="29"/>
    <n v="102.8"/>
    <n v="1.2058823529411764"/>
    <n v="3.771155261221486"/>
  </r>
  <r>
    <d v="2023-04-12T00:00:00"/>
    <n v="3"/>
    <s v="M05"/>
    <n v="505"/>
    <n v="486"/>
    <n v="19"/>
    <n v="69"/>
    <n v="49"/>
    <n v="517"/>
    <n v="6"/>
    <n v="162.01"/>
    <n v="40"/>
    <n v="41"/>
    <n v="4.9800000000000004"/>
    <n v="689"/>
    <n v="3"/>
    <n v="40"/>
    <n v="5"/>
    <n v="3.09"/>
    <n v="514"/>
    <n v="1.0058365758754864"/>
    <n v="0.73294629898403485"/>
    <n v="0.96237623762376234"/>
    <n v="1.0237623762376238"/>
    <n v="3.7623762376237622E-2"/>
    <n v="7.4927536231884062"/>
    <n v="0.96237623762376234"/>
    <n v="1.1881188118811881E-2"/>
    <n v="168.33333333333334"/>
    <n v="0.73294629898403485"/>
    <n v="8"/>
    <n v="172.33333333333334"/>
    <n v="0.97560975609756095"/>
    <n v="3.1170915375594102"/>
  </r>
  <r>
    <d v="2023-09-19T00:00:00"/>
    <n v="3"/>
    <s v="M04"/>
    <n v="517"/>
    <n v="495"/>
    <n v="22"/>
    <n v="64"/>
    <n v="49"/>
    <n v="541"/>
    <n v="4"/>
    <n v="196.12"/>
    <n v="35"/>
    <n v="53"/>
    <n v="3.02"/>
    <n v="624"/>
    <n v="2"/>
    <n v="27"/>
    <n v="5"/>
    <n v="3.33"/>
    <n v="577"/>
    <n v="0.93760831889081453"/>
    <n v="0.82852564102564108"/>
    <n v="0.95744680851063835"/>
    <n v="1.04642166344294"/>
    <n v="4.2553191489361701E-2"/>
    <n v="8.453125"/>
    <n v="0.95744680851063835"/>
    <n v="7.7369439071566732E-3"/>
    <n v="172.33333333333334"/>
    <n v="0.82852564102564108"/>
    <n v="5.4"/>
    <n v="270.5"/>
    <n v="0.660377358490566"/>
    <n v="2.6361411380787274"/>
  </r>
  <r>
    <d v="2023-06-16T00:00:00"/>
    <n v="1"/>
    <s v="M02"/>
    <n v="698"/>
    <n v="677"/>
    <n v="21"/>
    <n v="70"/>
    <n v="33"/>
    <n v="439"/>
    <n v="4"/>
    <n v="129.15"/>
    <n v="46"/>
    <n v="43"/>
    <n v="4.28"/>
    <n v="675"/>
    <n v="2"/>
    <n v="37"/>
    <n v="4"/>
    <n v="4.3499999999999996"/>
    <n v="508"/>
    <n v="0.86417322834645671"/>
    <n v="1.0340740740740741"/>
    <n v="0.96991404011461313"/>
    <n v="0.62893982808022919"/>
    <n v="3.0085959885386818E-2"/>
    <n v="6.2714285714285714"/>
    <n v="0.96991404011461313"/>
    <n v="5.7306590257879654E-3"/>
    <n v="698"/>
    <n v="1.0340740740740741"/>
    <n v="9.25"/>
    <n v="219.5"/>
    <n v="1.069767441860465"/>
    <n v="5.4045683313975994"/>
  </r>
  <r>
    <d v="2023-02-28T00:00:00"/>
    <n v="1"/>
    <s v="M02"/>
    <n v="469"/>
    <n v="451"/>
    <n v="18"/>
    <n v="60"/>
    <n v="57"/>
    <n v="536"/>
    <n v="5"/>
    <n v="130.41999999999999"/>
    <n v="57"/>
    <n v="37"/>
    <n v="2.0099999999999998"/>
    <n v="641"/>
    <n v="2"/>
    <n v="20"/>
    <n v="4"/>
    <n v="5.55"/>
    <n v="554"/>
    <n v="0.96750902527075811"/>
    <n v="0.73166926677067079"/>
    <n v="0.96162046908315568"/>
    <n v="1.1428571428571428"/>
    <n v="3.8379530916844352E-2"/>
    <n v="8.9333333333333336"/>
    <n v="0.96162046908315568"/>
    <n v="1.0660980810234541E-2"/>
    <n v="469"/>
    <n v="0.73166926677067079"/>
    <n v="5"/>
    <n v="268"/>
    <n v="1.5405405405405406"/>
    <n v="3.5960742217451314"/>
  </r>
  <r>
    <d v="2023-09-27T00:00:00"/>
    <n v="2"/>
    <s v="M05"/>
    <n v="516"/>
    <n v="500"/>
    <n v="16"/>
    <n v="69"/>
    <n v="11"/>
    <n v="568"/>
    <n v="3"/>
    <n v="111.74"/>
    <n v="49"/>
    <n v="55"/>
    <n v="3.22"/>
    <n v="676"/>
    <n v="6"/>
    <n v="38"/>
    <n v="1"/>
    <n v="7"/>
    <n v="592"/>
    <n v="0.95945945945945943"/>
    <n v="0.76331360946745563"/>
    <n v="0.96899224806201545"/>
    <n v="1.1007751937984496"/>
    <n v="3.1007751937984496E-2"/>
    <n v="8.2318840579710137"/>
    <n v="0.96899224806201545"/>
    <n v="5.8139534883720929E-3"/>
    <n v="258"/>
    <n v="0.76331360946745563"/>
    <n v="38"/>
    <n v="94.666666666666671"/>
    <n v="0.89090909090909087"/>
    <n v="4.6178628960085915"/>
  </r>
  <r>
    <d v="2023-09-06T00:00:00"/>
    <n v="1"/>
    <s v="M04"/>
    <n v="462"/>
    <n v="447"/>
    <n v="15"/>
    <n v="61"/>
    <n v="59"/>
    <n v="408"/>
    <n v="7"/>
    <n v="110.29"/>
    <n v="43"/>
    <n v="39"/>
    <n v="4.3499999999999996"/>
    <n v="662"/>
    <n v="1"/>
    <n v="31"/>
    <n v="4"/>
    <n v="7.67"/>
    <n v="573"/>
    <n v="0.7120418848167539"/>
    <n v="0.69788519637462232"/>
    <n v="0.96753246753246758"/>
    <n v="0.88311688311688308"/>
    <n v="3.2467532467532464E-2"/>
    <n v="6.6885245901639347"/>
    <n v="0.96753246753246758"/>
    <n v="1.5151515151515152E-2"/>
    <n v="462"/>
    <n v="0.69788519637462232"/>
    <n v="7.75"/>
    <n v="408"/>
    <n v="1.1025641025641026"/>
    <n v="4.188956387705141"/>
  </r>
  <r>
    <d v="2023-05-09T00:00:00"/>
    <n v="3"/>
    <s v="M01"/>
    <n v="634"/>
    <n v="621"/>
    <n v="13"/>
    <n v="62"/>
    <n v="14"/>
    <n v="596"/>
    <n v="6"/>
    <n v="102.55"/>
    <n v="45"/>
    <n v="55"/>
    <n v="3.4"/>
    <n v="672"/>
    <n v="1"/>
    <n v="33"/>
    <n v="2"/>
    <n v="3.19"/>
    <n v="541"/>
    <n v="1.1016635859519408"/>
    <n v="0.94345238095238093"/>
    <n v="0.97949526813880128"/>
    <n v="0.94006309148264988"/>
    <n v="2.0504731861198739E-2"/>
    <n v="9.612903225806452"/>
    <n v="0.97949526813880128"/>
    <n v="9.4637223974763408E-3"/>
    <n v="211.33333333333334"/>
    <n v="0.94345238095238093"/>
    <n v="16.5"/>
    <n v="596"/>
    <n v="0.81818181818181823"/>
    <n v="6.1823500731350558"/>
  </r>
  <r>
    <d v="2023-04-11T00:00:00"/>
    <n v="3"/>
    <s v="M05"/>
    <n v="466"/>
    <n v="444"/>
    <n v="22"/>
    <n v="69"/>
    <n v="27"/>
    <n v="417"/>
    <n v="2"/>
    <n v="172"/>
    <n v="53"/>
    <n v="59"/>
    <n v="3.17"/>
    <n v="613"/>
    <n v="4"/>
    <n v="22"/>
    <n v="3"/>
    <n v="5.82"/>
    <n v="562"/>
    <n v="0.74199288256227758"/>
    <n v="0.76019575856443722"/>
    <n v="0.9527896995708155"/>
    <n v="0.89484978540772531"/>
    <n v="4.7210300429184553E-2"/>
    <n v="6.0434782608695654"/>
    <n v="0.9527896995708155"/>
    <n v="4.2918454935622317E-3"/>
    <n v="155.33333333333334"/>
    <n v="0.76019575856443722"/>
    <n v="7.333333333333333"/>
    <n v="104.25"/>
    <n v="0.89830508474576276"/>
    <n v="2.7093023255813953"/>
  </r>
  <r>
    <d v="2023-11-21T00:00:00"/>
    <n v="2"/>
    <s v="M01"/>
    <n v="601"/>
    <n v="579"/>
    <n v="22"/>
    <n v="69"/>
    <n v="52"/>
    <n v="597"/>
    <n v="4"/>
    <n v="109.11"/>
    <n v="41"/>
    <n v="68"/>
    <n v="2.11"/>
    <n v="615"/>
    <n v="6"/>
    <n v="37"/>
    <n v="1"/>
    <n v="5.37"/>
    <n v="559"/>
    <n v="1.0679785330948122"/>
    <n v="0.97723577235772363"/>
    <n v="0.96339434276206326"/>
    <n v="0.99334442595673877"/>
    <n v="3.6605657237936774E-2"/>
    <n v="8.6521739130434785"/>
    <n v="0.96339434276206326"/>
    <n v="6.6555740432612314E-3"/>
    <n v="300.5"/>
    <n v="0.97723577235772363"/>
    <n v="37"/>
    <n v="99.5"/>
    <n v="0.6029411764705882"/>
    <n v="5.5082027311887085"/>
  </r>
  <r>
    <d v="2023-02-21T00:00:00"/>
    <n v="1"/>
    <s v="M02"/>
    <n v="503"/>
    <n v="486"/>
    <n v="17"/>
    <n v="68"/>
    <n v="32"/>
    <n v="448"/>
    <n v="3"/>
    <n v="160.36000000000001"/>
    <n v="48"/>
    <n v="63"/>
    <n v="2.2200000000000002"/>
    <n v="697"/>
    <n v="3"/>
    <n v="38"/>
    <n v="5"/>
    <n v="3.84"/>
    <n v="587"/>
    <n v="0.76320272572402048"/>
    <n v="0.72166427546628409"/>
    <n v="0.96620278330019882"/>
    <n v="0.89065606361829031"/>
    <n v="3.3797216699801194E-2"/>
    <n v="6.5882352941176467"/>
    <n v="0.96620278330019882"/>
    <n v="5.9642147117296221E-3"/>
    <n v="503"/>
    <n v="0.72166427546628409"/>
    <n v="7.6"/>
    <n v="149.33333333333334"/>
    <n v="0.76190476190476186"/>
    <n v="3.1366924420054874"/>
  </r>
  <r>
    <d v="2023-08-17T00:00:00"/>
    <n v="2"/>
    <s v="M04"/>
    <n v="695"/>
    <n v="671"/>
    <n v="24"/>
    <n v="70"/>
    <n v="36"/>
    <n v="469"/>
    <n v="10"/>
    <n v="106.41"/>
    <n v="58"/>
    <n v="65"/>
    <n v="2.29"/>
    <n v="670"/>
    <n v="2"/>
    <n v="27"/>
    <n v="1"/>
    <n v="7.05"/>
    <n v="575"/>
    <n v="0.81565217391304345"/>
    <n v="1.0373134328358209"/>
    <n v="0.96546762589928059"/>
    <n v="0.67482014388489209"/>
    <n v="3.4532374100719423E-2"/>
    <n v="6.7"/>
    <n v="0.96546762589928059"/>
    <n v="1.4388489208633094E-2"/>
    <n v="347.5"/>
    <n v="1.0373134328358209"/>
    <n v="27"/>
    <n v="234.5"/>
    <n v="0.89230769230769236"/>
    <n v="6.5313410393759987"/>
  </r>
  <r>
    <d v="2023-08-20T00:00:00"/>
    <n v="3"/>
    <s v="M05"/>
    <n v="514"/>
    <n v="502"/>
    <n v="12"/>
    <n v="65"/>
    <n v="27"/>
    <n v="495"/>
    <n v="1"/>
    <n v="197.12"/>
    <n v="30"/>
    <n v="64"/>
    <n v="2.71"/>
    <n v="619"/>
    <n v="2"/>
    <n v="30"/>
    <n v="4"/>
    <n v="4.1399999999999997"/>
    <n v="502"/>
    <n v="0.98605577689243029"/>
    <n v="0.8303715670436187"/>
    <n v="0.97665369649805445"/>
    <n v="0.96303501945525294"/>
    <n v="2.3346303501945526E-2"/>
    <n v="7.615384615384615"/>
    <n v="0.97665369649805445"/>
    <n v="1.9455252918287938E-3"/>
    <n v="171.33333333333334"/>
    <n v="0.8303715670436187"/>
    <n v="7.5"/>
    <n v="247.5"/>
    <n v="0.46875"/>
    <n v="2.6075487012987013"/>
  </r>
  <r>
    <d v="2023-04-11T00:00:00"/>
    <n v="1"/>
    <s v="M04"/>
    <n v="506"/>
    <n v="495"/>
    <n v="11"/>
    <n v="60"/>
    <n v="25"/>
    <n v="515"/>
    <n v="7"/>
    <n v="104.62"/>
    <n v="53"/>
    <n v="49"/>
    <n v="4.66"/>
    <n v="639"/>
    <n v="3"/>
    <n v="25"/>
    <n v="5"/>
    <n v="5.35"/>
    <n v="520"/>
    <n v="0.99038461538461542"/>
    <n v="0.79186228482003129"/>
    <n v="0.97826086956521741"/>
    <n v="1.017786561264822"/>
    <n v="2.1739130434782608E-2"/>
    <n v="8.5833333333333339"/>
    <n v="0.97826086956521741"/>
    <n v="1.383399209486166E-2"/>
    <n v="506"/>
    <n v="0.79186228482003129"/>
    <n v="5"/>
    <n v="171.66666666666666"/>
    <n v="1.0816326530612246"/>
    <n v="4.8365513286178548"/>
  </r>
  <r>
    <d v="2023-06-09T00:00:00"/>
    <n v="2"/>
    <s v="M04"/>
    <n v="549"/>
    <n v="533"/>
    <n v="16"/>
    <n v="67"/>
    <n v="19"/>
    <n v="457"/>
    <n v="8"/>
    <n v="179.6"/>
    <n v="32"/>
    <n v="62"/>
    <n v="2.42"/>
    <n v="671"/>
    <n v="5"/>
    <n v="21"/>
    <n v="1"/>
    <n v="4.08"/>
    <n v="510"/>
    <n v="0.89607843137254906"/>
    <n v="0.81818181818181823"/>
    <n v="0.97085610200364303"/>
    <n v="0.83242258652094714"/>
    <n v="2.9143897996357013E-2"/>
    <n v="6.8208955223880601"/>
    <n v="0.97085610200364303"/>
    <n v="1.4571948998178506E-2"/>
    <n v="274.5"/>
    <n v="0.81818181818181823"/>
    <n v="21"/>
    <n v="91.4"/>
    <n v="0.5161290322580645"/>
    <n v="3.0567928730512248"/>
  </r>
  <r>
    <d v="2023-06-05T00:00:00"/>
    <n v="1"/>
    <s v="M02"/>
    <n v="521"/>
    <n v="492"/>
    <n v="29"/>
    <n v="63"/>
    <n v="53"/>
    <n v="561"/>
    <n v="10"/>
    <n v="150.52000000000001"/>
    <n v="44"/>
    <n v="32"/>
    <n v="3.93"/>
    <n v="654"/>
    <n v="5"/>
    <n v="38"/>
    <n v="1"/>
    <n v="3.66"/>
    <n v="524"/>
    <n v="1.0706106870229009"/>
    <n v="0.79663608562691135"/>
    <n v="0.94433781190019195"/>
    <n v="1.0767754318618041"/>
    <n v="5.5662188099808059E-2"/>
    <n v="8.9047619047619051"/>
    <n v="0.94433781190019195"/>
    <n v="1.9193857965451054E-2"/>
    <n v="521"/>
    <n v="0.79663608562691135"/>
    <n v="38"/>
    <n v="112.2"/>
    <n v="1.375"/>
    <n v="3.4613340419877754"/>
  </r>
  <r>
    <d v="2023-01-01T00:00:00"/>
    <n v="3"/>
    <s v="M01"/>
    <n v="519"/>
    <n v="502"/>
    <n v="17"/>
    <n v="67"/>
    <n v="60"/>
    <n v="432"/>
    <n v="8"/>
    <n v="113.93"/>
    <n v="60"/>
    <n v="48"/>
    <n v="2.11"/>
    <n v="626"/>
    <n v="6"/>
    <n v="34"/>
    <n v="3"/>
    <n v="4.22"/>
    <n v="589"/>
    <n v="0.73344651952461803"/>
    <n v="0.82907348242811496"/>
    <n v="0.96724470134874763"/>
    <n v="0.83236994219653182"/>
    <n v="3.2755298651252408E-2"/>
    <n v="6.4477611940298507"/>
    <n v="0.96724470134874763"/>
    <n v="1.5414258188824663E-2"/>
    <n v="173"/>
    <n v="0.82907348242811496"/>
    <n v="11.333333333333334"/>
    <n v="72"/>
    <n v="1.25"/>
    <n v="4.5554287720530144"/>
  </r>
  <r>
    <d v="2023-09-08T00:00:00"/>
    <n v="3"/>
    <s v="M01"/>
    <n v="634"/>
    <n v="604"/>
    <n v="30"/>
    <n v="65"/>
    <n v="38"/>
    <n v="402"/>
    <n v="7"/>
    <n v="178.05"/>
    <n v="36"/>
    <n v="58"/>
    <n v="4.01"/>
    <n v="632"/>
    <n v="4"/>
    <n v="40"/>
    <n v="4"/>
    <n v="8"/>
    <n v="583"/>
    <n v="0.68953687821612353"/>
    <n v="1.0031645569620253"/>
    <n v="0.95268138801261826"/>
    <n v="0.63406940063091488"/>
    <n v="4.7318611987381701E-2"/>
    <n v="6.1846153846153848"/>
    <n v="0.95268138801261826"/>
    <n v="1.1041009463722398E-2"/>
    <n v="211.33333333333334"/>
    <n v="1.0031645569620253"/>
    <n v="10"/>
    <n v="100.5"/>
    <n v="0.62068965517241381"/>
    <n v="3.560797528784049"/>
  </r>
  <r>
    <d v="2023-11-20T00:00:00"/>
    <n v="1"/>
    <s v="M05"/>
    <n v="453"/>
    <n v="442"/>
    <n v="11"/>
    <n v="69"/>
    <n v="31"/>
    <n v="458"/>
    <n v="10"/>
    <n v="134.38999999999999"/>
    <n v="52"/>
    <n v="64"/>
    <n v="4.42"/>
    <n v="614"/>
    <n v="5"/>
    <n v="32"/>
    <n v="2"/>
    <n v="7.06"/>
    <n v="515"/>
    <n v="0.88932038834951455"/>
    <n v="0.73778501628664495"/>
    <n v="0.97571743929359822"/>
    <n v="1.011037527593819"/>
    <n v="2.4282560706401765E-2"/>
    <n v="6.63768115942029"/>
    <n v="0.97571743929359822"/>
    <n v="2.2075055187637971E-2"/>
    <n v="453"/>
    <n v="0.73778501628664495"/>
    <n v="16"/>
    <n v="91.6"/>
    <n v="0.8125"/>
    <n v="3.3707865168539328"/>
  </r>
  <r>
    <d v="2023-08-02T00:00:00"/>
    <n v="3"/>
    <s v="M01"/>
    <n v="640"/>
    <n v="622"/>
    <n v="18"/>
    <n v="64"/>
    <n v="22"/>
    <n v="546"/>
    <n v="4"/>
    <n v="128.35"/>
    <n v="37"/>
    <n v="30"/>
    <n v="3.44"/>
    <n v="646"/>
    <n v="2"/>
    <n v="40"/>
    <n v="2"/>
    <n v="7.86"/>
    <n v="584"/>
    <n v="0.93493150684931503"/>
    <n v="0.99071207430340558"/>
    <n v="0.97187500000000004"/>
    <n v="0.85312500000000002"/>
    <n v="2.8125000000000001E-2"/>
    <n v="8.53125"/>
    <n v="0.97187500000000004"/>
    <n v="6.2500000000000003E-3"/>
    <n v="213.33333333333334"/>
    <n v="0.99071207430340558"/>
    <n v="20"/>
    <n v="273"/>
    <n v="1.2333333333333334"/>
    <n v="4.9863654070899885"/>
  </r>
  <r>
    <d v="2023-04-20T00:00:00"/>
    <n v="2"/>
    <s v="M01"/>
    <n v="626"/>
    <n v="615"/>
    <n v="11"/>
    <n v="68"/>
    <n v="30"/>
    <n v="450"/>
    <n v="8"/>
    <n v="152.4"/>
    <n v="57"/>
    <n v="40"/>
    <n v="4.07"/>
    <n v="600"/>
    <n v="1"/>
    <n v="33"/>
    <n v="2"/>
    <n v="3.96"/>
    <n v="589"/>
    <n v="0.76400679117147707"/>
    <n v="1.0433333333333332"/>
    <n v="0.98242811501597449"/>
    <n v="0.71884984025559107"/>
    <n v="1.7571884984025558E-2"/>
    <n v="6.617647058823529"/>
    <n v="0.98242811501597449"/>
    <n v="1.2779552715654952E-2"/>
    <n v="313"/>
    <n v="1.0433333333333332"/>
    <n v="16.5"/>
    <n v="450"/>
    <n v="1.425"/>
    <n v="4.10761154855643"/>
  </r>
  <r>
    <d v="2023-08-27T00:00:00"/>
    <n v="3"/>
    <s v="M03"/>
    <n v="453"/>
    <n v="430"/>
    <n v="23"/>
    <n v="64"/>
    <n v="31"/>
    <n v="455"/>
    <n v="6"/>
    <n v="129.58000000000001"/>
    <n v="49"/>
    <n v="64"/>
    <n v="2.99"/>
    <n v="693"/>
    <n v="5"/>
    <n v="27"/>
    <n v="2"/>
    <n v="6.68"/>
    <n v="587"/>
    <n v="0.77512776831345831"/>
    <n v="0.65367965367965364"/>
    <n v="0.94922737306843263"/>
    <n v="1.0044150110375276"/>
    <n v="5.0772626931567331E-2"/>
    <n v="7.109375"/>
    <n v="0.94922737306843263"/>
    <n v="1.3245033112582781E-2"/>
    <n v="151"/>
    <n v="0.65367965367965364"/>
    <n v="13.5"/>
    <n v="91"/>
    <n v="0.765625"/>
    <n v="3.495909862633122"/>
  </r>
  <r>
    <d v="2023-07-29T00:00:00"/>
    <n v="3"/>
    <s v="M03"/>
    <n v="433"/>
    <n v="406"/>
    <n v="27"/>
    <n v="63"/>
    <n v="31"/>
    <n v="440"/>
    <n v="6"/>
    <n v="126.55"/>
    <n v="35"/>
    <n v="51"/>
    <n v="2.1"/>
    <n v="604"/>
    <n v="5"/>
    <n v="29"/>
    <n v="2"/>
    <n v="6.2"/>
    <n v="551"/>
    <n v="0.79854809437386565"/>
    <n v="0.7168874172185431"/>
    <n v="0.93764434180138567"/>
    <n v="1.0161662817551964"/>
    <n v="6.2355658198614321E-2"/>
    <n v="6.9841269841269842"/>
    <n v="0.93764434180138567"/>
    <n v="1.3856812933025405E-2"/>
    <n v="144.33333333333334"/>
    <n v="0.7168874172185431"/>
    <n v="14.5"/>
    <n v="88"/>
    <n v="0.68627450980392157"/>
    <n v="3.421572500987752"/>
  </r>
  <r>
    <d v="2023-01-21T00:00:00"/>
    <n v="3"/>
    <s v="M01"/>
    <n v="544"/>
    <n v="520"/>
    <n v="24"/>
    <n v="60"/>
    <n v="10"/>
    <n v="464"/>
    <n v="8"/>
    <n v="168.01"/>
    <n v="40"/>
    <n v="62"/>
    <n v="4.1500000000000004"/>
    <n v="655"/>
    <n v="3"/>
    <n v="36"/>
    <n v="5"/>
    <n v="7.7"/>
    <n v="599"/>
    <n v="0.77462437395659434"/>
    <n v="0.83053435114503815"/>
    <n v="0.95588235294117652"/>
    <n v="0.8529411764705882"/>
    <n v="4.4117647058823532E-2"/>
    <n v="7.7333333333333334"/>
    <n v="0.95588235294117652"/>
    <n v="1.4705882352941176E-2"/>
    <n v="181.33333333333334"/>
    <n v="0.83053435114503815"/>
    <n v="7.2"/>
    <n v="154.66666666666666"/>
    <n v="0.64516129032258063"/>
    <n v="3.237902505803226"/>
  </r>
  <r>
    <d v="2023-03-27T00:00:00"/>
    <n v="3"/>
    <s v="M05"/>
    <n v="700"/>
    <n v="677"/>
    <n v="23"/>
    <n v="65"/>
    <n v="14"/>
    <n v="599"/>
    <n v="1"/>
    <n v="189.27"/>
    <n v="50"/>
    <n v="59"/>
    <n v="2.31"/>
    <n v="663"/>
    <n v="1"/>
    <n v="34"/>
    <n v="3"/>
    <n v="6.66"/>
    <n v="518"/>
    <n v="1.1563706563706564"/>
    <n v="1.0558069381598794"/>
    <n v="0.96714285714285719"/>
    <n v="0.85571428571428576"/>
    <n v="3.2857142857142856E-2"/>
    <n v="9.2153846153846146"/>
    <n v="0.96714285714285719"/>
    <n v="1.4285714285714286E-3"/>
    <n v="233.33333333333334"/>
    <n v="1.0558069381598794"/>
    <n v="11.333333333333334"/>
    <n v="599"/>
    <n v="0.84745762711864403"/>
    <n v="3.6984202462091189"/>
  </r>
  <r>
    <d v="2023-07-15T00:00:00"/>
    <n v="2"/>
    <s v="M02"/>
    <n v="544"/>
    <n v="518"/>
    <n v="26"/>
    <n v="63"/>
    <n v="56"/>
    <n v="407"/>
    <n v="3"/>
    <n v="115.78"/>
    <n v="45"/>
    <n v="58"/>
    <n v="2.23"/>
    <n v="641"/>
    <n v="6"/>
    <n v="40"/>
    <n v="2"/>
    <n v="7.42"/>
    <n v="514"/>
    <n v="0.79182879377431903"/>
    <n v="0.84867394695787834"/>
    <n v="0.95220588235294112"/>
    <n v="0.74816176470588236"/>
    <n v="4.779411764705882E-2"/>
    <n v="6.4603174603174605"/>
    <n v="0.95220588235294112"/>
    <n v="5.5147058823529415E-3"/>
    <n v="272"/>
    <n v="0.84867394695787834"/>
    <n v="20"/>
    <n v="67.833333333333329"/>
    <n v="0.77586206896551724"/>
    <n v="4.6985662463292455"/>
  </r>
  <r>
    <d v="2023-07-19T00:00:00"/>
    <n v="1"/>
    <s v="M04"/>
    <n v="687"/>
    <n v="675"/>
    <n v="12"/>
    <n v="70"/>
    <n v="53"/>
    <n v="497"/>
    <n v="5"/>
    <n v="155.04"/>
    <n v="40"/>
    <n v="61"/>
    <n v="3.19"/>
    <n v="609"/>
    <n v="4"/>
    <n v="39"/>
    <n v="2"/>
    <n v="6.46"/>
    <n v="596"/>
    <n v="0.83389261744966447"/>
    <n v="1.1280788177339902"/>
    <n v="0.98253275109170302"/>
    <n v="0.72343522561863172"/>
    <n v="1.7467248908296942E-2"/>
    <n v="7.1"/>
    <n v="0.98253275109170302"/>
    <n v="7.2780203784570596E-3"/>
    <n v="687"/>
    <n v="1.1280788177339902"/>
    <n v="19.5"/>
    <n v="124.25"/>
    <n v="0.65573770491803274"/>
    <n v="4.4311145510835912"/>
  </r>
  <r>
    <d v="2023-06-12T00:00:00"/>
    <n v="2"/>
    <s v="M04"/>
    <n v="679"/>
    <n v="666"/>
    <n v="13"/>
    <n v="70"/>
    <n v="59"/>
    <n v="493"/>
    <n v="5"/>
    <n v="108.25"/>
    <n v="48"/>
    <n v="45"/>
    <n v="3.82"/>
    <n v="620"/>
    <n v="7"/>
    <n v="33"/>
    <n v="1"/>
    <n v="5.92"/>
    <n v="549"/>
    <n v="0.89799635701275049"/>
    <n v="1.0951612903225807"/>
    <n v="0.98085419734904267"/>
    <n v="0.72606774668630336"/>
    <n v="1.9145802650957292E-2"/>
    <n v="7.0428571428571427"/>
    <n v="0.98085419734904267"/>
    <n v="7.3637702503681884E-3"/>
    <n v="339.5"/>
    <n v="1.0951612903225807"/>
    <n v="33"/>
    <n v="70.428571428571431"/>
    <n v="1.0666666666666667"/>
    <n v="6.2725173210161662"/>
  </r>
  <r>
    <d v="2023-06-30T00:00:00"/>
    <n v="1"/>
    <s v="M02"/>
    <n v="686"/>
    <n v="657"/>
    <n v="29"/>
    <n v="70"/>
    <n v="41"/>
    <n v="516"/>
    <n v="3"/>
    <n v="160.84"/>
    <n v="44"/>
    <n v="53"/>
    <n v="3.42"/>
    <n v="641"/>
    <n v="1"/>
    <n v="27"/>
    <n v="2"/>
    <n v="5.09"/>
    <n v="571"/>
    <n v="0.90367775831873909"/>
    <n v="1.0702028081123245"/>
    <n v="0.95772594752186591"/>
    <n v="0.75218658892128276"/>
    <n v="4.2274052478134108E-2"/>
    <n v="7.371428571428571"/>
    <n v="0.95772594752186591"/>
    <n v="4.3731778425655978E-3"/>
    <n v="686"/>
    <n v="1.0702028081123245"/>
    <n v="13.5"/>
    <n v="516"/>
    <n v="0.83018867924528306"/>
    <n v="4.2651081820442673"/>
  </r>
  <r>
    <d v="2023-06-29T00:00:00"/>
    <n v="2"/>
    <s v="M01"/>
    <n v="667"/>
    <n v="648"/>
    <n v="19"/>
    <n v="67"/>
    <n v="31"/>
    <n v="410"/>
    <n v="2"/>
    <n v="169.99"/>
    <n v="55"/>
    <n v="63"/>
    <n v="3.75"/>
    <n v="647"/>
    <n v="5"/>
    <n v="28"/>
    <n v="4"/>
    <n v="3.41"/>
    <n v="556"/>
    <n v="0.73741007194244601"/>
    <n v="1.0309119010819165"/>
    <n v="0.9715142428785607"/>
    <n v="0.61469265367316339"/>
    <n v="2.8485757121439279E-2"/>
    <n v="6.1194029850746272"/>
    <n v="0.9715142428785607"/>
    <n v="2.9985007496251873E-3"/>
    <n v="333.5"/>
    <n v="1.0309119010819165"/>
    <n v="7"/>
    <n v="82"/>
    <n v="0.87301587301587302"/>
    <n v="3.9237602211894815"/>
  </r>
  <r>
    <d v="2023-10-08T00:00:00"/>
    <n v="2"/>
    <s v="M01"/>
    <n v="584"/>
    <n v="562"/>
    <n v="22"/>
    <n v="68"/>
    <n v="59"/>
    <n v="598"/>
    <n v="6"/>
    <n v="169.29"/>
    <n v="53"/>
    <n v="40"/>
    <n v="4.0599999999999996"/>
    <n v="632"/>
    <n v="2"/>
    <n v="39"/>
    <n v="1"/>
    <n v="4.1500000000000004"/>
    <n v="515"/>
    <n v="1.1611650485436893"/>
    <n v="0.92405063291139244"/>
    <n v="0.96232876712328763"/>
    <n v="1.023972602739726"/>
    <n v="3.7671232876712327E-2"/>
    <n v="8.7941176470588243"/>
    <n v="0.96232876712328763"/>
    <n v="1.0273972602739725E-2"/>
    <n v="292"/>
    <n v="0.92405063291139244"/>
    <n v="39"/>
    <n v="299"/>
    <n v="1.325"/>
    <n v="3.4497016953157305"/>
  </r>
  <r>
    <d v="2023-08-19T00:00:00"/>
    <n v="1"/>
    <s v="M01"/>
    <n v="547"/>
    <n v="518"/>
    <n v="29"/>
    <n v="62"/>
    <n v="23"/>
    <n v="544"/>
    <n v="7"/>
    <n v="132.16"/>
    <n v="53"/>
    <n v="60"/>
    <n v="4.95"/>
    <n v="659"/>
    <n v="2"/>
    <n v="20"/>
    <n v="1"/>
    <n v="5.7"/>
    <n v="504"/>
    <n v="1.0793650793650793"/>
    <n v="0.83004552352048555"/>
    <n v="0.94698354661791595"/>
    <n v="0.99451553930530168"/>
    <n v="5.3016453382084092E-2"/>
    <n v="8.7741935483870961"/>
    <n v="0.94698354661791595"/>
    <n v="1.2797074954296161E-2"/>
    <n v="547"/>
    <n v="0.83004552352048555"/>
    <n v="20"/>
    <n v="272"/>
    <n v="0.8833333333333333"/>
    <n v="4.1389225181598066"/>
  </r>
  <r>
    <d v="2023-11-19T00:00:00"/>
    <n v="3"/>
    <s v="M02"/>
    <n v="478"/>
    <n v="454"/>
    <n v="24"/>
    <n v="64"/>
    <n v="53"/>
    <n v="471"/>
    <n v="2"/>
    <n v="159.01"/>
    <n v="48"/>
    <n v="50"/>
    <n v="2.15"/>
    <n v="600"/>
    <n v="5"/>
    <n v="34"/>
    <n v="4"/>
    <n v="7.04"/>
    <n v="587"/>
    <n v="0.80238500851788752"/>
    <n v="0.79666666666666663"/>
    <n v="0.94979079497907948"/>
    <n v="0.9853556485355649"/>
    <n v="5.0209205020920501E-2"/>
    <n v="7.359375"/>
    <n v="0.94979079497907948"/>
    <n v="4.1841004184100415E-3"/>
    <n v="159.33333333333334"/>
    <n v="0.79666666666666663"/>
    <n v="8.5"/>
    <n v="94.2"/>
    <n v="0.96"/>
    <n v="3.0061002452675933"/>
  </r>
  <r>
    <d v="2023-11-23T00:00:00"/>
    <n v="2"/>
    <s v="M02"/>
    <n v="689"/>
    <n v="678"/>
    <n v="11"/>
    <n v="66"/>
    <n v="16"/>
    <n v="580"/>
    <n v="2"/>
    <n v="144.61000000000001"/>
    <n v="33"/>
    <n v="59"/>
    <n v="2.89"/>
    <n v="667"/>
    <n v="1"/>
    <n v="21"/>
    <n v="1"/>
    <n v="6.69"/>
    <n v="509"/>
    <n v="1.1394891944990178"/>
    <n v="1.0329835082458771"/>
    <n v="0.98403483309143691"/>
    <n v="0.84179970972423801"/>
    <n v="1.5965166908563134E-2"/>
    <n v="8.7878787878787872"/>
    <n v="0.98403483309143691"/>
    <n v="2.9027576197387518E-3"/>
    <n v="344.5"/>
    <n v="1.0329835082458771"/>
    <n v="21"/>
    <n v="580"/>
    <n v="0.55932203389830504"/>
    <n v="4.7645391051794475"/>
  </r>
  <r>
    <d v="2023-10-17T00:00:00"/>
    <n v="1"/>
    <s v="M04"/>
    <n v="440"/>
    <n v="414"/>
    <n v="26"/>
    <n v="64"/>
    <n v="11"/>
    <n v="556"/>
    <n v="10"/>
    <n v="196.87"/>
    <n v="39"/>
    <n v="33"/>
    <n v="2.61"/>
    <n v="637"/>
    <n v="2"/>
    <n v="21"/>
    <n v="3"/>
    <n v="6.21"/>
    <n v="583"/>
    <n v="0.95368782161234988"/>
    <n v="0.69073783359497642"/>
    <n v="0.94090909090909092"/>
    <n v="1.2636363636363637"/>
    <n v="5.909090909090909E-2"/>
    <n v="8.6875"/>
    <n v="0.94090909090909092"/>
    <n v="2.2727272727272728E-2"/>
    <n v="440"/>
    <n v="0.69073783359497642"/>
    <n v="7"/>
    <n v="278"/>
    <n v="1.1818181818181819"/>
    <n v="2.2349773962513333"/>
  </r>
  <r>
    <d v="2023-07-04T00:00:00"/>
    <n v="2"/>
    <s v="M05"/>
    <n v="572"/>
    <n v="548"/>
    <n v="24"/>
    <n v="70"/>
    <n v="13"/>
    <n v="454"/>
    <n v="4"/>
    <n v="191.32"/>
    <n v="53"/>
    <n v="38"/>
    <n v="4.13"/>
    <n v="693"/>
    <n v="2"/>
    <n v="34"/>
    <n v="2"/>
    <n v="5.14"/>
    <n v="579"/>
    <n v="0.78411053540587217"/>
    <n v="0.82539682539682535"/>
    <n v="0.95804195804195802"/>
    <n v="0.79370629370629375"/>
    <n v="4.195804195804196E-2"/>
    <n v="6.4857142857142858"/>
    <n v="0.95804195804195802"/>
    <n v="6.993006993006993E-3"/>
    <n v="286"/>
    <n v="0.82539682539682535"/>
    <n v="17"/>
    <n v="227"/>
    <n v="1.3947368421052631"/>
    <n v="2.9897553836504289"/>
  </r>
  <r>
    <d v="2023-08-08T00:00:00"/>
    <n v="3"/>
    <s v="M03"/>
    <n v="457"/>
    <n v="444"/>
    <n v="13"/>
    <n v="64"/>
    <n v="44"/>
    <n v="496"/>
    <n v="3"/>
    <n v="170.21"/>
    <n v="59"/>
    <n v="41"/>
    <n v="3.01"/>
    <n v="618"/>
    <n v="2"/>
    <n v="37"/>
    <n v="5"/>
    <n v="4.51"/>
    <n v="506"/>
    <n v="0.98023715415019763"/>
    <n v="0.73948220064724923"/>
    <n v="0.97155361050328226"/>
    <n v="1.0853391684901532"/>
    <n v="2.8446389496717725E-2"/>
    <n v="7.75"/>
    <n v="0.97155361050328226"/>
    <n v="6.5645514223194746E-3"/>
    <n v="152.33333333333334"/>
    <n v="0.73948220064724923"/>
    <n v="7.4"/>
    <n v="248"/>
    <n v="1.4390243902439024"/>
    <n v="2.6849186299277363"/>
  </r>
  <r>
    <d v="2023-03-21T00:00:00"/>
    <n v="2"/>
    <s v="M02"/>
    <n v="578"/>
    <n v="566"/>
    <n v="12"/>
    <n v="64"/>
    <n v="47"/>
    <n v="579"/>
    <n v="6"/>
    <n v="170.31"/>
    <n v="36"/>
    <n v="61"/>
    <n v="3.07"/>
    <n v="640"/>
    <n v="1"/>
    <n v="21"/>
    <n v="1"/>
    <n v="3.9"/>
    <n v="523"/>
    <n v="1.1070745697896749"/>
    <n v="0.90312499999999996"/>
    <n v="0.97923875432525953"/>
    <n v="1.0017301038062283"/>
    <n v="2.0761245674740483E-2"/>
    <n v="9.046875"/>
    <n v="0.97923875432525953"/>
    <n v="1.0380622837370242E-2"/>
    <n v="289"/>
    <n v="0.90312499999999996"/>
    <n v="21"/>
    <n v="579"/>
    <n v="0.5901639344262295"/>
    <n v="3.3938112853032703"/>
  </r>
  <r>
    <d v="2023-08-31T00:00:00"/>
    <n v="3"/>
    <s v="M04"/>
    <n v="637"/>
    <n v="609"/>
    <n v="28"/>
    <n v="63"/>
    <n v="29"/>
    <n v="485"/>
    <n v="6"/>
    <n v="157.49"/>
    <n v="37"/>
    <n v="33"/>
    <n v="2.67"/>
    <n v="621"/>
    <n v="6"/>
    <n v="26"/>
    <n v="4"/>
    <n v="7.24"/>
    <n v="589"/>
    <n v="0.8234295415959253"/>
    <n v="1.0257648953301126"/>
    <n v="0.95604395604395609"/>
    <n v="0.76138147566718994"/>
    <n v="4.3956043956043959E-2"/>
    <n v="7.6984126984126986"/>
    <n v="0.95604395604395609"/>
    <n v="9.4191522762951327E-3"/>
    <n v="212.33333333333334"/>
    <n v="1.0257648953301126"/>
    <n v="6.5"/>
    <n v="80.833333333333329"/>
    <n v="1.1212121212121211"/>
    <n v="4.0447012508730706"/>
  </r>
  <r>
    <d v="2023-05-02T00:00:00"/>
    <n v="1"/>
    <s v="M05"/>
    <n v="426"/>
    <n v="404"/>
    <n v="22"/>
    <n v="60"/>
    <n v="11"/>
    <n v="561"/>
    <n v="1"/>
    <n v="199.64"/>
    <n v="40"/>
    <n v="37"/>
    <n v="4.82"/>
    <n v="608"/>
    <n v="4"/>
    <n v="26"/>
    <n v="4"/>
    <n v="3.21"/>
    <n v="594"/>
    <n v="0.94444444444444442"/>
    <n v="0.70065789473684215"/>
    <n v="0.94835680751173712"/>
    <n v="1.3169014084507042"/>
    <n v="5.1643192488262914E-2"/>
    <n v="9.35"/>
    <n v="0.94835680751173712"/>
    <n v="2.3474178403755869E-3"/>
    <n v="426"/>
    <n v="0.70065789473684215"/>
    <n v="6.5"/>
    <n v="140.25"/>
    <n v="1.0810810810810811"/>
    <n v="2.1338409136445602"/>
  </r>
  <r>
    <d v="2023-11-05T00:00:00"/>
    <n v="2"/>
    <s v="M01"/>
    <n v="568"/>
    <n v="541"/>
    <n v="27"/>
    <n v="68"/>
    <n v="55"/>
    <n v="488"/>
    <n v="6"/>
    <n v="124.48"/>
    <n v="34"/>
    <n v="42"/>
    <n v="4.82"/>
    <n v="675"/>
    <n v="1"/>
    <n v="34"/>
    <n v="2"/>
    <n v="6.5"/>
    <n v="540"/>
    <n v="0.90370370370370368"/>
    <n v="0.8414814814814815"/>
    <n v="0.95246478873239437"/>
    <n v="0.85915492957746475"/>
    <n v="4.7535211267605633E-2"/>
    <n v="7.1764705882352944"/>
    <n v="0.95246478873239437"/>
    <n v="1.0563380281690141E-2"/>
    <n v="284"/>
    <n v="0.8414814814814815"/>
    <n v="17"/>
    <n v="488"/>
    <n v="0.80952380952380953"/>
    <n v="4.5629820051413876"/>
  </r>
  <r>
    <d v="2023-03-03T00:00:00"/>
    <n v="1"/>
    <s v="M02"/>
    <n v="554"/>
    <n v="530"/>
    <n v="24"/>
    <n v="67"/>
    <n v="10"/>
    <n v="584"/>
    <n v="9"/>
    <n v="193.54"/>
    <n v="56"/>
    <n v="59"/>
    <n v="3.69"/>
    <n v="658"/>
    <n v="6"/>
    <n v="22"/>
    <n v="5"/>
    <n v="4.26"/>
    <n v="575"/>
    <n v="1.0156521739130435"/>
    <n v="0.84194528875379937"/>
    <n v="0.95667870036101088"/>
    <n v="1.0541516245487366"/>
    <n v="4.3321299638989168E-2"/>
    <n v="8.7164179104477615"/>
    <n v="0.95667870036101088"/>
    <n v="1.6245487364620937E-2"/>
    <n v="554"/>
    <n v="0.84194528875379937"/>
    <n v="4.4000000000000004"/>
    <n v="97.333333333333329"/>
    <n v="0.94915254237288138"/>
    <n v="2.8624573731528367"/>
  </r>
  <r>
    <d v="2023-07-29T00:00:00"/>
    <n v="2"/>
    <s v="M02"/>
    <n v="671"/>
    <n v="656"/>
    <n v="15"/>
    <n v="69"/>
    <n v="48"/>
    <n v="476"/>
    <n v="7"/>
    <n v="193.82"/>
    <n v="49"/>
    <n v="42"/>
    <n v="4.8899999999999997"/>
    <n v="626"/>
    <n v="7"/>
    <n v="26"/>
    <n v="5"/>
    <n v="3.38"/>
    <n v="566"/>
    <n v="0.8409893992932862"/>
    <n v="1.0718849840255591"/>
    <n v="0.97764530551415796"/>
    <n v="0.70938897168405368"/>
    <n v="2.2354694485842028E-2"/>
    <n v="6.8985507246376816"/>
    <n v="0.97764530551415796"/>
    <n v="1.0432190760059613E-2"/>
    <n v="335.5"/>
    <n v="1.0718849840255591"/>
    <n v="5.2"/>
    <n v="68"/>
    <n v="1.1666666666666667"/>
    <n v="3.4619750283768447"/>
  </r>
  <r>
    <d v="2023-01-06T00:00:00"/>
    <n v="3"/>
    <s v="M01"/>
    <n v="410"/>
    <n v="398"/>
    <n v="12"/>
    <n v="60"/>
    <n v="60"/>
    <n v="560"/>
    <n v="8"/>
    <n v="131.25"/>
    <n v="35"/>
    <n v="54"/>
    <n v="2.09"/>
    <n v="617"/>
    <n v="7"/>
    <n v="36"/>
    <n v="5"/>
    <n v="5.0199999999999996"/>
    <n v="589"/>
    <n v="0.95076400679117146"/>
    <n v="0.6645056726094003"/>
    <n v="0.97073170731707314"/>
    <n v="1.3658536585365855"/>
    <n v="2.9268292682926831E-2"/>
    <n v="9.3333333333333339"/>
    <n v="0.97073170731707314"/>
    <n v="1.9512195121951219E-2"/>
    <n v="136.66666666666666"/>
    <n v="0.6645056726094003"/>
    <n v="7.2"/>
    <n v="80"/>
    <n v="0.64814814814814814"/>
    <n v="3.1238095238095238"/>
  </r>
  <r>
    <d v="2023-08-08T00:00:00"/>
    <n v="1"/>
    <s v="M03"/>
    <n v="472"/>
    <n v="447"/>
    <n v="25"/>
    <n v="62"/>
    <n v="50"/>
    <n v="552"/>
    <n v="9"/>
    <n v="114.64"/>
    <n v="33"/>
    <n v="33"/>
    <n v="2.75"/>
    <n v="656"/>
    <n v="1"/>
    <n v="24"/>
    <n v="4"/>
    <n v="5.85"/>
    <n v="571"/>
    <n v="0.96672504378283708"/>
    <n v="0.71951219512195119"/>
    <n v="0.94703389830508478"/>
    <n v="1.1694915254237288"/>
    <n v="5.2966101694915252E-2"/>
    <n v="8.9032258064516121"/>
    <n v="0.94703389830508478"/>
    <n v="1.9067796610169493E-2"/>
    <n v="472"/>
    <n v="0.71951219512195119"/>
    <n v="6"/>
    <n v="552"/>
    <n v="1"/>
    <n v="4.1172365666434052"/>
  </r>
  <r>
    <d v="2023-11-12T00:00:00"/>
    <n v="2"/>
    <s v="M01"/>
    <n v="403"/>
    <n v="390"/>
    <n v="13"/>
    <n v="62"/>
    <n v="38"/>
    <n v="432"/>
    <n v="2"/>
    <n v="140.04"/>
    <n v="52"/>
    <n v="41"/>
    <n v="2.73"/>
    <n v="698"/>
    <n v="1"/>
    <n v="36"/>
    <n v="2"/>
    <n v="3.3"/>
    <n v="521"/>
    <n v="0.82917466410748564"/>
    <n v="0.57736389684813749"/>
    <n v="0.967741935483871"/>
    <n v="1.0719602977667493"/>
    <n v="3.2258064516129031E-2"/>
    <n v="6.967741935483871"/>
    <n v="0.967741935483871"/>
    <n v="4.9627791563275434E-3"/>
    <n v="201.5"/>
    <n v="0.57736389684813749"/>
    <n v="18"/>
    <n v="432"/>
    <n v="1.2682926829268293"/>
    <n v="2.87774921451014"/>
  </r>
  <r>
    <d v="2023-09-10T00:00:00"/>
    <n v="2"/>
    <s v="M01"/>
    <n v="448"/>
    <n v="432"/>
    <n v="16"/>
    <n v="62"/>
    <n v="17"/>
    <n v="438"/>
    <n v="10"/>
    <n v="116.84"/>
    <n v="30"/>
    <n v="40"/>
    <n v="4.8"/>
    <n v="637"/>
    <n v="5"/>
    <n v="20"/>
    <n v="2"/>
    <n v="4.6900000000000004"/>
    <n v="570"/>
    <n v="0.76842105263157889"/>
    <n v="0.70329670329670335"/>
    <n v="0.9642857142857143"/>
    <n v="0.9776785714285714"/>
    <n v="3.5714285714285712E-2"/>
    <n v="7.064516129032258"/>
    <n v="0.9642857142857143"/>
    <n v="2.2321428571428572E-2"/>
    <n v="224"/>
    <n v="0.70329670329670335"/>
    <n v="10"/>
    <n v="87.6"/>
    <n v="0.75"/>
    <n v="3.8343033207805544"/>
  </r>
  <r>
    <d v="2023-12-27T00:00:00"/>
    <n v="3"/>
    <s v="M05"/>
    <n v="637"/>
    <n v="617"/>
    <n v="20"/>
    <n v="70"/>
    <n v="17"/>
    <n v="444"/>
    <n v="5"/>
    <n v="143.25"/>
    <n v="37"/>
    <n v="62"/>
    <n v="4.7699999999999996"/>
    <n v="606"/>
    <n v="5"/>
    <n v="34"/>
    <n v="4"/>
    <n v="4.5999999999999996"/>
    <n v="550"/>
    <n v="0.80727272727272725"/>
    <n v="1.0511551155115511"/>
    <n v="0.9686028257456829"/>
    <n v="0.69701726844583989"/>
    <n v="3.1397174254317109E-2"/>
    <n v="6.3428571428571425"/>
    <n v="0.9686028257456829"/>
    <n v="7.8492935635792772E-3"/>
    <n v="212.33333333333334"/>
    <n v="1.0511551155115511"/>
    <n v="8.5"/>
    <n v="88.8"/>
    <n v="0.59677419354838712"/>
    <n v="4.4467713787085517"/>
  </r>
  <r>
    <d v="2023-01-28T00:00:00"/>
    <n v="1"/>
    <s v="M05"/>
    <n v="536"/>
    <n v="506"/>
    <n v="30"/>
    <n v="68"/>
    <n v="59"/>
    <n v="413"/>
    <n v="10"/>
    <n v="103.69"/>
    <n v="56"/>
    <n v="56"/>
    <n v="2.34"/>
    <n v="624"/>
    <n v="1"/>
    <n v="37"/>
    <n v="4"/>
    <n v="7.04"/>
    <n v="529"/>
    <n v="0.78071833648393196"/>
    <n v="0.85897435897435892"/>
    <n v="0.94402985074626866"/>
    <n v="0.77052238805970152"/>
    <n v="5.5970149253731345E-2"/>
    <n v="6.0735294117647056"/>
    <n v="0.94402985074626866"/>
    <n v="1.8656716417910446E-2"/>
    <n v="536"/>
    <n v="0.85897435897435892"/>
    <n v="9.25"/>
    <n v="413"/>
    <n v="1"/>
    <n v="5.1692545086314983"/>
  </r>
  <r>
    <d v="2023-07-11T00:00:00"/>
    <n v="1"/>
    <s v="M04"/>
    <n v="689"/>
    <n v="668"/>
    <n v="21"/>
    <n v="63"/>
    <n v="48"/>
    <n v="444"/>
    <n v="1"/>
    <n v="107.61"/>
    <n v="41"/>
    <n v="42"/>
    <n v="2.71"/>
    <n v="663"/>
    <n v="4"/>
    <n v="21"/>
    <n v="5"/>
    <n v="4.0199999999999996"/>
    <n v="594"/>
    <n v="0.74747474747474751"/>
    <n v="1.0392156862745099"/>
    <n v="0.96952104499274305"/>
    <n v="0.64441219158200291"/>
    <n v="3.0478955007256895E-2"/>
    <n v="7.0476190476190474"/>
    <n v="0.96952104499274305"/>
    <n v="1.4513788098693759E-3"/>
    <n v="689"/>
    <n v="1.0392156862745099"/>
    <n v="4.2"/>
    <n v="111"/>
    <n v="0.97619047619047616"/>
    <n v="6.4027506737292077"/>
  </r>
  <r>
    <d v="2023-07-23T00:00:00"/>
    <n v="1"/>
    <s v="M02"/>
    <n v="501"/>
    <n v="480"/>
    <n v="21"/>
    <n v="67"/>
    <n v="30"/>
    <n v="542"/>
    <n v="3"/>
    <n v="171.89"/>
    <n v="32"/>
    <n v="43"/>
    <n v="4.6500000000000004"/>
    <n v="631"/>
    <n v="6"/>
    <n v="29"/>
    <n v="1"/>
    <n v="7.66"/>
    <n v="600"/>
    <n v="0.90333333333333332"/>
    <n v="0.79397781299524561"/>
    <n v="0.95808383233532934"/>
    <n v="1.0818363273453093"/>
    <n v="4.1916167664670656E-2"/>
    <n v="8.08955223880597"/>
    <n v="0.95808383233532934"/>
    <n v="5.9880239520958087E-3"/>
    <n v="501"/>
    <n v="0.79397781299524561"/>
    <n v="29"/>
    <n v="90.333333333333329"/>
    <n v="0.7441860465116279"/>
    <n v="2.9146547210425275"/>
  </r>
  <r>
    <d v="2023-01-13T00:00:00"/>
    <n v="2"/>
    <s v="M04"/>
    <n v="636"/>
    <n v="621"/>
    <n v="15"/>
    <n v="68"/>
    <n v="49"/>
    <n v="525"/>
    <n v="2"/>
    <n v="130.32"/>
    <n v="35"/>
    <n v="31"/>
    <n v="4.03"/>
    <n v="655"/>
    <n v="6"/>
    <n v="35"/>
    <n v="2"/>
    <n v="3.47"/>
    <n v="545"/>
    <n v="0.96330275229357798"/>
    <n v="0.97099236641221376"/>
    <n v="0.97641509433962259"/>
    <n v="0.82547169811320753"/>
    <n v="2.358490566037736E-2"/>
    <n v="7.7205882352941178"/>
    <n v="0.97641509433962259"/>
    <n v="3.1446540880503146E-3"/>
    <n v="318"/>
    <n v="0.97099236641221376"/>
    <n v="17.5"/>
    <n v="87.5"/>
    <n v="1.1290322580645162"/>
    <n v="4.8802946593001844"/>
  </r>
  <r>
    <d v="2023-07-01T00:00:00"/>
    <n v="3"/>
    <s v="M02"/>
    <n v="411"/>
    <n v="382"/>
    <n v="29"/>
    <n v="60"/>
    <n v="42"/>
    <n v="408"/>
    <n v="8"/>
    <n v="171.49"/>
    <n v="54"/>
    <n v="38"/>
    <n v="3.8"/>
    <n v="654"/>
    <n v="2"/>
    <n v="26"/>
    <n v="4"/>
    <n v="5.2"/>
    <n v="556"/>
    <n v="0.73381294964028776"/>
    <n v="0.62844036697247707"/>
    <n v="0.92944038929440387"/>
    <n v="0.99270072992700731"/>
    <n v="7.0559610705596104E-2"/>
    <n v="6.8"/>
    <n v="0.92944038929440387"/>
    <n v="1.9464720194647202E-2"/>
    <n v="137"/>
    <n v="0.62844036697247707"/>
    <n v="6.5"/>
    <n v="204"/>
    <n v="1.4210526315789473"/>
    <n v="2.3966412035687212"/>
  </r>
  <r>
    <d v="2023-07-03T00:00:00"/>
    <n v="2"/>
    <s v="M05"/>
    <n v="606"/>
    <n v="593"/>
    <n v="13"/>
    <n v="68"/>
    <n v="30"/>
    <n v="482"/>
    <n v="10"/>
    <n v="155.85"/>
    <n v="30"/>
    <n v="62"/>
    <n v="3.69"/>
    <n v="682"/>
    <n v="4"/>
    <n v="36"/>
    <n v="5"/>
    <n v="6.21"/>
    <n v="504"/>
    <n v="0.95634920634920639"/>
    <n v="0.88856304985337242"/>
    <n v="0.97854785478547857"/>
    <n v="0.79537953795379535"/>
    <n v="2.1452145214521452E-2"/>
    <n v="7.0882352941176467"/>
    <n v="0.97854785478547857"/>
    <n v="1.65016501650165E-2"/>
    <n v="303"/>
    <n v="0.88856304985337242"/>
    <n v="7.2"/>
    <n v="120.5"/>
    <n v="0.4838709677419355"/>
    <n v="3.888354186717998"/>
  </r>
  <r>
    <d v="2023-10-31T00:00:00"/>
    <n v="2"/>
    <s v="M04"/>
    <n v="412"/>
    <n v="399"/>
    <n v="13"/>
    <n v="63"/>
    <n v="29"/>
    <n v="407"/>
    <n v="7"/>
    <n v="105.48"/>
    <n v="30"/>
    <n v="69"/>
    <n v="3.06"/>
    <n v="660"/>
    <n v="7"/>
    <n v="38"/>
    <n v="3"/>
    <n v="6.36"/>
    <n v="543"/>
    <n v="0.74953959484346222"/>
    <n v="0.62424242424242427"/>
    <n v="0.96844660194174759"/>
    <n v="0.98786407766990292"/>
    <n v="3.1553398058252427E-2"/>
    <n v="6.4603174603174605"/>
    <n v="0.96844660194174759"/>
    <n v="1.6990291262135922E-2"/>
    <n v="206"/>
    <n v="0.62424242424242427"/>
    <n v="12.666666666666666"/>
    <n v="58.142857142857146"/>
    <n v="0.43478260869565216"/>
    <n v="3.9059537353052711"/>
  </r>
  <r>
    <d v="2023-07-02T00:00:00"/>
    <n v="2"/>
    <s v="M02"/>
    <n v="601"/>
    <n v="588"/>
    <n v="13"/>
    <n v="70"/>
    <n v="56"/>
    <n v="424"/>
    <n v="8"/>
    <n v="192.15"/>
    <n v="37"/>
    <n v="42"/>
    <n v="4.17"/>
    <n v="631"/>
    <n v="7"/>
    <n v="32"/>
    <n v="1"/>
    <n v="4.6100000000000003"/>
    <n v="507"/>
    <n v="0.83629191321499019"/>
    <n v="0.95245641838351824"/>
    <n v="0.97836938435940102"/>
    <n v="0.70549084858569056"/>
    <n v="2.1630615640599003E-2"/>
    <n v="6.0571428571428569"/>
    <n v="0.97836938435940102"/>
    <n v="1.3311148086522463E-2"/>
    <n v="300.5"/>
    <n v="0.95245641838351824"/>
    <n v="32"/>
    <n v="60.571428571428569"/>
    <n v="0.88095238095238093"/>
    <n v="3.1277647671090292"/>
  </r>
  <r>
    <d v="2023-01-21T00:00:00"/>
    <n v="1"/>
    <s v="M01"/>
    <n v="534"/>
    <n v="523"/>
    <n v="11"/>
    <n v="62"/>
    <n v="30"/>
    <n v="466"/>
    <n v="4"/>
    <n v="178.83"/>
    <n v="48"/>
    <n v="45"/>
    <n v="2.2400000000000002"/>
    <n v="609"/>
    <n v="4"/>
    <n v="32"/>
    <n v="3"/>
    <n v="3.76"/>
    <n v="540"/>
    <n v="0.86296296296296293"/>
    <n v="0.87684729064039413"/>
    <n v="0.97940074906367036"/>
    <n v="0.87265917602996257"/>
    <n v="2.0599250936329586E-2"/>
    <n v="7.5161290322580649"/>
    <n v="0.97940074906367036"/>
    <n v="7.4906367041198503E-3"/>
    <n v="534"/>
    <n v="0.87684729064039413"/>
    <n v="10.666666666666666"/>
    <n v="116.5"/>
    <n v="1.0666666666666667"/>
    <n v="2.9860761617178322"/>
  </r>
  <r>
    <d v="2023-08-02T00:00:00"/>
    <n v="3"/>
    <s v="M03"/>
    <n v="521"/>
    <n v="495"/>
    <n v="26"/>
    <n v="60"/>
    <n v="12"/>
    <n v="508"/>
    <n v="4"/>
    <n v="137.22999999999999"/>
    <n v="45"/>
    <n v="30"/>
    <n v="4.26"/>
    <n v="675"/>
    <n v="6"/>
    <n v="25"/>
    <n v="4"/>
    <n v="3.2"/>
    <n v="580"/>
    <n v="0.87586206896551722"/>
    <n v="0.7718518518518519"/>
    <n v="0.9500959692898272"/>
    <n v="0.9750479846449136"/>
    <n v="4.9904030710172742E-2"/>
    <n v="8.4666666666666668"/>
    <n v="0.9500959692898272"/>
    <n v="7.677543186180422E-3"/>
    <n v="173.66666666666666"/>
    <n v="0.7718518518518519"/>
    <n v="6.25"/>
    <n v="84.666666666666671"/>
    <n v="1.5"/>
    <n v="3.7965459447642647"/>
  </r>
  <r>
    <d v="2023-08-04T00:00:00"/>
    <n v="2"/>
    <s v="M02"/>
    <n v="673"/>
    <n v="662"/>
    <n v="11"/>
    <n v="70"/>
    <n v="60"/>
    <n v="403"/>
    <n v="5"/>
    <n v="191.45"/>
    <n v="57"/>
    <n v="35"/>
    <n v="2.15"/>
    <n v="612"/>
    <n v="2"/>
    <n v="28"/>
    <n v="3"/>
    <n v="7.29"/>
    <n v="523"/>
    <n v="0.77055449330783943"/>
    <n v="1.0996732026143792"/>
    <n v="0.98365527488855864"/>
    <n v="0.59881129271916789"/>
    <n v="1.6344725111441308E-2"/>
    <n v="5.7571428571428571"/>
    <n v="0.98365527488855864"/>
    <n v="7.429420505200594E-3"/>
    <n v="336.5"/>
    <n v="1.0996732026143792"/>
    <n v="9.3333333333333339"/>
    <n v="201.5"/>
    <n v="1.6285714285714286"/>
    <n v="3.51527814050666"/>
  </r>
  <r>
    <d v="2023-08-29T00:00:00"/>
    <n v="2"/>
    <s v="M02"/>
    <n v="479"/>
    <n v="467"/>
    <n v="12"/>
    <n v="65"/>
    <n v="43"/>
    <n v="406"/>
    <n v="7"/>
    <n v="152.88"/>
    <n v="31"/>
    <n v="31"/>
    <n v="2.21"/>
    <n v="653"/>
    <n v="3"/>
    <n v="38"/>
    <n v="4"/>
    <n v="5.07"/>
    <n v="521"/>
    <n v="0.77927063339731284"/>
    <n v="0.7335375191424196"/>
    <n v="0.97494780793319413"/>
    <n v="0.8475991649269311"/>
    <n v="2.5052192066805846E-2"/>
    <n v="6.2461538461538462"/>
    <n v="0.97494780793319413"/>
    <n v="1.4613778705636743E-2"/>
    <n v="239.5"/>
    <n v="0.7335375191424196"/>
    <n v="9.5"/>
    <n v="135.33333333333334"/>
    <n v="1"/>
    <n v="3.133176347462062"/>
  </r>
  <r>
    <d v="2023-10-04T00:00:00"/>
    <n v="3"/>
    <s v="M04"/>
    <n v="428"/>
    <n v="413"/>
    <n v="15"/>
    <n v="63"/>
    <n v="16"/>
    <n v="469"/>
    <n v="6"/>
    <n v="118.23"/>
    <n v="36"/>
    <n v="68"/>
    <n v="4.38"/>
    <n v="631"/>
    <n v="6"/>
    <n v="31"/>
    <n v="1"/>
    <n v="7.55"/>
    <n v="578"/>
    <n v="0.81141868512110726"/>
    <n v="0.6782884310618067"/>
    <n v="0.96495327102803741"/>
    <n v="1.0957943925233644"/>
    <n v="3.5046728971962614E-2"/>
    <n v="7.4444444444444446"/>
    <n v="0.96495327102803741"/>
    <n v="1.4018691588785047E-2"/>
    <n v="142.66666666666666"/>
    <n v="0.6782884310618067"/>
    <n v="31"/>
    <n v="78.166666666666671"/>
    <n v="0.52941176470588236"/>
    <n v="3.6200625898672079"/>
  </r>
  <r>
    <d v="2023-02-21T00:00:00"/>
    <n v="3"/>
    <s v="M05"/>
    <n v="658"/>
    <n v="631"/>
    <n v="27"/>
    <n v="68"/>
    <n v="17"/>
    <n v="508"/>
    <n v="9"/>
    <n v="164.09"/>
    <n v="59"/>
    <n v="37"/>
    <n v="4.21"/>
    <n v="600"/>
    <n v="6"/>
    <n v="35"/>
    <n v="5"/>
    <n v="4.92"/>
    <n v="582"/>
    <n v="0.87285223367697595"/>
    <n v="1.0966666666666667"/>
    <n v="0.95896656534954405"/>
    <n v="0.77203647416413379"/>
    <n v="4.1033434650455926E-2"/>
    <n v="7.4705882352941178"/>
    <n v="0.95896656534954405"/>
    <n v="1.3677811550151976E-2"/>
    <n v="219.33333333333334"/>
    <n v="1.0966666666666667"/>
    <n v="7"/>
    <n v="84.666666666666671"/>
    <n v="1.5945945945945945"/>
    <n v="4.0099945152050704"/>
  </r>
  <r>
    <d v="2023-02-02T00:00:00"/>
    <n v="2"/>
    <s v="M02"/>
    <n v="439"/>
    <n v="422"/>
    <n v="17"/>
    <n v="64"/>
    <n v="21"/>
    <n v="435"/>
    <n v="8"/>
    <n v="199.62"/>
    <n v="35"/>
    <n v="35"/>
    <n v="2.52"/>
    <n v="637"/>
    <n v="1"/>
    <n v="37"/>
    <n v="1"/>
    <n v="5.48"/>
    <n v="511"/>
    <n v="0.85127201565557731"/>
    <n v="0.68916797488226056"/>
    <n v="0.96127562642369024"/>
    <n v="0.99088838268792712"/>
    <n v="3.8724373576309798E-2"/>
    <n v="6.796875"/>
    <n v="0.96127562642369024"/>
    <n v="1.8223234624145785E-2"/>
    <n v="219.5"/>
    <n v="0.68916797488226056"/>
    <n v="37"/>
    <n v="435"/>
    <n v="1"/>
    <n v="2.1991784390341649"/>
  </r>
  <r>
    <d v="2023-09-04T00:00:00"/>
    <n v="3"/>
    <s v="M02"/>
    <n v="453"/>
    <n v="435"/>
    <n v="18"/>
    <n v="67"/>
    <n v="42"/>
    <n v="550"/>
    <n v="8"/>
    <n v="162.18"/>
    <n v="59"/>
    <n v="33"/>
    <n v="2.37"/>
    <n v="629"/>
    <n v="5"/>
    <n v="31"/>
    <n v="1"/>
    <n v="4.5199999999999996"/>
    <n v="532"/>
    <n v="1.0338345864661653"/>
    <n v="0.72019077901430839"/>
    <n v="0.96026490066225167"/>
    <n v="1.2141280353200883"/>
    <n v="3.9735099337748346E-2"/>
    <n v="8.2089552238805972"/>
    <n v="0.96026490066225167"/>
    <n v="1.7660044150110375E-2"/>
    <n v="151"/>
    <n v="0.72019077901430839"/>
    <n v="31"/>
    <n v="110"/>
    <n v="1.7878787878787878"/>
    <n v="2.7931927487976322"/>
  </r>
  <r>
    <d v="2023-02-18T00:00:00"/>
    <n v="3"/>
    <s v="M03"/>
    <n v="692"/>
    <n v="663"/>
    <n v="29"/>
    <n v="60"/>
    <n v="53"/>
    <n v="471"/>
    <n v="8"/>
    <n v="183.71"/>
    <n v="32"/>
    <n v="64"/>
    <n v="3.6"/>
    <n v="611"/>
    <n v="6"/>
    <n v="32"/>
    <n v="1"/>
    <n v="4.55"/>
    <n v="529"/>
    <n v="0.89035916824196593"/>
    <n v="1.132569558101473"/>
    <n v="0.95809248554913296"/>
    <n v="0.68063583815028905"/>
    <n v="4.1907514450867052E-2"/>
    <n v="7.85"/>
    <n v="0.95809248554913296"/>
    <n v="1.1560693641618497E-2"/>
    <n v="230.66666666666666"/>
    <n v="1.132569558101473"/>
    <n v="32"/>
    <n v="78.5"/>
    <n v="0.5"/>
    <n v="3.766806379620053"/>
  </r>
  <r>
    <d v="2023-09-05T00:00:00"/>
    <n v="2"/>
    <s v="M02"/>
    <n v="413"/>
    <n v="399"/>
    <n v="14"/>
    <n v="63"/>
    <n v="14"/>
    <n v="412"/>
    <n v="10"/>
    <n v="138.41"/>
    <n v="48"/>
    <n v="67"/>
    <n v="3.27"/>
    <n v="662"/>
    <n v="6"/>
    <n v="30"/>
    <n v="2"/>
    <n v="5.27"/>
    <n v="511"/>
    <n v="0.80626223091976512"/>
    <n v="0.6238670694864048"/>
    <n v="0.96610169491525422"/>
    <n v="0.99757869249394671"/>
    <n v="3.3898305084745763E-2"/>
    <n v="6.5396825396825395"/>
    <n v="0.96610169491525422"/>
    <n v="2.4213075060532687E-2"/>
    <n v="206.5"/>
    <n v="0.6238670694864048"/>
    <n v="15"/>
    <n v="68.666666666666671"/>
    <n v="0.71641791044776115"/>
    <n v="2.9838884473665197"/>
  </r>
  <r>
    <d v="2023-07-04T00:00:00"/>
    <n v="1"/>
    <s v="M02"/>
    <n v="539"/>
    <n v="520"/>
    <n v="19"/>
    <n v="62"/>
    <n v="46"/>
    <n v="458"/>
    <n v="1"/>
    <n v="197.74"/>
    <n v="42"/>
    <n v="66"/>
    <n v="2.09"/>
    <n v="602"/>
    <n v="1"/>
    <n v="37"/>
    <n v="5"/>
    <n v="5.48"/>
    <n v="537"/>
    <n v="0.85288640595903165"/>
    <n v="0.89534883720930236"/>
    <n v="0.96474953617810766"/>
    <n v="0.84972170686456405"/>
    <n v="3.525046382189239E-2"/>
    <n v="7.387096774193548"/>
    <n v="0.96474953617810766"/>
    <n v="1.8552875695732839E-3"/>
    <n v="539"/>
    <n v="0.89534883720930236"/>
    <n v="7.4"/>
    <n v="458"/>
    <n v="0.63636363636363635"/>
    <n v="2.72580155760089"/>
  </r>
  <r>
    <d v="2023-08-06T00:00:00"/>
    <n v="2"/>
    <s v="M05"/>
    <n v="439"/>
    <n v="412"/>
    <n v="27"/>
    <n v="67"/>
    <n v="31"/>
    <n v="401"/>
    <n v="1"/>
    <n v="133.71"/>
    <n v="59"/>
    <n v="53"/>
    <n v="3.81"/>
    <n v="694"/>
    <n v="2"/>
    <n v="31"/>
    <n v="3"/>
    <n v="6.04"/>
    <n v="549"/>
    <n v="0.73041894353369763"/>
    <n v="0.63256484149855907"/>
    <n v="0.93849658314350792"/>
    <n v="0.91343963553530749"/>
    <n v="6.1503416856492028E-2"/>
    <n v="5.9850746268656714"/>
    <n v="0.93849658314350792"/>
    <n v="2.2779043280182231E-3"/>
    <n v="219.5"/>
    <n v="0.63256484149855907"/>
    <n v="10.333333333333334"/>
    <n v="200.5"/>
    <n v="1.1132075471698113"/>
    <n v="3.2832248896866352"/>
  </r>
  <r>
    <d v="2023-11-27T00:00:00"/>
    <n v="2"/>
    <s v="M02"/>
    <n v="522"/>
    <n v="507"/>
    <n v="15"/>
    <n v="62"/>
    <n v="52"/>
    <n v="429"/>
    <n v="6"/>
    <n v="141.30000000000001"/>
    <n v="54"/>
    <n v="45"/>
    <n v="2.86"/>
    <n v="675"/>
    <n v="4"/>
    <n v="39"/>
    <n v="4"/>
    <n v="4.3499999999999996"/>
    <n v="584"/>
    <n v="0.7345890410958904"/>
    <n v="0.77333333333333332"/>
    <n v="0.97126436781609193"/>
    <n v="0.82183908045977017"/>
    <n v="2.8735632183908046E-2"/>
    <n v="6.919354838709677"/>
    <n v="0.97126436781609193"/>
    <n v="1.1494252873563218E-2"/>
    <n v="261"/>
    <n v="0.77333333333333332"/>
    <n v="9.75"/>
    <n v="107.25"/>
    <n v="1.2"/>
    <n v="3.6942675159235665"/>
  </r>
  <r>
    <d v="2023-10-11T00:00:00"/>
    <n v="3"/>
    <s v="M03"/>
    <n v="465"/>
    <n v="437"/>
    <n v="28"/>
    <n v="60"/>
    <n v="32"/>
    <n v="538"/>
    <n v="8"/>
    <n v="170.11"/>
    <n v="43"/>
    <n v="52"/>
    <n v="3.28"/>
    <n v="628"/>
    <n v="6"/>
    <n v="21"/>
    <n v="5"/>
    <n v="4.72"/>
    <n v="527"/>
    <n v="1.0208728652751422"/>
    <n v="0.74044585987261147"/>
    <n v="0.93978494623655917"/>
    <n v="1.156989247311828"/>
    <n v="6.0215053763440864E-2"/>
    <n v="8.9666666666666668"/>
    <n v="0.93978494623655917"/>
    <n v="1.7204301075268817E-2"/>
    <n v="155"/>
    <n v="0.74044585987261147"/>
    <n v="4.2"/>
    <n v="89.666666666666671"/>
    <n v="0.82692307692307687"/>
    <n v="2.7335253659396859"/>
  </r>
  <r>
    <d v="2023-02-17T00:00:00"/>
    <n v="3"/>
    <s v="M05"/>
    <n v="509"/>
    <n v="489"/>
    <n v="20"/>
    <n v="69"/>
    <n v="27"/>
    <n v="483"/>
    <n v="6"/>
    <n v="193.07"/>
    <n v="44"/>
    <n v="53"/>
    <n v="3.3"/>
    <n v="695"/>
    <n v="2"/>
    <n v="21"/>
    <n v="3"/>
    <n v="3.48"/>
    <n v="503"/>
    <n v="0.96023856858846923"/>
    <n v="0.73237410071942444"/>
    <n v="0.96070726915520632"/>
    <n v="0.94891944990176813"/>
    <n v="3.9292730844793712E-2"/>
    <n v="7"/>
    <n v="0.96070726915520632"/>
    <n v="1.1787819253438114E-2"/>
    <n v="169.66666666666666"/>
    <n v="0.73237410071942444"/>
    <n v="7"/>
    <n v="241.5"/>
    <n v="0.83018867924528306"/>
    <n v="2.6363495105402186"/>
  </r>
  <r>
    <d v="2023-06-24T00:00:00"/>
    <n v="2"/>
    <s v="M04"/>
    <n v="657"/>
    <n v="627"/>
    <n v="30"/>
    <n v="68"/>
    <n v="42"/>
    <n v="504"/>
    <n v="4"/>
    <n v="170.16"/>
    <n v="32"/>
    <n v="61"/>
    <n v="2.2000000000000002"/>
    <n v="683"/>
    <n v="3"/>
    <n v="37"/>
    <n v="3"/>
    <n v="4.5"/>
    <n v="575"/>
    <n v="0.87652173913043474"/>
    <n v="0.9619326500732065"/>
    <n v="0.954337899543379"/>
    <n v="0.76712328767123283"/>
    <n v="4.5662100456621002E-2"/>
    <n v="7.4117647058823533"/>
    <n v="0.954337899543379"/>
    <n v="6.0882800608828003E-3"/>
    <n v="328.5"/>
    <n v="0.9619326500732065"/>
    <n v="12.333333333333334"/>
    <n v="168"/>
    <n v="0.52459016393442626"/>
    <n v="3.8610719322990126"/>
  </r>
  <r>
    <d v="2023-03-03T00:00:00"/>
    <n v="3"/>
    <s v="M01"/>
    <n v="677"/>
    <n v="658"/>
    <n v="19"/>
    <n v="64"/>
    <n v="38"/>
    <n v="585"/>
    <n v="6"/>
    <n v="154.16999999999999"/>
    <n v="35"/>
    <n v="46"/>
    <n v="2.46"/>
    <n v="629"/>
    <n v="1"/>
    <n v="25"/>
    <n v="5"/>
    <n v="5.27"/>
    <n v="520"/>
    <n v="1.125"/>
    <n v="1.0763116057233704"/>
    <n v="0.97193500738552441"/>
    <n v="0.86410635155096016"/>
    <n v="2.8064992614475627E-2"/>
    <n v="9.140625"/>
    <n v="0.97193500738552441"/>
    <n v="8.8626292466765146E-3"/>
    <n v="225.66666666666666"/>
    <n v="1.0763116057233704"/>
    <n v="5"/>
    <n v="585"/>
    <n v="0.76086956521739135"/>
    <n v="4.3912564052669136"/>
  </r>
  <r>
    <d v="2023-05-24T00:00:00"/>
    <n v="2"/>
    <s v="M04"/>
    <n v="625"/>
    <n v="603"/>
    <n v="22"/>
    <n v="67"/>
    <n v="33"/>
    <n v="448"/>
    <n v="7"/>
    <n v="182.04"/>
    <n v="54"/>
    <n v="55"/>
    <n v="4.43"/>
    <n v="614"/>
    <n v="2"/>
    <n v="32"/>
    <n v="2"/>
    <n v="3.87"/>
    <n v="559"/>
    <n v="0.80143112701252239"/>
    <n v="1.0179153094462541"/>
    <n v="0.96479999999999999"/>
    <n v="0.71679999999999999"/>
    <n v="3.5200000000000002E-2"/>
    <n v="6.6865671641791042"/>
    <n v="0.96479999999999999"/>
    <n v="1.12E-2"/>
    <n v="312.5"/>
    <n v="1.0179153094462541"/>
    <n v="16"/>
    <n v="224"/>
    <n v="0.98181818181818181"/>
    <n v="3.4333113601406287"/>
  </r>
  <r>
    <d v="2023-06-12T00:00:00"/>
    <n v="3"/>
    <s v="M05"/>
    <n v="406"/>
    <n v="392"/>
    <n v="14"/>
    <n v="70"/>
    <n v="28"/>
    <n v="559"/>
    <n v="3"/>
    <n v="103.04"/>
    <n v="49"/>
    <n v="69"/>
    <n v="2.1"/>
    <n v="682"/>
    <n v="5"/>
    <n v="36"/>
    <n v="1"/>
    <n v="5.17"/>
    <n v="587"/>
    <n v="0.95229982964224869"/>
    <n v="0.59530791788856308"/>
    <n v="0.96551724137931039"/>
    <n v="1.3768472906403941"/>
    <n v="3.4482758620689655E-2"/>
    <n v="7.9857142857142858"/>
    <n v="0.96551724137931039"/>
    <n v="7.3891625615763543E-3"/>
    <n v="135.33333333333334"/>
    <n v="0.59530791788856308"/>
    <n v="36"/>
    <n v="111.8"/>
    <n v="0.71014492753623193"/>
    <n v="3.9402173913043477"/>
  </r>
  <r>
    <d v="2023-06-18T00:00:00"/>
    <n v="1"/>
    <s v="M02"/>
    <n v="437"/>
    <n v="410"/>
    <n v="27"/>
    <n v="66"/>
    <n v="19"/>
    <n v="564"/>
    <n v="7"/>
    <n v="167.32"/>
    <n v="35"/>
    <n v="52"/>
    <n v="3.28"/>
    <n v="608"/>
    <n v="6"/>
    <n v="28"/>
    <n v="3"/>
    <n v="3.89"/>
    <n v="560"/>
    <n v="1.0071428571428571"/>
    <n v="0.71875"/>
    <n v="0.93821510297482835"/>
    <n v="1.2906178489702518"/>
    <n v="6.1784897025171627E-2"/>
    <n v="8.545454545454545"/>
    <n v="0.93821510297482835"/>
    <n v="1.6018306636155607E-2"/>
    <n v="437"/>
    <n v="0.71875"/>
    <n v="9.3333333333333339"/>
    <n v="94"/>
    <n v="0.67307692307692313"/>
    <n v="2.6117618933779587"/>
  </r>
  <r>
    <d v="2023-11-20T00:00:00"/>
    <n v="1"/>
    <s v="M04"/>
    <n v="567"/>
    <n v="542"/>
    <n v="25"/>
    <n v="65"/>
    <n v="13"/>
    <n v="478"/>
    <n v="1"/>
    <n v="186.4"/>
    <n v="40"/>
    <n v="59"/>
    <n v="2.59"/>
    <n v="631"/>
    <n v="5"/>
    <n v="21"/>
    <n v="5"/>
    <n v="4.1100000000000003"/>
    <n v="500"/>
    <n v="0.95599999999999996"/>
    <n v="0.89857369255150554"/>
    <n v="0.95590828924162252"/>
    <n v="0.84303350970017632"/>
    <n v="4.4091710758377423E-2"/>
    <n v="7.3538461538461535"/>
    <n v="0.95590828924162252"/>
    <n v="1.7636684303350969E-3"/>
    <n v="567"/>
    <n v="0.89857369255150554"/>
    <n v="4.2"/>
    <n v="95.6"/>
    <n v="0.67796610169491522"/>
    <n v="3.0418454935622319"/>
  </r>
  <r>
    <d v="2023-10-25T00:00:00"/>
    <n v="2"/>
    <s v="M04"/>
    <n v="411"/>
    <n v="383"/>
    <n v="28"/>
    <n v="66"/>
    <n v="50"/>
    <n v="439"/>
    <n v="9"/>
    <n v="166.38"/>
    <n v="30"/>
    <n v="31"/>
    <n v="2.2599999999999998"/>
    <n v="623"/>
    <n v="3"/>
    <n v="32"/>
    <n v="3"/>
    <n v="3.29"/>
    <n v="505"/>
    <n v="0.8693069306930693"/>
    <n v="0.6597110754414125"/>
    <n v="0.93187347931873477"/>
    <n v="1.0681265206812651"/>
    <n v="6.8126520681265207E-2"/>
    <n v="6.6515151515151514"/>
    <n v="0.93187347931873477"/>
    <n v="2.1897810218978103E-2"/>
    <n v="205.5"/>
    <n v="0.6597110754414125"/>
    <n v="10.666666666666666"/>
    <n v="146.33333333333334"/>
    <n v="0.967741935483871"/>
    <n v="2.4702488279841326"/>
  </r>
  <r>
    <d v="2023-01-31T00:00:00"/>
    <n v="3"/>
    <s v="M03"/>
    <n v="479"/>
    <n v="460"/>
    <n v="19"/>
    <n v="66"/>
    <n v="49"/>
    <n v="490"/>
    <n v="4"/>
    <n v="197.46"/>
    <n v="35"/>
    <n v="47"/>
    <n v="3.23"/>
    <n v="686"/>
    <n v="4"/>
    <n v="39"/>
    <n v="5"/>
    <n v="7.34"/>
    <n v="571"/>
    <n v="0.85814360770577935"/>
    <n v="0.69825072886297379"/>
    <n v="0.9603340292275574"/>
    <n v="1.0229645093945721"/>
    <n v="3.9665970772442591E-2"/>
    <n v="7.4242424242424239"/>
    <n v="0.9603340292275574"/>
    <n v="8.350730688935281E-3"/>
    <n v="159.66666666666666"/>
    <n v="0.69825072886297379"/>
    <n v="7.8"/>
    <n v="122.5"/>
    <n v="0.74468085106382975"/>
    <n v="2.4258077585333737"/>
  </r>
  <r>
    <d v="2023-10-08T00:00:00"/>
    <n v="3"/>
    <s v="M03"/>
    <n v="439"/>
    <n v="418"/>
    <n v="21"/>
    <n v="61"/>
    <n v="56"/>
    <n v="507"/>
    <n v="3"/>
    <n v="153.5"/>
    <n v="53"/>
    <n v="40"/>
    <n v="2.56"/>
    <n v="684"/>
    <n v="1"/>
    <n v="39"/>
    <n v="5"/>
    <n v="5.17"/>
    <n v="581"/>
    <n v="0.87263339070567991"/>
    <n v="0.64181286549707606"/>
    <n v="0.95216400911161736"/>
    <n v="1.1548974943052392"/>
    <n v="4.7835990888382689E-2"/>
    <n v="8.3114754098360653"/>
    <n v="0.95216400911161736"/>
    <n v="6.8337129840546698E-3"/>
    <n v="146.33333333333334"/>
    <n v="0.64181286549707606"/>
    <n v="7.8"/>
    <n v="507"/>
    <n v="1.325"/>
    <n v="2.8599348534201954"/>
  </r>
  <r>
    <d v="2023-05-13T00:00:00"/>
    <n v="3"/>
    <s v="M03"/>
    <n v="470"/>
    <n v="455"/>
    <n v="15"/>
    <n v="69"/>
    <n v="17"/>
    <n v="556"/>
    <n v="8"/>
    <n v="140.19999999999999"/>
    <n v="33"/>
    <n v="30"/>
    <n v="2.17"/>
    <n v="636"/>
    <n v="6"/>
    <n v="36"/>
    <n v="1"/>
    <n v="6.91"/>
    <n v="548"/>
    <n v="1.0145985401459854"/>
    <n v="0.73899371069182385"/>
    <n v="0.96808510638297873"/>
    <n v="1.1829787234042553"/>
    <n v="3.1914893617021274E-2"/>
    <n v="8.0579710144927539"/>
    <n v="0.96808510638297873"/>
    <n v="1.7021276595744681E-2"/>
    <n v="156.66666666666666"/>
    <n v="0.73899371069182385"/>
    <n v="36"/>
    <n v="92.666666666666671"/>
    <n v="1.1000000000000001"/>
    <n v="3.3523537803138375"/>
  </r>
  <r>
    <d v="2023-11-19T00:00:00"/>
    <n v="1"/>
    <s v="M02"/>
    <n v="646"/>
    <n v="617"/>
    <n v="29"/>
    <n v="70"/>
    <n v="28"/>
    <n v="457"/>
    <n v="5"/>
    <n v="187.6"/>
    <n v="56"/>
    <n v="62"/>
    <n v="4.8499999999999996"/>
    <n v="693"/>
    <n v="4"/>
    <n v="38"/>
    <n v="5"/>
    <n v="3.98"/>
    <n v="552"/>
    <n v="0.82789855072463769"/>
    <n v="0.93217893217893222"/>
    <n v="0.95510835913312697"/>
    <n v="0.70743034055727549"/>
    <n v="4.4891640866873063E-2"/>
    <n v="6.5285714285714285"/>
    <n v="0.95510835913312697"/>
    <n v="7.7399380804953561E-3"/>
    <n v="646"/>
    <n v="0.93217893217893222"/>
    <n v="7.6"/>
    <n v="114.25"/>
    <n v="0.90322580645161288"/>
    <n v="3.443496801705757"/>
  </r>
  <r>
    <d v="2023-10-08T00:00:00"/>
    <n v="3"/>
    <s v="M02"/>
    <n v="410"/>
    <n v="399"/>
    <n v="11"/>
    <n v="67"/>
    <n v="25"/>
    <n v="417"/>
    <n v="3"/>
    <n v="158.6"/>
    <n v="41"/>
    <n v="40"/>
    <n v="4.75"/>
    <n v="634"/>
    <n v="4"/>
    <n v="39"/>
    <n v="2"/>
    <n v="3.87"/>
    <n v="599"/>
    <n v="0.69616026711185308"/>
    <n v="0.64668769716088326"/>
    <n v="0.97317073170731705"/>
    <n v="1.0170731707317073"/>
    <n v="2.6829268292682926E-2"/>
    <n v="6.2238805970149258"/>
    <n v="0.97317073170731705"/>
    <n v="7.3170731707317077E-3"/>
    <n v="136.66666666666666"/>
    <n v="0.64668769716088326"/>
    <n v="19.5"/>
    <n v="104.25"/>
    <n v="1.0249999999999999"/>
    <n v="2.5851197982345524"/>
  </r>
  <r>
    <d v="2024-01-01T00:00:00"/>
    <n v="3"/>
    <s v="M04"/>
    <n v="607"/>
    <n v="578"/>
    <n v="29"/>
    <n v="65"/>
    <n v="60"/>
    <n v="557"/>
    <n v="1"/>
    <n v="103.38"/>
    <n v="49"/>
    <n v="31"/>
    <n v="4.0199999999999996"/>
    <n v="671"/>
    <n v="7"/>
    <n v="26"/>
    <n v="4"/>
    <n v="5.56"/>
    <n v="544"/>
    <n v="1.0238970588235294"/>
    <n v="0.90461997019374063"/>
    <n v="0.9522240527182867"/>
    <n v="0.9176276771004942"/>
    <n v="4.7775947281713346E-2"/>
    <n v="8.569230769230769"/>
    <n v="0.9522240527182867"/>
    <n v="1.6474464579901153E-3"/>
    <n v="202.33333333333334"/>
    <n v="0.90461997019374063"/>
    <n v="6.5"/>
    <n v="79.571428571428569"/>
    <n v="1.5806451612903225"/>
    <n v="5.8715418843103118"/>
  </r>
  <r>
    <d v="2023-03-29T00:00:00"/>
    <n v="3"/>
    <s v="M03"/>
    <n v="667"/>
    <n v="657"/>
    <n v="10"/>
    <n v="61"/>
    <n v="15"/>
    <n v="578"/>
    <n v="4"/>
    <n v="103.41"/>
    <n v="42"/>
    <n v="40"/>
    <n v="4.21"/>
    <n v="649"/>
    <n v="2"/>
    <n v="36"/>
    <n v="1"/>
    <n v="4.1900000000000004"/>
    <n v="584"/>
    <n v="0.98972602739726023"/>
    <n v="1.0277349768875192"/>
    <n v="0.98500749625187412"/>
    <n v="0.86656671664167917"/>
    <n v="1.4992503748125937E-2"/>
    <n v="9.4754098360655732"/>
    <n v="0.98500749625187412"/>
    <n v="5.9970014992503746E-3"/>
    <n v="222.33333333333334"/>
    <n v="1.0277349768875192"/>
    <n v="36"/>
    <n v="289"/>
    <n v="1.05"/>
    <n v="6.450053186345615"/>
  </r>
  <r>
    <d v="2023-09-02T00:00:00"/>
    <n v="3"/>
    <s v="M04"/>
    <n v="427"/>
    <n v="406"/>
    <n v="21"/>
    <n v="62"/>
    <n v="38"/>
    <n v="578"/>
    <n v="5"/>
    <n v="179.89"/>
    <n v="31"/>
    <n v="46"/>
    <n v="2.09"/>
    <n v="700"/>
    <n v="6"/>
    <n v="38"/>
    <n v="1"/>
    <n v="6.9"/>
    <n v="577"/>
    <n v="1.0017331022530329"/>
    <n v="0.61"/>
    <n v="0.95081967213114749"/>
    <n v="1.3536299765807962"/>
    <n v="4.9180327868852458E-2"/>
    <n v="9.32258064516129"/>
    <n v="0.95081967213114749"/>
    <n v="1.1709601873536301E-2"/>
    <n v="142.33333333333334"/>
    <n v="0.61"/>
    <n v="38"/>
    <n v="96.333333333333329"/>
    <n v="0.67391304347826086"/>
    <n v="2.373672800044472"/>
  </r>
  <r>
    <d v="2023-05-10T00:00:00"/>
    <n v="2"/>
    <s v="M05"/>
    <n v="422"/>
    <n v="405"/>
    <n v="17"/>
    <n v="65"/>
    <n v="49"/>
    <n v="410"/>
    <n v="9"/>
    <n v="105.46"/>
    <n v="55"/>
    <n v="36"/>
    <n v="4.5199999999999996"/>
    <n v="622"/>
    <n v="3"/>
    <n v="33"/>
    <n v="1"/>
    <n v="5.99"/>
    <n v="516"/>
    <n v="0.79457364341085268"/>
    <n v="0.67845659163987138"/>
    <n v="0.95971563981042651"/>
    <n v="0.97156398104265407"/>
    <n v="4.0284360189573459E-2"/>
    <n v="6.3076923076923075"/>
    <n v="0.95971563981042651"/>
    <n v="2.132701421800948E-2"/>
    <n v="211"/>
    <n v="0.67845659163987138"/>
    <n v="33"/>
    <n v="136.66666666666666"/>
    <n v="1.5277777777777777"/>
    <n v="4.0015171629053672"/>
  </r>
  <r>
    <d v="2023-09-08T00:00:00"/>
    <n v="1"/>
    <s v="M02"/>
    <n v="612"/>
    <n v="582"/>
    <n v="30"/>
    <n v="60"/>
    <n v="10"/>
    <n v="446"/>
    <n v="3"/>
    <n v="140.15"/>
    <n v="55"/>
    <n v="46"/>
    <n v="4.87"/>
    <n v="684"/>
    <n v="7"/>
    <n v="26"/>
    <n v="1"/>
    <n v="7.13"/>
    <n v="552"/>
    <n v="0.80797101449275366"/>
    <n v="0.89473684210526316"/>
    <n v="0.9509803921568627"/>
    <n v="0.72875816993464049"/>
    <n v="4.9019607843137254E-2"/>
    <n v="7.4333333333333336"/>
    <n v="0.9509803921568627"/>
    <n v="4.9019607843137254E-3"/>
    <n v="612"/>
    <n v="0.89473684210526316"/>
    <n v="26"/>
    <n v="63.714285714285715"/>
    <n v="1.1956521739130435"/>
    <n v="4.3667499108098466"/>
  </r>
  <r>
    <d v="2023-04-17T00:00:00"/>
    <n v="3"/>
    <s v="M02"/>
    <n v="553"/>
    <n v="530"/>
    <n v="23"/>
    <n v="66"/>
    <n v="53"/>
    <n v="541"/>
    <n v="3"/>
    <n v="138.96"/>
    <n v="49"/>
    <n v="58"/>
    <n v="3.3"/>
    <n v="662"/>
    <n v="1"/>
    <n v="39"/>
    <n v="2"/>
    <n v="4.87"/>
    <n v="583"/>
    <n v="0.92795883361921094"/>
    <n v="0.83534743202416917"/>
    <n v="0.95840867992766732"/>
    <n v="0.97830018083182635"/>
    <n v="4.1591320072332731E-2"/>
    <n v="8.1969696969696972"/>
    <n v="0.95840867992766732"/>
    <n v="5.4249547920433997E-3"/>
    <n v="184.33333333333334"/>
    <n v="0.83534743202416917"/>
    <n v="19.5"/>
    <n v="541"/>
    <n v="0.84482758620689657"/>
    <n v="3.9795624640184224"/>
  </r>
  <r>
    <d v="2023-08-12T00:00:00"/>
    <n v="1"/>
    <s v="M03"/>
    <n v="466"/>
    <n v="454"/>
    <n v="12"/>
    <n v="64"/>
    <n v="46"/>
    <n v="507"/>
    <n v="4"/>
    <n v="137.19"/>
    <n v="58"/>
    <n v="43"/>
    <n v="3.67"/>
    <n v="674"/>
    <n v="3"/>
    <n v="21"/>
    <n v="5"/>
    <n v="6.67"/>
    <n v="547"/>
    <n v="0.92687385740402195"/>
    <n v="0.6913946587537092"/>
    <n v="0.97424892703862664"/>
    <n v="1.0879828326180256"/>
    <n v="2.575107296137339E-2"/>
    <n v="7.921875"/>
    <n v="0.97424892703862664"/>
    <n v="8.5836909871244635E-3"/>
    <n v="466"/>
    <n v="0.6913946587537092"/>
    <n v="4.2"/>
    <n v="169"/>
    <n v="1.3488372093023255"/>
    <n v="3.3967490341861653"/>
  </r>
  <r>
    <d v="2023-06-12T00:00:00"/>
    <n v="1"/>
    <s v="M01"/>
    <n v="499"/>
    <n v="485"/>
    <n v="14"/>
    <n v="66"/>
    <n v="28"/>
    <n v="591"/>
    <n v="10"/>
    <n v="193.86"/>
    <n v="58"/>
    <n v="57"/>
    <n v="3.61"/>
    <n v="611"/>
    <n v="3"/>
    <n v="33"/>
    <n v="5"/>
    <n v="5.58"/>
    <n v="501"/>
    <n v="1.1796407185628743"/>
    <n v="0.81669394435351883"/>
    <n v="0.97194388777555107"/>
    <n v="1.1843687374749499"/>
    <n v="2.8056112224448898E-2"/>
    <n v="8.954545454545455"/>
    <n v="0.97194388777555107"/>
    <n v="2.004008016032064E-2"/>
    <n v="499"/>
    <n v="0.81669394435351883"/>
    <n v="6.6"/>
    <n v="197"/>
    <n v="1.0175438596491229"/>
    <n v="2.5740224904570308"/>
  </r>
  <r>
    <d v="2023-05-26T00:00:00"/>
    <n v="1"/>
    <s v="M05"/>
    <n v="620"/>
    <n v="609"/>
    <n v="11"/>
    <n v="64"/>
    <n v="49"/>
    <n v="590"/>
    <n v="8"/>
    <n v="121.66"/>
    <n v="38"/>
    <n v="42"/>
    <n v="3.99"/>
    <n v="625"/>
    <n v="7"/>
    <n v="26"/>
    <n v="5"/>
    <n v="4.46"/>
    <n v="582"/>
    <n v="1.0137457044673539"/>
    <n v="0.99199999999999999"/>
    <n v="0.98225806451612907"/>
    <n v="0.95161290322580649"/>
    <n v="1.7741935483870968E-2"/>
    <n v="9.21875"/>
    <n v="0.98225806451612907"/>
    <n v="1.2903225806451613E-2"/>
    <n v="620"/>
    <n v="0.99199999999999999"/>
    <n v="5.2"/>
    <n v="84.285714285714292"/>
    <n v="0.90476190476190477"/>
    <n v="5.0961696531316782"/>
  </r>
  <r>
    <d v="2023-04-30T00:00:00"/>
    <n v="2"/>
    <s v="M02"/>
    <n v="599"/>
    <n v="580"/>
    <n v="19"/>
    <n v="60"/>
    <n v="51"/>
    <n v="541"/>
    <n v="7"/>
    <n v="151.11000000000001"/>
    <n v="55"/>
    <n v="48"/>
    <n v="4.8899999999999997"/>
    <n v="648"/>
    <n v="4"/>
    <n v="39"/>
    <n v="1"/>
    <n v="7.66"/>
    <n v="509"/>
    <n v="1.0628683693516698"/>
    <n v="0.92438271604938271"/>
    <n v="0.96828046744574292"/>
    <n v="0.90317195325542576"/>
    <n v="3.1719532554257093E-2"/>
    <n v="9.0166666666666675"/>
    <n v="0.96828046744574292"/>
    <n v="1.1686143572621035E-2"/>
    <n v="299.5"/>
    <n v="0.92438271604938271"/>
    <n v="39"/>
    <n v="135.25"/>
    <n v="1.1458333333333333"/>
    <n v="3.963999735292171"/>
  </r>
  <r>
    <d v="2023-06-20T00:00:00"/>
    <n v="2"/>
    <s v="M03"/>
    <n v="606"/>
    <n v="592"/>
    <n v="14"/>
    <n v="67"/>
    <n v="49"/>
    <n v="442"/>
    <n v="7"/>
    <n v="141.24"/>
    <n v="38"/>
    <n v="60"/>
    <n v="4.47"/>
    <n v="603"/>
    <n v="5"/>
    <n v="26"/>
    <n v="3"/>
    <n v="5.99"/>
    <n v="512"/>
    <n v="0.86328125"/>
    <n v="1.0049751243781095"/>
    <n v="0.97689768976897695"/>
    <n v="0.72937293729372932"/>
    <n v="2.3102310231023101E-2"/>
    <n v="6.5970149253731343"/>
    <n v="0.97689768976897695"/>
    <n v="1.155115511551155E-2"/>
    <n v="303"/>
    <n v="1.0049751243781095"/>
    <n v="8.6666666666666661"/>
    <n v="88.4"/>
    <n v="0.6333333333333333"/>
    <n v="4.2905692438402712"/>
  </r>
  <r>
    <d v="2023-03-13T00:00:00"/>
    <n v="1"/>
    <s v="M01"/>
    <n v="523"/>
    <n v="505"/>
    <n v="18"/>
    <n v="67"/>
    <n v="34"/>
    <n v="580"/>
    <n v="2"/>
    <n v="175.37"/>
    <n v="30"/>
    <n v="48"/>
    <n v="3.16"/>
    <n v="661"/>
    <n v="5"/>
    <n v="39"/>
    <n v="4"/>
    <n v="7.01"/>
    <n v="567"/>
    <n v="1.0229276895943562"/>
    <n v="0.79122541603630858"/>
    <n v="0.96558317399617588"/>
    <n v="1.1089866156787762"/>
    <n v="3.4416826003824091E-2"/>
    <n v="8.656716417910447"/>
    <n v="0.96558317399617588"/>
    <n v="3.8240917782026767E-3"/>
    <n v="523"/>
    <n v="0.79122541603630858"/>
    <n v="9.75"/>
    <n v="116"/>
    <n v="0.625"/>
    <n v="2.9822660660318183"/>
  </r>
  <r>
    <d v="2023-05-11T00:00:00"/>
    <n v="2"/>
    <s v="M02"/>
    <n v="443"/>
    <n v="417"/>
    <n v="26"/>
    <n v="69"/>
    <n v="33"/>
    <n v="501"/>
    <n v="10"/>
    <n v="176.23"/>
    <n v="50"/>
    <n v="30"/>
    <n v="4.01"/>
    <n v="659"/>
    <n v="7"/>
    <n v="23"/>
    <n v="4"/>
    <n v="4.9400000000000004"/>
    <n v="529"/>
    <n v="0.947069943289225"/>
    <n v="0.67223065250379366"/>
    <n v="0.94130925507900676"/>
    <n v="1.1309255079006773"/>
    <n v="5.8690744920993229E-2"/>
    <n v="7.2608695652173916"/>
    <n v="0.94130925507900676"/>
    <n v="2.2573363431151242E-2"/>
    <n v="221.5"/>
    <n v="0.67223065250379366"/>
    <n v="5.75"/>
    <n v="71.571428571428569"/>
    <n v="1.6666666666666667"/>
    <n v="2.5137604267150886"/>
  </r>
  <r>
    <d v="2024-01-02T00:00:00"/>
    <n v="2"/>
    <s v="M05"/>
    <n v="404"/>
    <n v="393"/>
    <n v="11"/>
    <n v="64"/>
    <n v="43"/>
    <n v="480"/>
    <n v="7"/>
    <n v="194.4"/>
    <n v="50"/>
    <n v="40"/>
    <n v="3.57"/>
    <n v="668"/>
    <n v="4"/>
    <n v="37"/>
    <n v="2"/>
    <n v="7.41"/>
    <n v="545"/>
    <n v="0.88073394495412849"/>
    <n v="0.60479041916167664"/>
    <n v="0.97277227722772275"/>
    <n v="1.1881188118811881"/>
    <n v="2.7227722772277228E-2"/>
    <n v="7.5"/>
    <n v="0.97277227722772275"/>
    <n v="1.7326732673267328E-2"/>
    <n v="202"/>
    <n v="0.60479041916167664"/>
    <n v="18.5"/>
    <n v="120"/>
    <n v="1.25"/>
    <n v="2.0781893004115224"/>
  </r>
  <r>
    <d v="2023-02-28T00:00:00"/>
    <n v="3"/>
    <s v="M04"/>
    <n v="621"/>
    <n v="596"/>
    <n v="25"/>
    <n v="64"/>
    <n v="14"/>
    <n v="574"/>
    <n v="6"/>
    <n v="163.81"/>
    <n v="32"/>
    <n v="44"/>
    <n v="2.41"/>
    <n v="690"/>
    <n v="5"/>
    <n v="32"/>
    <n v="5"/>
    <n v="4.2699999999999996"/>
    <n v="500"/>
    <n v="1.1479999999999999"/>
    <n v="0.9"/>
    <n v="0.95974235104669892"/>
    <n v="0.92431561996779388"/>
    <n v="4.0257648953301126E-2"/>
    <n v="8.96875"/>
    <n v="0.95974235104669892"/>
    <n v="9.6618357487922701E-3"/>
    <n v="207"/>
    <n v="0.9"/>
    <n v="6.4"/>
    <n v="114.8"/>
    <n v="0.72727272727272729"/>
    <n v="3.7909773518100236"/>
  </r>
  <r>
    <d v="2023-07-06T00:00:00"/>
    <n v="3"/>
    <s v="M04"/>
    <n v="660"/>
    <n v="650"/>
    <n v="10"/>
    <n v="66"/>
    <n v="46"/>
    <n v="423"/>
    <n v="10"/>
    <n v="100.2"/>
    <n v="39"/>
    <n v="53"/>
    <n v="4.9800000000000004"/>
    <n v="649"/>
    <n v="7"/>
    <n v="31"/>
    <n v="1"/>
    <n v="6.95"/>
    <n v="598"/>
    <n v="0.70735785953177255"/>
    <n v="1.0169491525423728"/>
    <n v="0.98484848484848486"/>
    <n v="0.64090909090909087"/>
    <n v="1.5151515151515152E-2"/>
    <n v="6.4090909090909092"/>
    <n v="0.98484848484848486"/>
    <n v="1.5151515151515152E-2"/>
    <n v="220"/>
    <n v="1.0169491525423728"/>
    <n v="31"/>
    <n v="60.428571428571431"/>
    <n v="0.73584905660377353"/>
    <n v="6.5868263473053892"/>
  </r>
  <r>
    <d v="2023-09-21T00:00:00"/>
    <n v="1"/>
    <s v="M01"/>
    <n v="590"/>
    <n v="565"/>
    <n v="25"/>
    <n v="62"/>
    <n v="47"/>
    <n v="426"/>
    <n v="8"/>
    <n v="166.93"/>
    <n v="38"/>
    <n v="60"/>
    <n v="3.4"/>
    <n v="602"/>
    <n v="5"/>
    <n v="40"/>
    <n v="5"/>
    <n v="3.72"/>
    <n v="510"/>
    <n v="0.83529411764705885"/>
    <n v="0.98006644518272423"/>
    <n v="0.9576271186440678"/>
    <n v="0.7220338983050848"/>
    <n v="4.2372881355932202E-2"/>
    <n v="6.870967741935484"/>
    <n v="0.9576271186440678"/>
    <n v="1.3559322033898305E-2"/>
    <n v="590"/>
    <n v="0.98006644518272423"/>
    <n v="8"/>
    <n v="85.2"/>
    <n v="0.6333333333333333"/>
    <n v="3.5344156233151618"/>
  </r>
  <r>
    <d v="2023-01-16T00:00:00"/>
    <n v="3"/>
    <s v="M05"/>
    <n v="560"/>
    <n v="545"/>
    <n v="15"/>
    <n v="60"/>
    <n v="51"/>
    <n v="594"/>
    <n v="4"/>
    <n v="137.05000000000001"/>
    <n v="53"/>
    <n v="58"/>
    <n v="4.5999999999999996"/>
    <n v="644"/>
    <n v="6"/>
    <n v="35"/>
    <n v="4"/>
    <n v="6.96"/>
    <n v="589"/>
    <n v="1.0084889643463497"/>
    <n v="0.86956521739130432"/>
    <n v="0.9732142857142857"/>
    <n v="1.0607142857142857"/>
    <n v="2.6785714285714284E-2"/>
    <n v="9.9"/>
    <n v="0.9732142857142857"/>
    <n v="7.1428571428571426E-3"/>
    <n v="186.66666666666666"/>
    <n v="0.86956521739130432"/>
    <n v="8.75"/>
    <n v="99"/>
    <n v="0.91379310344827591"/>
    <n v="4.0860999635169639"/>
  </r>
  <r>
    <d v="2023-09-11T00:00:00"/>
    <n v="3"/>
    <s v="M04"/>
    <n v="506"/>
    <n v="488"/>
    <n v="18"/>
    <n v="63"/>
    <n v="16"/>
    <n v="518"/>
    <n v="6"/>
    <n v="108.96"/>
    <n v="59"/>
    <n v="50"/>
    <n v="3.19"/>
    <n v="606"/>
    <n v="3"/>
    <n v="24"/>
    <n v="5"/>
    <n v="5.44"/>
    <n v="560"/>
    <n v="0.92500000000000004"/>
    <n v="0.83498349834983498"/>
    <n v="0.96442687747035571"/>
    <n v="1.0237154150197629"/>
    <n v="3.5573122529644272E-2"/>
    <n v="8.2222222222222214"/>
    <n v="0.96442687747035571"/>
    <n v="1.1857707509881422E-2"/>
    <n v="168.66666666666666"/>
    <n v="0.83498349834983498"/>
    <n v="4.8"/>
    <n v="172.66666666666666"/>
    <n v="1.18"/>
    <n v="4.6439060205580036"/>
  </r>
  <r>
    <d v="2023-05-09T00:00:00"/>
    <n v="3"/>
    <s v="M02"/>
    <n v="553"/>
    <n v="536"/>
    <n v="17"/>
    <n v="69"/>
    <n v="46"/>
    <n v="512"/>
    <n v="1"/>
    <n v="137.07"/>
    <n v="37"/>
    <n v="35"/>
    <n v="4.87"/>
    <n v="672"/>
    <n v="6"/>
    <n v="21"/>
    <n v="5"/>
    <n v="3.29"/>
    <n v="516"/>
    <n v="0.99224806201550386"/>
    <n v="0.82291666666666663"/>
    <n v="0.96925858951175403"/>
    <n v="0.92585895117540684"/>
    <n v="3.074141048824593E-2"/>
    <n v="7.4202898550724639"/>
    <n v="0.96925858951175403"/>
    <n v="1.8083182640144665E-3"/>
    <n v="184.33333333333334"/>
    <n v="0.82291666666666663"/>
    <n v="4.2"/>
    <n v="85.333333333333329"/>
    <n v="1.0571428571428572"/>
    <n v="4.0344349602392944"/>
  </r>
  <r>
    <d v="2023-06-28T00:00:00"/>
    <n v="3"/>
    <s v="M02"/>
    <n v="689"/>
    <n v="672"/>
    <n v="17"/>
    <n v="66"/>
    <n v="38"/>
    <n v="489"/>
    <n v="9"/>
    <n v="172.04"/>
    <n v="37"/>
    <n v="58"/>
    <n v="3.38"/>
    <n v="626"/>
    <n v="6"/>
    <n v="37"/>
    <n v="3"/>
    <n v="6.41"/>
    <n v="536"/>
    <n v="0.91231343283582089"/>
    <n v="1.1006389776357828"/>
    <n v="0.97532656023222064"/>
    <n v="0.70972423802612483"/>
    <n v="2.4673439767779391E-2"/>
    <n v="7.4090909090909092"/>
    <n v="0.97532656023222064"/>
    <n v="1.3062409288824383E-2"/>
    <n v="229.66666666666666"/>
    <n v="1.1006389776357828"/>
    <n v="12.333333333333334"/>
    <n v="81.5"/>
    <n v="0.63793103448275867"/>
    <n v="4.0048825854452454"/>
  </r>
  <r>
    <d v="2023-11-07T00:00:00"/>
    <n v="2"/>
    <s v="M04"/>
    <n v="467"/>
    <n v="437"/>
    <n v="30"/>
    <n v="69"/>
    <n v="42"/>
    <n v="438"/>
    <n v="1"/>
    <n v="124.77"/>
    <n v="51"/>
    <n v="69"/>
    <n v="2.81"/>
    <n v="696"/>
    <n v="2"/>
    <n v="32"/>
    <n v="2"/>
    <n v="7.8"/>
    <n v="571"/>
    <n v="0.76707530647985989"/>
    <n v="0.67097701149425293"/>
    <n v="0.93576017130620981"/>
    <n v="0.93790149892933616"/>
    <n v="6.4239828693790149E-2"/>
    <n v="6.3478260869565215"/>
    <n v="0.93576017130620981"/>
    <n v="2.1413276231263384E-3"/>
    <n v="233.5"/>
    <n v="0.67097701149425293"/>
    <n v="16"/>
    <n v="219"/>
    <n v="0.73913043478260865"/>
    <n v="3.7428869119179291"/>
  </r>
  <r>
    <d v="2023-11-20T00:00:00"/>
    <n v="1"/>
    <s v="M01"/>
    <n v="523"/>
    <n v="506"/>
    <n v="17"/>
    <n v="67"/>
    <n v="57"/>
    <n v="510"/>
    <n v="7"/>
    <n v="110.81"/>
    <n v="52"/>
    <n v="60"/>
    <n v="4.01"/>
    <n v="628"/>
    <n v="2"/>
    <n v="26"/>
    <n v="1"/>
    <n v="5.54"/>
    <n v="522"/>
    <n v="0.97701149425287359"/>
    <n v="0.83280254777070062"/>
    <n v="0.9674952198852772"/>
    <n v="0.9751434034416826"/>
    <n v="3.2504780114722756E-2"/>
    <n v="7.6119402985074629"/>
    <n v="0.9674952198852772"/>
    <n v="1.338432122370937E-2"/>
    <n v="523"/>
    <n v="0.83280254777070062"/>
    <n v="26"/>
    <n v="255"/>
    <n v="0.8666666666666667"/>
    <n v="4.7197906326143846"/>
  </r>
  <r>
    <d v="2023-05-19T00:00:00"/>
    <n v="1"/>
    <s v="M01"/>
    <n v="486"/>
    <n v="473"/>
    <n v="13"/>
    <n v="68"/>
    <n v="56"/>
    <n v="411"/>
    <n v="9"/>
    <n v="183.69"/>
    <n v="31"/>
    <n v="32"/>
    <n v="4.22"/>
    <n v="695"/>
    <n v="4"/>
    <n v="29"/>
    <n v="3"/>
    <n v="4.59"/>
    <n v="542"/>
    <n v="0.75830258302583031"/>
    <n v="0.69928057553956835"/>
    <n v="0.97325102880658432"/>
    <n v="0.84567901234567899"/>
    <n v="2.6748971193415638E-2"/>
    <n v="6.0441176470588234"/>
    <n v="0.97325102880658432"/>
    <n v="1.8518518518518517E-2"/>
    <n v="486"/>
    <n v="0.69928057553956835"/>
    <n v="9.6666666666666661"/>
    <n v="102.75"/>
    <n v="0.96875"/>
    <n v="2.6457618814306714"/>
  </r>
  <r>
    <d v="2023-10-16T00:00:00"/>
    <n v="3"/>
    <s v="M04"/>
    <n v="566"/>
    <n v="547"/>
    <n v="19"/>
    <n v="69"/>
    <n v="25"/>
    <n v="560"/>
    <n v="10"/>
    <n v="156.83000000000001"/>
    <n v="56"/>
    <n v="63"/>
    <n v="4.43"/>
    <n v="693"/>
    <n v="4"/>
    <n v="38"/>
    <n v="5"/>
    <n v="4.66"/>
    <n v="596"/>
    <n v="0.93959731543624159"/>
    <n v="0.81673881673881676"/>
    <n v="0.96643109540636041"/>
    <n v="0.98939929328621912"/>
    <n v="3.3568904593639579E-2"/>
    <n v="8.1159420289855078"/>
    <n v="0.96643109540636041"/>
    <n v="1.7667844522968199E-2"/>
    <n v="188.66666666666666"/>
    <n v="0.81673881673881676"/>
    <n v="7.6"/>
    <n v="140"/>
    <n v="0.88888888888888884"/>
    <n v="3.6090033794554612"/>
  </r>
  <r>
    <d v="2023-05-20T00:00:00"/>
    <n v="1"/>
    <s v="M05"/>
    <n v="624"/>
    <n v="610"/>
    <n v="14"/>
    <n v="61"/>
    <n v="21"/>
    <n v="530"/>
    <n v="10"/>
    <n v="116.99"/>
    <n v="44"/>
    <n v="65"/>
    <n v="2.5499999999999998"/>
    <n v="695"/>
    <n v="6"/>
    <n v="24"/>
    <n v="5"/>
    <n v="5.74"/>
    <n v="592"/>
    <n v="0.89527027027027029"/>
    <n v="0.89784172661870498"/>
    <n v="0.97756410256410253"/>
    <n v="0.84935897435897434"/>
    <n v="2.2435897435897436E-2"/>
    <n v="8.6885245901639347"/>
    <n v="0.97756410256410253"/>
    <n v="1.6025641025641024E-2"/>
    <n v="624"/>
    <n v="0.89784172661870498"/>
    <n v="4.8"/>
    <n v="88.333333333333329"/>
    <n v="0.67692307692307696"/>
    <n v="5.3337892127532269"/>
  </r>
  <r>
    <d v="2023-04-01T00:00:00"/>
    <n v="1"/>
    <s v="M01"/>
    <n v="673"/>
    <n v="651"/>
    <n v="22"/>
    <n v="63"/>
    <n v="22"/>
    <n v="414"/>
    <n v="1"/>
    <n v="110.69"/>
    <n v="59"/>
    <n v="51"/>
    <n v="2.34"/>
    <n v="642"/>
    <n v="6"/>
    <n v="27"/>
    <n v="2"/>
    <n v="3.47"/>
    <n v="528"/>
    <n v="0.78409090909090906"/>
    <n v="1.0482866043613708"/>
    <n v="0.96731054977711739"/>
    <n v="0.61515601783060925"/>
    <n v="3.2689450222882617E-2"/>
    <n v="6.5714285714285712"/>
    <n v="0.96731054977711739"/>
    <n v="1.4858841010401188E-3"/>
    <n v="673"/>
    <n v="1.0482866043613708"/>
    <n v="13.5"/>
    <n v="69"/>
    <n v="1.1568627450980393"/>
    <n v="6.0800433643508898"/>
  </r>
  <r>
    <d v="2023-12-18T00:00:00"/>
    <n v="3"/>
    <s v="M05"/>
    <n v="425"/>
    <n v="411"/>
    <n v="14"/>
    <n v="67"/>
    <n v="43"/>
    <n v="523"/>
    <n v="3"/>
    <n v="119.95"/>
    <n v="49"/>
    <n v="59"/>
    <n v="4.3499999999999996"/>
    <n v="621"/>
    <n v="1"/>
    <n v="22"/>
    <n v="3"/>
    <n v="4.41"/>
    <n v="524"/>
    <n v="0.99809160305343514"/>
    <n v="0.6843800322061192"/>
    <n v="0.96705882352941175"/>
    <n v="1.2305882352941175"/>
    <n v="3.2941176470588238E-2"/>
    <n v="7.8059701492537314"/>
    <n v="0.96705882352941175"/>
    <n v="7.058823529411765E-3"/>
    <n v="141.66666666666666"/>
    <n v="0.6843800322061192"/>
    <n v="7.333333333333333"/>
    <n v="523"/>
    <n v="0.83050847457627119"/>
    <n v="3.5431429762400999"/>
  </r>
  <r>
    <d v="2023-06-25T00:00:00"/>
    <n v="3"/>
    <s v="M01"/>
    <n v="432"/>
    <n v="407"/>
    <n v="25"/>
    <n v="69"/>
    <n v="24"/>
    <n v="542"/>
    <n v="8"/>
    <n v="104.72"/>
    <n v="39"/>
    <n v="30"/>
    <n v="2.38"/>
    <n v="693"/>
    <n v="4"/>
    <n v="30"/>
    <n v="5"/>
    <n v="7.75"/>
    <n v="548"/>
    <n v="0.98905109489051091"/>
    <n v="0.62337662337662336"/>
    <n v="0.94212962962962965"/>
    <n v="1.2546296296296295"/>
    <n v="5.7870370370370371E-2"/>
    <n v="7.8550724637681162"/>
    <n v="0.94212962962962965"/>
    <n v="1.8518518518518517E-2"/>
    <n v="144"/>
    <n v="0.62337662337662336"/>
    <n v="6"/>
    <n v="135.5"/>
    <n v="1.3"/>
    <n v="4.1252864782276548"/>
  </r>
  <r>
    <d v="2023-12-21T00:00:00"/>
    <n v="2"/>
    <s v="M02"/>
    <n v="583"/>
    <n v="563"/>
    <n v="20"/>
    <n v="70"/>
    <n v="36"/>
    <n v="434"/>
    <n v="6"/>
    <n v="143.02000000000001"/>
    <n v="49"/>
    <n v="48"/>
    <n v="3.79"/>
    <n v="666"/>
    <n v="4"/>
    <n v="24"/>
    <n v="1"/>
    <n v="3.85"/>
    <n v="574"/>
    <n v="0.75609756097560976"/>
    <n v="0.87537537537537535"/>
    <n v="0.96569468267581471"/>
    <n v="0.74442538593481988"/>
    <n v="3.430531732418525E-2"/>
    <n v="6.2"/>
    <n v="0.96569468267581471"/>
    <n v="1.0291595197255575E-2"/>
    <n v="291.5"/>
    <n v="0.87537537537537535"/>
    <n v="24"/>
    <n v="108.5"/>
    <n v="1.0208333333333333"/>
    <n v="4.0763529576283037"/>
  </r>
  <r>
    <d v="2023-02-15T00:00:00"/>
    <n v="1"/>
    <s v="M04"/>
    <n v="407"/>
    <n v="380"/>
    <n v="27"/>
    <n v="65"/>
    <n v="44"/>
    <n v="537"/>
    <n v="8"/>
    <n v="146.05000000000001"/>
    <n v="59"/>
    <n v="41"/>
    <n v="4.84"/>
    <n v="684"/>
    <n v="4"/>
    <n v="22"/>
    <n v="3"/>
    <n v="7.3"/>
    <n v="527"/>
    <n v="1.0189753320683113"/>
    <n v="0.59502923976608191"/>
    <n v="0.93366093366093361"/>
    <n v="1.3194103194103195"/>
    <n v="6.6339066339066333E-2"/>
    <n v="8.2615384615384624"/>
    <n v="0.93366093366093361"/>
    <n v="1.9656019656019656E-2"/>
    <n v="407"/>
    <n v="0.59502923976608191"/>
    <n v="7.333333333333333"/>
    <n v="134.25"/>
    <n v="1.4390243902439024"/>
    <n v="2.7867168777815814"/>
  </r>
  <r>
    <d v="2023-01-17T00:00:00"/>
    <n v="1"/>
    <s v="M03"/>
    <n v="592"/>
    <n v="581"/>
    <n v="11"/>
    <n v="69"/>
    <n v="12"/>
    <n v="519"/>
    <n v="5"/>
    <n v="126.2"/>
    <n v="33"/>
    <n v="46"/>
    <n v="4.24"/>
    <n v="633"/>
    <n v="3"/>
    <n v="37"/>
    <n v="1"/>
    <n v="5.42"/>
    <n v="575"/>
    <n v="0.90260869565217394"/>
    <n v="0.93522906793048977"/>
    <n v="0.98141891891891897"/>
    <n v="0.87668918918918914"/>
    <n v="1.8581081081081082E-2"/>
    <n v="7.5217391304347823"/>
    <n v="0.98141891891891897"/>
    <n v="8.4459459459459464E-3"/>
    <n v="592"/>
    <n v="0.93522906793048977"/>
    <n v="37"/>
    <n v="173"/>
    <n v="0.71739130434782605"/>
    <n v="4.6909667194928684"/>
  </r>
  <r>
    <d v="2023-11-13T00:00:00"/>
    <n v="2"/>
    <s v="M02"/>
    <n v="560"/>
    <n v="541"/>
    <n v="19"/>
    <n v="67"/>
    <n v="42"/>
    <n v="473"/>
    <n v="3"/>
    <n v="128.54"/>
    <n v="60"/>
    <n v="46"/>
    <n v="2.56"/>
    <n v="670"/>
    <n v="1"/>
    <n v="34"/>
    <n v="5"/>
    <n v="3.2"/>
    <n v="593"/>
    <n v="0.79763912310286678"/>
    <n v="0.83582089552238803"/>
    <n v="0.96607142857142858"/>
    <n v="0.84464285714285714"/>
    <n v="3.3928571428571426E-2"/>
    <n v="7.0597014925373136"/>
    <n v="0.96607142857142858"/>
    <n v="5.3571428571428572E-3"/>
    <n v="280"/>
    <n v="0.83582089552238803"/>
    <n v="6.8"/>
    <n v="473"/>
    <n v="1.3043478260869565"/>
    <n v="4.3566205072351023"/>
  </r>
  <r>
    <d v="2023-01-24T00:00:00"/>
    <n v="2"/>
    <s v="M04"/>
    <n v="513"/>
    <n v="495"/>
    <n v="18"/>
    <n v="69"/>
    <n v="18"/>
    <n v="569"/>
    <n v="10"/>
    <n v="105.4"/>
    <n v="48"/>
    <n v="57"/>
    <n v="3.19"/>
    <n v="630"/>
    <n v="7"/>
    <n v="28"/>
    <n v="2"/>
    <n v="6.46"/>
    <n v="594"/>
    <n v="0.95791245791245794"/>
    <n v="0.81428571428571428"/>
    <n v="0.96491228070175439"/>
    <n v="1.1091617933723197"/>
    <n v="3.5087719298245612E-2"/>
    <n v="8.2463768115942031"/>
    <n v="0.96491228070175439"/>
    <n v="1.9493177387914229E-2"/>
    <n v="256.5"/>
    <n v="0.81428571428571428"/>
    <n v="14"/>
    <n v="81.285714285714292"/>
    <n v="0.84210526315789469"/>
    <n v="4.8671726755218216"/>
  </r>
  <r>
    <d v="2023-05-21T00:00:00"/>
    <n v="3"/>
    <s v="M01"/>
    <n v="575"/>
    <n v="564"/>
    <n v="11"/>
    <n v="65"/>
    <n v="39"/>
    <n v="432"/>
    <n v="4"/>
    <n v="197.8"/>
    <n v="49"/>
    <n v="40"/>
    <n v="4.99"/>
    <n v="689"/>
    <n v="7"/>
    <n v="20"/>
    <n v="5"/>
    <n v="5.93"/>
    <n v="584"/>
    <n v="0.73972602739726023"/>
    <n v="0.83454281567489119"/>
    <n v="0.98086956521739133"/>
    <n v="0.7513043478260869"/>
    <n v="1.9130434782608695E-2"/>
    <n v="6.6461538461538465"/>
    <n v="0.98086956521739133"/>
    <n v="6.956521739130435E-3"/>
    <n v="191.66666666666666"/>
    <n v="0.83454281567489119"/>
    <n v="4"/>
    <n v="61.714285714285715"/>
    <n v="1.2250000000000001"/>
    <n v="2.9069767441860463"/>
  </r>
  <r>
    <d v="2023-06-05T00:00:00"/>
    <n v="3"/>
    <s v="M02"/>
    <n v="527"/>
    <n v="511"/>
    <n v="16"/>
    <n v="60"/>
    <n v="26"/>
    <n v="572"/>
    <n v="6"/>
    <n v="153.65"/>
    <n v="38"/>
    <n v="64"/>
    <n v="3.42"/>
    <n v="628"/>
    <n v="3"/>
    <n v="33"/>
    <n v="3"/>
    <n v="7.62"/>
    <n v="580"/>
    <n v="0.98620689655172411"/>
    <n v="0.83917197452229297"/>
    <n v="0.96963946869070206"/>
    <n v="1.0853889943074004"/>
    <n v="3.0360531309297913E-2"/>
    <n v="9.5333333333333332"/>
    <n v="0.96963946869070206"/>
    <n v="1.1385199240986717E-2"/>
    <n v="175.66666666666666"/>
    <n v="0.83917197452229297"/>
    <n v="11"/>
    <n v="190.66666666666666"/>
    <n v="0.59375"/>
    <n v="3.4298730881874389"/>
  </r>
  <r>
    <d v="2023-04-11T00:00:00"/>
    <n v="2"/>
    <s v="M05"/>
    <n v="609"/>
    <n v="586"/>
    <n v="23"/>
    <n v="69"/>
    <n v="36"/>
    <n v="452"/>
    <n v="1"/>
    <n v="194.08"/>
    <n v="44"/>
    <n v="53"/>
    <n v="5"/>
    <n v="629"/>
    <n v="6"/>
    <n v="32"/>
    <n v="3"/>
    <n v="4.21"/>
    <n v="578"/>
    <n v="0.7820069204152249"/>
    <n v="0.96820349761526237"/>
    <n v="0.9622331691297209"/>
    <n v="0.74220032840722494"/>
    <n v="3.7766830870279149E-2"/>
    <n v="6.5507246376811592"/>
    <n v="0.9622331691297209"/>
    <n v="1.6420361247947454E-3"/>
    <n v="304.5"/>
    <n v="0.96820349761526237"/>
    <n v="10.666666666666666"/>
    <n v="75.333333333333329"/>
    <n v="0.83018867924528306"/>
    <n v="3.1378812860676009"/>
  </r>
  <r>
    <d v="2023-11-12T00:00:00"/>
    <n v="2"/>
    <s v="M05"/>
    <n v="647"/>
    <n v="631"/>
    <n v="16"/>
    <n v="65"/>
    <n v="24"/>
    <n v="585"/>
    <n v="3"/>
    <n v="151.72"/>
    <n v="58"/>
    <n v="58"/>
    <n v="3.16"/>
    <n v="674"/>
    <n v="5"/>
    <n v="28"/>
    <n v="3"/>
    <n v="7.36"/>
    <n v="593"/>
    <n v="0.98650927487352447"/>
    <n v="0.9599406528189911"/>
    <n v="0.97527047913446674"/>
    <n v="0.90417310664605877"/>
    <n v="2.472952086553323E-2"/>
    <n v="9"/>
    <n v="0.97527047913446674"/>
    <n v="4.6367851622874804E-3"/>
    <n v="323.5"/>
    <n v="0.9599406528189911"/>
    <n v="9.3333333333333339"/>
    <n v="117"/>
    <n v="1"/>
    <n v="4.264434484576852"/>
  </r>
  <r>
    <d v="2023-03-17T00:00:00"/>
    <n v="3"/>
    <s v="M01"/>
    <n v="456"/>
    <n v="439"/>
    <n v="17"/>
    <n v="67"/>
    <n v="47"/>
    <n v="501"/>
    <n v="2"/>
    <n v="105.52"/>
    <n v="53"/>
    <n v="47"/>
    <n v="2.96"/>
    <n v="674"/>
    <n v="7"/>
    <n v="32"/>
    <n v="3"/>
    <n v="3.33"/>
    <n v="509"/>
    <n v="0.98428290766208248"/>
    <n v="0.67655786350148372"/>
    <n v="0.96271929824561409"/>
    <n v="1.0986842105263157"/>
    <n v="3.7280701754385963E-2"/>
    <n v="7.4776119402985071"/>
    <n v="0.96271929824561409"/>
    <n v="4.3859649122807015E-3"/>
    <n v="152"/>
    <n v="0.67655786350148372"/>
    <n v="10.666666666666666"/>
    <n v="71.571428571428569"/>
    <n v="1.1276595744680851"/>
    <n v="4.3214556482183477"/>
  </r>
  <r>
    <d v="2023-10-28T00:00:00"/>
    <n v="2"/>
    <s v="M01"/>
    <n v="488"/>
    <n v="462"/>
    <n v="26"/>
    <n v="63"/>
    <n v="55"/>
    <n v="452"/>
    <n v="2"/>
    <n v="193.37"/>
    <n v="52"/>
    <n v="50"/>
    <n v="4.2"/>
    <n v="696"/>
    <n v="6"/>
    <n v="29"/>
    <n v="3"/>
    <n v="5.19"/>
    <n v="545"/>
    <n v="0.82935779816513766"/>
    <n v="0.70114942528735635"/>
    <n v="0.94672131147540983"/>
    <n v="0.92622950819672134"/>
    <n v="5.3278688524590161E-2"/>
    <n v="7.1746031746031749"/>
    <n v="0.94672131147540983"/>
    <n v="4.0983606557377051E-3"/>
    <n v="244"/>
    <n v="0.70114942528735635"/>
    <n v="9.6666666666666661"/>
    <n v="75.333333333333329"/>
    <n v="1.04"/>
    <n v="2.5236593059936907"/>
  </r>
  <r>
    <d v="2023-02-05T00:00:00"/>
    <n v="2"/>
    <s v="M05"/>
    <n v="666"/>
    <n v="646"/>
    <n v="20"/>
    <n v="70"/>
    <n v="37"/>
    <n v="563"/>
    <n v="8"/>
    <n v="181.43"/>
    <n v="57"/>
    <n v="40"/>
    <n v="2.85"/>
    <n v="669"/>
    <n v="3"/>
    <n v="40"/>
    <n v="3"/>
    <n v="3.61"/>
    <n v="531"/>
    <n v="1.0602636534839924"/>
    <n v="0.99551569506726456"/>
    <n v="0.96996996996996998"/>
    <n v="0.84534534534534533"/>
    <n v="3.003003003003003E-2"/>
    <n v="8.0428571428571427"/>
    <n v="0.96996996996996998"/>
    <n v="1.2012012012012012E-2"/>
    <n v="333"/>
    <n v="0.99551569506726456"/>
    <n v="13.333333333333334"/>
    <n v="187.66666666666666"/>
    <n v="1.425"/>
    <n v="3.6708372375020666"/>
  </r>
  <r>
    <d v="2023-11-29T00:00:00"/>
    <n v="3"/>
    <s v="M05"/>
    <n v="538"/>
    <n v="515"/>
    <n v="23"/>
    <n v="60"/>
    <n v="31"/>
    <n v="536"/>
    <n v="4"/>
    <n v="107.1"/>
    <n v="30"/>
    <n v="34"/>
    <n v="3.26"/>
    <n v="671"/>
    <n v="7"/>
    <n v="25"/>
    <n v="3"/>
    <n v="5.48"/>
    <n v="518"/>
    <n v="1.0347490347490347"/>
    <n v="0.80178837555886739"/>
    <n v="0.95724907063197029"/>
    <n v="0.99628252788104088"/>
    <n v="4.2750929368029739E-2"/>
    <n v="8.9333333333333336"/>
    <n v="0.95724907063197029"/>
    <n v="7.4349442379182153E-3"/>
    <n v="179.33333333333334"/>
    <n v="0.80178837555886739"/>
    <n v="8.3333333333333339"/>
    <n v="76.571428571428569"/>
    <n v="0.88235294117647056"/>
    <n v="5.0233426704014938"/>
  </r>
  <r>
    <d v="2023-06-17T00:00:00"/>
    <n v="1"/>
    <s v="M05"/>
    <n v="586"/>
    <n v="556"/>
    <n v="30"/>
    <n v="62"/>
    <n v="39"/>
    <n v="567"/>
    <n v="3"/>
    <n v="103.25"/>
    <n v="37"/>
    <n v="43"/>
    <n v="4.6500000000000004"/>
    <n v="687"/>
    <n v="4"/>
    <n v="22"/>
    <n v="2"/>
    <n v="6.58"/>
    <n v="540"/>
    <n v="1.05"/>
    <n v="0.85298398835516742"/>
    <n v="0.94880546075085326"/>
    <n v="0.96757679180887368"/>
    <n v="5.1194539249146756E-2"/>
    <n v="9.1451612903225801"/>
    <n v="0.94880546075085326"/>
    <n v="5.1194539249146756E-3"/>
    <n v="586"/>
    <n v="0.85298398835516742"/>
    <n v="11"/>
    <n v="141.75"/>
    <n v="0.86046511627906974"/>
    <n v="5.6755447941888617"/>
  </r>
  <r>
    <d v="2023-09-27T00:00:00"/>
    <n v="1"/>
    <s v="M02"/>
    <n v="558"/>
    <n v="546"/>
    <n v="12"/>
    <n v="70"/>
    <n v="53"/>
    <n v="462"/>
    <n v="3"/>
    <n v="105.13"/>
    <n v="33"/>
    <n v="56"/>
    <n v="4.49"/>
    <n v="608"/>
    <n v="1"/>
    <n v="27"/>
    <n v="5"/>
    <n v="5.87"/>
    <n v="539"/>
    <n v="0.8571428571428571"/>
    <n v="0.91776315789473684"/>
    <n v="0.978494623655914"/>
    <n v="0.82795698924731187"/>
    <n v="2.1505376344086023E-2"/>
    <n v="6.6"/>
    <n v="0.978494623655914"/>
    <n v="5.3763440860215058E-3"/>
    <n v="558"/>
    <n v="0.91776315789473684"/>
    <n v="5.4"/>
    <n v="462"/>
    <n v="0.5892857142857143"/>
    <n v="5.3077142585370494"/>
  </r>
  <r>
    <d v="2023-11-08T00:00:00"/>
    <n v="3"/>
    <s v="M02"/>
    <n v="407"/>
    <n v="380"/>
    <n v="27"/>
    <n v="61"/>
    <n v="30"/>
    <n v="592"/>
    <n v="4"/>
    <n v="188.22"/>
    <n v="48"/>
    <n v="66"/>
    <n v="4.53"/>
    <n v="663"/>
    <n v="4"/>
    <n v="35"/>
    <n v="2"/>
    <n v="3.87"/>
    <n v="579"/>
    <n v="1.0224525043177892"/>
    <n v="0.61387631975867274"/>
    <n v="0.93366093366093361"/>
    <n v="1.4545454545454546"/>
    <n v="6.6339066339066333E-2"/>
    <n v="9.7049180327868854"/>
    <n v="0.93366093366093361"/>
    <n v="9.8280098280098278E-3"/>
    <n v="135.66666666666666"/>
    <n v="0.61387631975867274"/>
    <n v="17.5"/>
    <n v="148"/>
    <n v="0.72727272727272729"/>
    <n v="2.1623631920093507"/>
  </r>
  <r>
    <d v="2023-02-02T00:00:00"/>
    <n v="2"/>
    <s v="M04"/>
    <n v="670"/>
    <n v="643"/>
    <n v="27"/>
    <n v="66"/>
    <n v="11"/>
    <n v="417"/>
    <n v="9"/>
    <n v="184.47"/>
    <n v="38"/>
    <n v="40"/>
    <n v="3.53"/>
    <n v="643"/>
    <n v="7"/>
    <n v="29"/>
    <n v="1"/>
    <n v="4.32"/>
    <n v="533"/>
    <n v="0.78236397748592867"/>
    <n v="1.04199066874028"/>
    <n v="0.95970149253731341"/>
    <n v="0.62238805970149258"/>
    <n v="4.0298507462686567E-2"/>
    <n v="6.3181818181818183"/>
    <n v="0.95970149253731341"/>
    <n v="1.3432835820895522E-2"/>
    <n v="335"/>
    <n v="1.04199066874028"/>
    <n v="29"/>
    <n v="59.571428571428569"/>
    <n v="0.95"/>
    <n v="3.6320268878408415"/>
  </r>
  <r>
    <d v="2023-01-12T00:00:00"/>
    <n v="3"/>
    <s v="M04"/>
    <n v="439"/>
    <n v="427"/>
    <n v="12"/>
    <n v="68"/>
    <n v="38"/>
    <n v="511"/>
    <n v="8"/>
    <n v="157.47999999999999"/>
    <n v="31"/>
    <n v="70"/>
    <n v="4.49"/>
    <n v="622"/>
    <n v="7"/>
    <n v="31"/>
    <n v="3"/>
    <n v="7.82"/>
    <n v="570"/>
    <n v="0.89649122807017545"/>
    <n v="0.70578778135048237"/>
    <n v="0.97266514806378135"/>
    <n v="1.1640091116173121"/>
    <n v="2.7334851936218679E-2"/>
    <n v="7.5147058823529411"/>
    <n v="0.97266514806378135"/>
    <n v="1.8223234624145785E-2"/>
    <n v="146.33333333333334"/>
    <n v="0.70578778135048237"/>
    <n v="10.333333333333334"/>
    <n v="73"/>
    <n v="0.44285714285714284"/>
    <n v="2.7876555753111507"/>
  </r>
  <r>
    <d v="2023-04-15T00:00:00"/>
    <n v="3"/>
    <s v="M02"/>
    <n v="572"/>
    <n v="543"/>
    <n v="29"/>
    <n v="67"/>
    <n v="14"/>
    <n v="578"/>
    <n v="1"/>
    <n v="122.98"/>
    <n v="57"/>
    <n v="47"/>
    <n v="2.06"/>
    <n v="655"/>
    <n v="4"/>
    <n v="26"/>
    <n v="4"/>
    <n v="5.32"/>
    <n v="569"/>
    <n v="1.015817223198594"/>
    <n v="0.87328244274809164"/>
    <n v="0.94930069930069927"/>
    <n v="1.0104895104895104"/>
    <n v="5.0699300699300696E-2"/>
    <n v="8.6268656716417915"/>
    <n v="0.94930069930069927"/>
    <n v="1.7482517482517483E-3"/>
    <n v="190.66666666666666"/>
    <n v="0.87328244274809164"/>
    <n v="6.5"/>
    <n v="144.5"/>
    <n v="1.2127659574468086"/>
    <n v="4.6511627906976747"/>
  </r>
  <r>
    <d v="2023-06-26T00:00:00"/>
    <n v="3"/>
    <s v="M01"/>
    <n v="424"/>
    <n v="405"/>
    <n v="19"/>
    <n v="66"/>
    <n v="46"/>
    <n v="507"/>
    <n v="2"/>
    <n v="198"/>
    <n v="55"/>
    <n v="60"/>
    <n v="2.74"/>
    <n v="674"/>
    <n v="7"/>
    <n v="31"/>
    <n v="4"/>
    <n v="5.37"/>
    <n v="589"/>
    <n v="0.8607809847198642"/>
    <n v="0.62908011869436198"/>
    <n v="0.95518867924528306"/>
    <n v="1.195754716981132"/>
    <n v="4.4811320754716978E-2"/>
    <n v="7.6818181818181817"/>
    <n v="0.95518867924528306"/>
    <n v="4.7169811320754715E-3"/>
    <n v="141.33333333333334"/>
    <n v="0.62908011869436198"/>
    <n v="7.75"/>
    <n v="72.428571428571431"/>
    <n v="0.91666666666666663"/>
    <n v="2.1414141414141414"/>
  </r>
  <r>
    <d v="2023-04-15T00:00:00"/>
    <n v="2"/>
    <s v="M02"/>
    <n v="626"/>
    <n v="600"/>
    <n v="26"/>
    <n v="61"/>
    <n v="19"/>
    <n v="453"/>
    <n v="1"/>
    <n v="108.01"/>
    <n v="40"/>
    <n v="64"/>
    <n v="2.59"/>
    <n v="683"/>
    <n v="5"/>
    <n v="38"/>
    <n v="1"/>
    <n v="5.65"/>
    <n v="589"/>
    <n v="0.76910016977928697"/>
    <n v="0.91654465592972179"/>
    <n v="0.95846645367412142"/>
    <n v="0.72364217252396168"/>
    <n v="4.1533546325878593E-2"/>
    <n v="7.4262295081967213"/>
    <n v="0.95846645367412142"/>
    <n v="1.5974440894568689E-3"/>
    <n v="313"/>
    <n v="0.91654465592972179"/>
    <n v="38"/>
    <n v="90.6"/>
    <n v="0.625"/>
    <n v="5.7957596518840848"/>
  </r>
  <r>
    <d v="2023-08-30T00:00:00"/>
    <n v="3"/>
    <s v="M03"/>
    <n v="507"/>
    <n v="478"/>
    <n v="29"/>
    <n v="62"/>
    <n v="39"/>
    <n v="498"/>
    <n v="3"/>
    <n v="173.1"/>
    <n v="30"/>
    <n v="43"/>
    <n v="4.34"/>
    <n v="678"/>
    <n v="6"/>
    <n v="36"/>
    <n v="4"/>
    <n v="6.56"/>
    <n v="545"/>
    <n v="0.91376146788990831"/>
    <n v="0.74778761061946908"/>
    <n v="0.94280078895463515"/>
    <n v="0.98224852071005919"/>
    <n v="5.7199211045364892E-2"/>
    <n v="8.0322580645161299"/>
    <n v="0.94280078895463515"/>
    <n v="5.9171597633136093E-3"/>
    <n v="169"/>
    <n v="0.74778761061946908"/>
    <n v="9"/>
    <n v="83"/>
    <n v="0.69767441860465118"/>
    <n v="2.9289428076256501"/>
  </r>
  <r>
    <d v="2023-02-25T00:00:00"/>
    <n v="3"/>
    <s v="M02"/>
    <n v="556"/>
    <n v="528"/>
    <n v="28"/>
    <n v="62"/>
    <n v="39"/>
    <n v="449"/>
    <n v="4"/>
    <n v="184.43"/>
    <n v="49"/>
    <n v="49"/>
    <n v="4.71"/>
    <n v="658"/>
    <n v="6"/>
    <n v="32"/>
    <n v="4"/>
    <n v="4.72"/>
    <n v="509"/>
    <n v="0.88212180746561886"/>
    <n v="0.84498480243161089"/>
    <n v="0.94964028776978415"/>
    <n v="0.80755395683453235"/>
    <n v="5.0359712230215826E-2"/>
    <n v="7.241935483870968"/>
    <n v="0.94964028776978415"/>
    <n v="7.1942446043165471E-3"/>
    <n v="185.33333333333334"/>
    <n v="0.84498480243161089"/>
    <n v="8"/>
    <n v="74.833333333333329"/>
    <n v="1"/>
    <n v="3.0146939218131541"/>
  </r>
  <r>
    <d v="2023-04-11T00:00:00"/>
    <n v="3"/>
    <s v="M05"/>
    <n v="694"/>
    <n v="665"/>
    <n v="29"/>
    <n v="62"/>
    <n v="57"/>
    <n v="562"/>
    <n v="7"/>
    <n v="155.91"/>
    <n v="52"/>
    <n v="58"/>
    <n v="4.0199999999999996"/>
    <n v="606"/>
    <n v="5"/>
    <n v="28"/>
    <n v="3"/>
    <n v="7.19"/>
    <n v="530"/>
    <n v="1.060377358490566"/>
    <n v="1.1452145214521452"/>
    <n v="0.9582132564841499"/>
    <n v="0.80979827089337175"/>
    <n v="4.1786743515850142E-2"/>
    <n v="9.064516129032258"/>
    <n v="0.9582132564841499"/>
    <n v="1.0086455331412104E-2"/>
    <n v="231.33333333333334"/>
    <n v="1.1452145214521452"/>
    <n v="9.3333333333333339"/>
    <n v="112.4"/>
    <n v="0.89655172413793105"/>
    <n v="4.4512859983323709"/>
  </r>
  <r>
    <d v="2023-04-02T00:00:00"/>
    <n v="1"/>
    <s v="M03"/>
    <n v="425"/>
    <n v="403"/>
    <n v="22"/>
    <n v="60"/>
    <n v="27"/>
    <n v="411"/>
    <n v="6"/>
    <n v="156.13999999999999"/>
    <n v="58"/>
    <n v="66"/>
    <n v="3.62"/>
    <n v="683"/>
    <n v="7"/>
    <n v="25"/>
    <n v="1"/>
    <n v="5.07"/>
    <n v="591"/>
    <n v="0.69543147208121825"/>
    <n v="0.62225475841874089"/>
    <n v="0.94823529411764707"/>
    <n v="0.96705882352941175"/>
    <n v="5.1764705882352942E-2"/>
    <n v="6.85"/>
    <n v="0.94823529411764707"/>
    <n v="1.411764705882353E-2"/>
    <n v="425"/>
    <n v="0.62225475841874089"/>
    <n v="25"/>
    <n v="58.714285714285715"/>
    <n v="0.87878787878787878"/>
    <n v="2.7219162290252341"/>
  </r>
  <r>
    <d v="2023-12-20T00:00:00"/>
    <n v="2"/>
    <s v="M05"/>
    <n v="595"/>
    <n v="565"/>
    <n v="30"/>
    <n v="66"/>
    <n v="30"/>
    <n v="590"/>
    <n v="4"/>
    <n v="175.86"/>
    <n v="45"/>
    <n v="61"/>
    <n v="2.84"/>
    <n v="631"/>
    <n v="6"/>
    <n v="40"/>
    <n v="1"/>
    <n v="4.8"/>
    <n v="524"/>
    <n v="1.1259541984732824"/>
    <n v="0.94294770206022183"/>
    <n v="0.94957983193277307"/>
    <n v="0.99159663865546221"/>
    <n v="5.0420168067226892E-2"/>
    <n v="8.9393939393939394"/>
    <n v="0.94957983193277307"/>
    <n v="6.7226890756302525E-3"/>
    <n v="297.5"/>
    <n v="0.94294770206022183"/>
    <n v="40"/>
    <n v="98.333333333333329"/>
    <n v="0.73770491803278693"/>
    <n v="3.3833731377231886"/>
  </r>
  <r>
    <d v="2023-12-27T00:00:00"/>
    <n v="1"/>
    <s v="M05"/>
    <n v="489"/>
    <n v="468"/>
    <n v="21"/>
    <n v="70"/>
    <n v="17"/>
    <n v="526"/>
    <n v="8"/>
    <n v="141.47"/>
    <n v="51"/>
    <n v="66"/>
    <n v="3.88"/>
    <n v="667"/>
    <n v="4"/>
    <n v="40"/>
    <n v="1"/>
    <n v="4.7300000000000004"/>
    <n v="554"/>
    <n v="0.94945848375451258"/>
    <n v="0.73313343328335834"/>
    <n v="0.95705521472392641"/>
    <n v="1.0756646216768917"/>
    <n v="4.2944785276073622E-2"/>
    <n v="7.5142857142857142"/>
    <n v="0.95705521472392641"/>
    <n v="1.6359918200408999E-2"/>
    <n v="489"/>
    <n v="0.73313343328335834"/>
    <n v="40"/>
    <n v="131.5"/>
    <n v="0.77272727272727271"/>
    <n v="3.4565632289531352"/>
  </r>
  <r>
    <d v="2023-11-22T00:00:00"/>
    <n v="2"/>
    <s v="M05"/>
    <n v="578"/>
    <n v="557"/>
    <n v="21"/>
    <n v="64"/>
    <n v="16"/>
    <n v="417"/>
    <n v="6"/>
    <n v="145.71"/>
    <n v="48"/>
    <n v="55"/>
    <n v="4.55"/>
    <n v="676"/>
    <n v="2"/>
    <n v="33"/>
    <n v="5"/>
    <n v="6.14"/>
    <n v="530"/>
    <n v="0.78679245283018873"/>
    <n v="0.8550295857988166"/>
    <n v="0.96366782006920415"/>
    <n v="0.72145328719723179"/>
    <n v="3.6332179930795849E-2"/>
    <n v="6.515625"/>
    <n v="0.96366782006920415"/>
    <n v="1.0380622837370242E-2"/>
    <n v="289"/>
    <n v="0.8550295857988166"/>
    <n v="6.6"/>
    <n v="208.5"/>
    <n v="0.87272727272727268"/>
    <n v="3.9667833367648067"/>
  </r>
  <r>
    <d v="2023-09-22T00:00:00"/>
    <n v="3"/>
    <s v="M02"/>
    <n v="487"/>
    <n v="475"/>
    <n v="12"/>
    <n v="64"/>
    <n v="59"/>
    <n v="544"/>
    <n v="2"/>
    <n v="128.66"/>
    <n v="52"/>
    <n v="50"/>
    <n v="4.2300000000000004"/>
    <n v="671"/>
    <n v="1"/>
    <n v="26"/>
    <n v="3"/>
    <n v="6.76"/>
    <n v="513"/>
    <n v="1.0604288499025341"/>
    <n v="0.72578241430700452"/>
    <n v="0.97535934291581106"/>
    <n v="1.1170431211498972"/>
    <n v="2.4640657084188913E-2"/>
    <n v="8.5"/>
    <n v="0.97535934291581106"/>
    <n v="4.1067761806981521E-3"/>
    <n v="162.33333333333334"/>
    <n v="0.72578241430700452"/>
    <n v="8.6666666666666661"/>
    <n v="544"/>
    <n v="1.04"/>
    <n v="3.7851702160733716"/>
  </r>
  <r>
    <d v="2023-09-25T00:00:00"/>
    <n v="1"/>
    <s v="M04"/>
    <n v="460"/>
    <n v="441"/>
    <n v="19"/>
    <n v="61"/>
    <n v="55"/>
    <n v="445"/>
    <n v="1"/>
    <n v="190.58"/>
    <n v="35"/>
    <n v="57"/>
    <n v="2.8"/>
    <n v="699"/>
    <n v="2"/>
    <n v="25"/>
    <n v="1"/>
    <n v="3.94"/>
    <n v="527"/>
    <n v="0.84440227703984816"/>
    <n v="0.65808297567954221"/>
    <n v="0.95869565217391306"/>
    <n v="0.96739130434782605"/>
    <n v="4.1304347826086954E-2"/>
    <n v="7.2950819672131146"/>
    <n v="0.95869565217391306"/>
    <n v="2.1739130434782609E-3"/>
    <n v="460"/>
    <n v="0.65808297567954221"/>
    <n v="25"/>
    <n v="222.5"/>
    <n v="0.61403508771929827"/>
    <n v="2.4136845419246509"/>
  </r>
  <r>
    <d v="2024-01-10T00:00:00"/>
    <n v="3"/>
    <s v="M03"/>
    <n v="689"/>
    <n v="678"/>
    <n v="11"/>
    <n v="63"/>
    <n v="35"/>
    <n v="591"/>
    <n v="3"/>
    <n v="153.37"/>
    <n v="35"/>
    <n v="64"/>
    <n v="3.27"/>
    <n v="691"/>
    <n v="2"/>
    <n v="38"/>
    <n v="2"/>
    <n v="3.31"/>
    <n v="523"/>
    <n v="1.130019120458891"/>
    <n v="0.99710564399421131"/>
    <n v="0.98403483309143691"/>
    <n v="0.85776487663280121"/>
    <n v="1.5965166908563134E-2"/>
    <n v="9.3809523809523814"/>
    <n v="0.98403483309143691"/>
    <n v="4.3541364296081275E-3"/>
    <n v="229.66666666666666"/>
    <n v="0.99710564399421131"/>
    <n v="19"/>
    <n v="295.5"/>
    <n v="0.546875"/>
    <n v="4.4924039903501338"/>
  </r>
  <r>
    <d v="2023-05-05T00:00:00"/>
    <n v="1"/>
    <s v="M03"/>
    <n v="472"/>
    <n v="449"/>
    <n v="23"/>
    <n v="68"/>
    <n v="35"/>
    <n v="598"/>
    <n v="4"/>
    <n v="165.86"/>
    <n v="49"/>
    <n v="37"/>
    <n v="4.09"/>
    <n v="672"/>
    <n v="6"/>
    <n v="28"/>
    <n v="1"/>
    <n v="6.43"/>
    <n v="571"/>
    <n v="1.0472854640980735"/>
    <n v="0.70238095238095233"/>
    <n v="0.95127118644067798"/>
    <n v="1.2669491525423728"/>
    <n v="4.8728813559322036E-2"/>
    <n v="8.7941176470588243"/>
    <n v="0.95127118644067798"/>
    <n v="8.4745762711864406E-3"/>
    <n v="472"/>
    <n v="0.70238095238095233"/>
    <n v="28"/>
    <n v="99.666666666666671"/>
    <n v="1.3243243243243243"/>
    <n v="2.8457735439527312"/>
  </r>
  <r>
    <d v="2023-11-17T00:00:00"/>
    <n v="3"/>
    <s v="M03"/>
    <n v="579"/>
    <n v="565"/>
    <n v="14"/>
    <n v="67"/>
    <n v="44"/>
    <n v="571"/>
    <n v="9"/>
    <n v="137.37"/>
    <n v="47"/>
    <n v="53"/>
    <n v="4.09"/>
    <n v="631"/>
    <n v="1"/>
    <n v="31"/>
    <n v="4"/>
    <n v="7.9"/>
    <n v="521"/>
    <n v="1.0959692898272553"/>
    <n v="0.91759112519809827"/>
    <n v="0.97582037996545767"/>
    <n v="0.98618307426597585"/>
    <n v="2.4179620034542316E-2"/>
    <n v="8.5223880597014929"/>
    <n v="0.97582037996545767"/>
    <n v="1.5544041450777202E-2"/>
    <n v="193"/>
    <n v="0.91759112519809827"/>
    <n v="7.75"/>
    <n v="571"/>
    <n v="0.8867924528301887"/>
    <n v="4.2148940816772216"/>
  </r>
  <r>
    <d v="2023-09-18T00:00:00"/>
    <n v="3"/>
    <s v="M03"/>
    <n v="503"/>
    <n v="479"/>
    <n v="24"/>
    <n v="62"/>
    <n v="32"/>
    <n v="513"/>
    <n v="6"/>
    <n v="162.18"/>
    <n v="55"/>
    <n v="31"/>
    <n v="3.21"/>
    <n v="607"/>
    <n v="5"/>
    <n v="28"/>
    <n v="2"/>
    <n v="3.2"/>
    <n v="587"/>
    <n v="0.87393526405451449"/>
    <n v="0.82866556836902805"/>
    <n v="0.95228628230616297"/>
    <n v="1.0198807157057654"/>
    <n v="4.7713717693836977E-2"/>
    <n v="8.2741935483870961"/>
    <n v="0.95228628230616297"/>
    <n v="1.1928429423459244E-2"/>
    <n v="167.66666666666666"/>
    <n v="0.82866556836902805"/>
    <n v="14"/>
    <n v="102.6"/>
    <n v="1.7741935483870968"/>
    <n v="3.1014921691947217"/>
  </r>
  <r>
    <d v="2023-11-17T00:00:00"/>
    <n v="2"/>
    <s v="M03"/>
    <n v="588"/>
    <n v="564"/>
    <n v="24"/>
    <n v="63"/>
    <n v="55"/>
    <n v="512"/>
    <n v="4"/>
    <n v="146.47999999999999"/>
    <n v="37"/>
    <n v="35"/>
    <n v="2.79"/>
    <n v="677"/>
    <n v="3"/>
    <n v="23"/>
    <n v="3"/>
    <n v="6.81"/>
    <n v="596"/>
    <n v="0.85906040268456374"/>
    <n v="0.8685376661742984"/>
    <n v="0.95918367346938771"/>
    <n v="0.87074829931972786"/>
    <n v="4.0816326530612242E-2"/>
    <n v="8.1269841269841265"/>
    <n v="0.95918367346938771"/>
    <n v="6.8027210884353739E-3"/>
    <n v="294"/>
    <n v="0.8685376661742984"/>
    <n v="7.666666666666667"/>
    <n v="170.66666666666666"/>
    <n v="1.0571428571428572"/>
    <n v="4.0141998907700716"/>
  </r>
  <r>
    <d v="2023-09-17T00:00:00"/>
    <n v="2"/>
    <s v="M05"/>
    <n v="699"/>
    <n v="676"/>
    <n v="23"/>
    <n v="60"/>
    <n v="34"/>
    <n v="563"/>
    <n v="5"/>
    <n v="139.77000000000001"/>
    <n v="47"/>
    <n v="30"/>
    <n v="2.35"/>
    <n v="623"/>
    <n v="6"/>
    <n v="36"/>
    <n v="4"/>
    <n v="5.27"/>
    <n v="561"/>
    <n v="1.0035650623885919"/>
    <n v="1.1219903691813804"/>
    <n v="0.96709585121602293"/>
    <n v="0.80543633762517886"/>
    <n v="3.2904148783977114E-2"/>
    <n v="9.3833333333333329"/>
    <n v="0.96709585121602293"/>
    <n v="7.1530758226037196E-3"/>
    <n v="349.5"/>
    <n v="1.1219903691813804"/>
    <n v="9"/>
    <n v="93.833333333333329"/>
    <n v="1.5666666666666667"/>
    <n v="5.0010731916720319"/>
  </r>
  <r>
    <d v="2023-09-23T00:00:00"/>
    <n v="1"/>
    <s v="M01"/>
    <n v="568"/>
    <n v="538"/>
    <n v="30"/>
    <n v="63"/>
    <n v="21"/>
    <n v="567"/>
    <n v="5"/>
    <n v="167.73"/>
    <n v="30"/>
    <n v="63"/>
    <n v="4.83"/>
    <n v="664"/>
    <n v="3"/>
    <n v="38"/>
    <n v="1"/>
    <n v="6.9"/>
    <n v="565"/>
    <n v="1.0035398230088495"/>
    <n v="0.85542168674698793"/>
    <n v="0.94718309859154926"/>
    <n v="0.99823943661971826"/>
    <n v="5.2816901408450703E-2"/>
    <n v="9"/>
    <n v="0.94718309859154926"/>
    <n v="8.8028169014084511E-3"/>
    <n v="568"/>
    <n v="0.85542168674698793"/>
    <n v="38"/>
    <n v="189"/>
    <n v="0.47619047619047616"/>
    <n v="3.386394801168545"/>
  </r>
  <r>
    <d v="2023-11-15T00:00:00"/>
    <n v="1"/>
    <s v="M02"/>
    <n v="597"/>
    <n v="583"/>
    <n v="14"/>
    <n v="70"/>
    <n v="60"/>
    <n v="550"/>
    <n v="9"/>
    <n v="102.8"/>
    <n v="60"/>
    <n v="69"/>
    <n v="3.82"/>
    <n v="685"/>
    <n v="2"/>
    <n v="31"/>
    <n v="2"/>
    <n v="6.5"/>
    <n v="555"/>
    <n v="0.99099099099099097"/>
    <n v="0.87153284671532849"/>
    <n v="0.97654941373534343"/>
    <n v="0.92127303182579567"/>
    <n v="2.3450586264656615E-2"/>
    <n v="7.8571428571428568"/>
    <n v="0.97654941373534343"/>
    <n v="1.507537688442211E-2"/>
    <n v="597"/>
    <n v="0.87153284671532849"/>
    <n v="15.5"/>
    <n v="275"/>
    <n v="0.86956521739130432"/>
    <n v="5.8073929961089492"/>
  </r>
  <r>
    <d v="2023-04-30T00:00:00"/>
    <n v="1"/>
    <s v="M02"/>
    <n v="633"/>
    <n v="606"/>
    <n v="27"/>
    <n v="64"/>
    <n v="20"/>
    <n v="582"/>
    <n v="8"/>
    <n v="153.72"/>
    <n v="33"/>
    <n v="67"/>
    <n v="3.24"/>
    <n v="685"/>
    <n v="2"/>
    <n v="20"/>
    <n v="5"/>
    <n v="7.8"/>
    <n v="592"/>
    <n v="0.98310810810810811"/>
    <n v="0.92408759124087592"/>
    <n v="0.95734597156398105"/>
    <n v="0.91943127962085303"/>
    <n v="4.2654028436018961E-2"/>
    <n v="9.09375"/>
    <n v="0.95734597156398105"/>
    <n v="1.2638230647709321E-2"/>
    <n v="633"/>
    <n v="0.92408759124087592"/>
    <n v="4"/>
    <n v="291"/>
    <n v="0.4925373134328358"/>
    <n v="4.1178766588602658"/>
  </r>
  <r>
    <d v="2023-04-20T00:00:00"/>
    <n v="1"/>
    <s v="M03"/>
    <n v="642"/>
    <n v="612"/>
    <n v="30"/>
    <n v="70"/>
    <n v="55"/>
    <n v="400"/>
    <n v="3"/>
    <n v="198.86"/>
    <n v="41"/>
    <n v="47"/>
    <n v="2.69"/>
    <n v="678"/>
    <n v="7"/>
    <n v="24"/>
    <n v="1"/>
    <n v="4.6900000000000004"/>
    <n v="550"/>
    <n v="0.72727272727272729"/>
    <n v="0.94690265486725667"/>
    <n v="0.95327102803738317"/>
    <n v="0.62305295950155759"/>
    <n v="4.6728971962616821E-2"/>
    <n v="5.7142857142857144"/>
    <n v="0.95327102803738317"/>
    <n v="4.6728971962616819E-3"/>
    <n v="642"/>
    <n v="0.94690265486725667"/>
    <n v="24"/>
    <n v="57.142857142857146"/>
    <n v="0.87234042553191493"/>
    <n v="3.2284018907774312"/>
  </r>
  <r>
    <d v="2023-11-12T00:00:00"/>
    <n v="3"/>
    <s v="M03"/>
    <n v="672"/>
    <n v="652"/>
    <n v="20"/>
    <n v="66"/>
    <n v="34"/>
    <n v="593"/>
    <n v="7"/>
    <n v="144.80000000000001"/>
    <n v="47"/>
    <n v="63"/>
    <n v="2.11"/>
    <n v="692"/>
    <n v="4"/>
    <n v="33"/>
    <n v="4"/>
    <n v="6.25"/>
    <n v="550"/>
    <n v="1.0781818181818181"/>
    <n v="0.97109826589595372"/>
    <n v="0.97023809523809523"/>
    <n v="0.88244047619047616"/>
    <n v="2.976190476190476E-2"/>
    <n v="8.9848484848484844"/>
    <n v="0.97023809523809523"/>
    <n v="1.0416666666666666E-2"/>
    <n v="224"/>
    <n v="0.97109826589595372"/>
    <n v="8.25"/>
    <n v="148.25"/>
    <n v="0.74603174603174605"/>
    <n v="4.6408839779005522"/>
  </r>
  <r>
    <d v="2023-05-27T00:00:00"/>
    <n v="3"/>
    <s v="M01"/>
    <n v="699"/>
    <n v="688"/>
    <n v="11"/>
    <n v="64"/>
    <n v="30"/>
    <n v="454"/>
    <n v="7"/>
    <n v="194.18"/>
    <n v="41"/>
    <n v="43"/>
    <n v="4.45"/>
    <n v="677"/>
    <n v="7"/>
    <n v="29"/>
    <n v="4"/>
    <n v="4.34"/>
    <n v="580"/>
    <n v="0.78275862068965518"/>
    <n v="1.0324963072378139"/>
    <n v="0.98426323319027187"/>
    <n v="0.64949928469241769"/>
    <n v="1.5736766809728183E-2"/>
    <n v="7.09375"/>
    <n v="0.98426323319027187"/>
    <n v="1.0014306151645207E-2"/>
    <n v="233"/>
    <n v="1.0324963072378139"/>
    <n v="7.25"/>
    <n v="64.857142857142861"/>
    <n v="0.95348837209302328"/>
    <n v="3.5997528066742195"/>
  </r>
  <r>
    <d v="2023-09-10T00:00:00"/>
    <n v="2"/>
    <s v="M05"/>
    <n v="548"/>
    <n v="533"/>
    <n v="15"/>
    <n v="67"/>
    <n v="31"/>
    <n v="537"/>
    <n v="8"/>
    <n v="147.91999999999999"/>
    <n v="30"/>
    <n v="38"/>
    <n v="4.2"/>
    <n v="602"/>
    <n v="5"/>
    <n v="24"/>
    <n v="5"/>
    <n v="3.2"/>
    <n v="557"/>
    <n v="0.96409335727109513"/>
    <n v="0.9102990033222591"/>
    <n v="0.97262773722627738"/>
    <n v="0.97992700729927007"/>
    <n v="2.7372262773722629E-2"/>
    <n v="8.0149253731343286"/>
    <n v="0.97262773722627738"/>
    <n v="1.4598540145985401E-2"/>
    <n v="274"/>
    <n v="0.9102990033222591"/>
    <n v="4.8"/>
    <n v="107.4"/>
    <n v="0.78947368421052633"/>
    <n v="3.7047052460789618"/>
  </r>
  <r>
    <d v="2023-02-05T00:00:00"/>
    <n v="3"/>
    <s v="M04"/>
    <n v="559"/>
    <n v="530"/>
    <n v="29"/>
    <n v="62"/>
    <n v="59"/>
    <n v="426"/>
    <n v="10"/>
    <n v="124.72"/>
    <n v="44"/>
    <n v="55"/>
    <n v="3.72"/>
    <n v="661"/>
    <n v="1"/>
    <n v="40"/>
    <n v="2"/>
    <n v="4.08"/>
    <n v="594"/>
    <n v="0.71717171717171713"/>
    <n v="0.84568835098335859"/>
    <n v="0.94812164579606439"/>
    <n v="0.76207513416815742"/>
    <n v="5.1878354203935599E-2"/>
    <n v="6.870967741935484"/>
    <n v="0.94812164579606439"/>
    <n v="1.7889087656529516E-2"/>
    <n v="186.33333333333334"/>
    <n v="0.84568835098335859"/>
    <n v="20"/>
    <n v="426"/>
    <n v="0.8"/>
    <n v="4.4820397690827454"/>
  </r>
  <r>
    <d v="2023-03-20T00:00:00"/>
    <n v="1"/>
    <s v="M02"/>
    <n v="423"/>
    <n v="403"/>
    <n v="20"/>
    <n v="68"/>
    <n v="51"/>
    <n v="412"/>
    <n v="8"/>
    <n v="109.35"/>
    <n v="45"/>
    <n v="52"/>
    <n v="3.85"/>
    <n v="630"/>
    <n v="3"/>
    <n v="33"/>
    <n v="2"/>
    <n v="4.57"/>
    <n v="600"/>
    <n v="0.68666666666666665"/>
    <n v="0.67142857142857137"/>
    <n v="0.95271867612293148"/>
    <n v="0.97399527186761226"/>
    <n v="4.7281323877068557E-2"/>
    <n v="6.0588235294117645"/>
    <n v="0.95271867612293148"/>
    <n v="1.8912529550827423E-2"/>
    <n v="423"/>
    <n v="0.67142857142857137"/>
    <n v="16.5"/>
    <n v="137.33333333333334"/>
    <n v="0.86538461538461542"/>
    <n v="3.8683127572016462"/>
  </r>
  <r>
    <d v="2023-08-26T00:00:00"/>
    <n v="1"/>
    <s v="M01"/>
    <n v="679"/>
    <n v="653"/>
    <n v="26"/>
    <n v="60"/>
    <n v="19"/>
    <n v="533"/>
    <n v="9"/>
    <n v="140.94"/>
    <n v="35"/>
    <n v="62"/>
    <n v="4.8899999999999997"/>
    <n v="695"/>
    <n v="3"/>
    <n v="27"/>
    <n v="5"/>
    <n v="5.7"/>
    <n v="584"/>
    <n v="0.91267123287671237"/>
    <n v="0.97697841726618706"/>
    <n v="0.96170839469808544"/>
    <n v="0.78497790868924888"/>
    <n v="3.8291605301914583E-2"/>
    <n v="8.8833333333333329"/>
    <n v="0.96170839469808544"/>
    <n v="1.3254786450662739E-2"/>
    <n v="679"/>
    <n v="0.97697841726618706"/>
    <n v="5.4"/>
    <n v="177.66666666666666"/>
    <n v="0.56451612903225812"/>
    <n v="4.8176529019440899"/>
  </r>
  <r>
    <d v="2023-02-10T00:00:00"/>
    <n v="2"/>
    <s v="M05"/>
    <n v="569"/>
    <n v="558"/>
    <n v="11"/>
    <n v="61"/>
    <n v="29"/>
    <n v="412"/>
    <n v="7"/>
    <n v="163.38999999999999"/>
    <n v="33"/>
    <n v="43"/>
    <n v="4.21"/>
    <n v="672"/>
    <n v="5"/>
    <n v="21"/>
    <n v="1"/>
    <n v="3.49"/>
    <n v="548"/>
    <n v="0.75182481751824815"/>
    <n v="0.84672619047619047"/>
    <n v="0.98066783831282955"/>
    <n v="0.72407732864674867"/>
    <n v="1.9332161687170474E-2"/>
    <n v="6.7540983606557381"/>
    <n v="0.98066783831282955"/>
    <n v="1.2302284710017574E-2"/>
    <n v="284.5"/>
    <n v="0.84672619047619047"/>
    <n v="21"/>
    <n v="82.4"/>
    <n v="0.76744186046511631"/>
    <n v="3.4824652671522127"/>
  </r>
  <r>
    <d v="2023-11-29T00:00:00"/>
    <n v="1"/>
    <s v="M03"/>
    <n v="663"/>
    <n v="650"/>
    <n v="13"/>
    <n v="62"/>
    <n v="27"/>
    <n v="589"/>
    <n v="3"/>
    <n v="142.37"/>
    <n v="55"/>
    <n v="42"/>
    <n v="3.26"/>
    <n v="679"/>
    <n v="5"/>
    <n v="38"/>
    <n v="3"/>
    <n v="5.24"/>
    <n v="530"/>
    <n v="1.1113207547169812"/>
    <n v="0.97643593519882177"/>
    <n v="0.98039215686274506"/>
    <n v="0.88838612368024128"/>
    <n v="1.9607843137254902E-2"/>
    <n v="9.5"/>
    <n v="0.98039215686274506"/>
    <n v="4.5248868778280547E-3"/>
    <n v="663"/>
    <n v="0.97643593519882177"/>
    <n v="12.666666666666666"/>
    <n v="117.8"/>
    <n v="1.3095238095238095"/>
    <n v="4.6568799606658704"/>
  </r>
  <r>
    <d v="2023-10-06T00:00:00"/>
    <n v="2"/>
    <s v="M05"/>
    <n v="617"/>
    <n v="598"/>
    <n v="19"/>
    <n v="70"/>
    <n v="24"/>
    <n v="427"/>
    <n v="8"/>
    <n v="140.85"/>
    <n v="49"/>
    <n v="37"/>
    <n v="3.11"/>
    <n v="609"/>
    <n v="4"/>
    <n v="32"/>
    <n v="5"/>
    <n v="4.09"/>
    <n v="543"/>
    <n v="0.78637200736648249"/>
    <n v="1.0131362889983579"/>
    <n v="0.9692058346839546"/>
    <n v="0.69205834683954615"/>
    <n v="3.0794165316045379E-2"/>
    <n v="6.1"/>
    <n v="0.9692058346839546"/>
    <n v="1.2965964343598054E-2"/>
    <n v="308.5"/>
    <n v="1.0131362889983579"/>
    <n v="6.4"/>
    <n v="106.75"/>
    <n v="1.3243243243243243"/>
    <n v="4.3805466808661695"/>
  </r>
  <r>
    <d v="2023-06-23T00:00:00"/>
    <n v="1"/>
    <s v="M01"/>
    <n v="508"/>
    <n v="489"/>
    <n v="19"/>
    <n v="69"/>
    <n v="37"/>
    <n v="501"/>
    <n v="2"/>
    <n v="168.7"/>
    <n v="36"/>
    <n v="39"/>
    <n v="3.72"/>
    <n v="602"/>
    <n v="7"/>
    <n v="27"/>
    <n v="5"/>
    <n v="6.31"/>
    <n v="571"/>
    <n v="0.87740805604203154"/>
    <n v="0.84385382059800662"/>
    <n v="0.96259842519685035"/>
    <n v="0.98622047244094491"/>
    <n v="3.7401574803149609E-2"/>
    <n v="7.2608695652173916"/>
    <n v="0.96259842519685035"/>
    <n v="3.937007874015748E-3"/>
    <n v="508"/>
    <n v="0.84385382059800662"/>
    <n v="5.4"/>
    <n v="71.571428571428569"/>
    <n v="0.92307692307692313"/>
    <n v="3.0112625963248374"/>
  </r>
  <r>
    <d v="2023-03-31T00:00:00"/>
    <n v="1"/>
    <s v="M05"/>
    <n v="665"/>
    <n v="655"/>
    <n v="10"/>
    <n v="64"/>
    <n v="16"/>
    <n v="410"/>
    <n v="10"/>
    <n v="181.34"/>
    <n v="46"/>
    <n v="67"/>
    <n v="4.07"/>
    <n v="673"/>
    <n v="3"/>
    <n v="28"/>
    <n v="1"/>
    <n v="3.7"/>
    <n v="514"/>
    <n v="0.7976653696498055"/>
    <n v="0.98811292719167909"/>
    <n v="0.98496240601503759"/>
    <n v="0.61654135338345861"/>
    <n v="1.5037593984962405E-2"/>
    <n v="6.40625"/>
    <n v="0.98496240601503759"/>
    <n v="1.5037593984962405E-2"/>
    <n v="665"/>
    <n v="0.98811292719167909"/>
    <n v="28"/>
    <n v="136.66666666666666"/>
    <n v="0.68656716417910446"/>
    <n v="3.6671445902724162"/>
  </r>
  <r>
    <d v="2023-01-04T00:00:00"/>
    <n v="3"/>
    <s v="M05"/>
    <n v="623"/>
    <n v="612"/>
    <n v="11"/>
    <n v="63"/>
    <n v="35"/>
    <n v="408"/>
    <n v="5"/>
    <n v="134.11000000000001"/>
    <n v="32"/>
    <n v="43"/>
    <n v="4.83"/>
    <n v="617"/>
    <n v="3"/>
    <n v="20"/>
    <n v="5"/>
    <n v="6.33"/>
    <n v="538"/>
    <n v="0.75836431226765799"/>
    <n v="1.0097244732576987"/>
    <n v="0.9823434991974318"/>
    <n v="0.6548956661316212"/>
    <n v="1.7656500802568219E-2"/>
    <n v="6.4761904761904763"/>
    <n v="0.9823434991974318"/>
    <n v="8.0256821829855531E-3"/>
    <n v="207.66666666666666"/>
    <n v="1.0097244732576987"/>
    <n v="4"/>
    <n v="136"/>
    <n v="0.7441860465116279"/>
    <n v="4.6454403101931243"/>
  </r>
  <r>
    <d v="2023-05-12T00:00:00"/>
    <n v="3"/>
    <s v="M05"/>
    <n v="594"/>
    <n v="564"/>
    <n v="30"/>
    <n v="61"/>
    <n v="48"/>
    <n v="503"/>
    <n v="7"/>
    <n v="140.71"/>
    <n v="39"/>
    <n v="56"/>
    <n v="3.66"/>
    <n v="656"/>
    <n v="4"/>
    <n v="22"/>
    <n v="4"/>
    <n v="7.57"/>
    <n v="549"/>
    <n v="0.91621129326047357"/>
    <n v="0.90548780487804881"/>
    <n v="0.9494949494949495"/>
    <n v="0.84680134680134678"/>
    <n v="5.0505050505050504E-2"/>
    <n v="8.2459016393442628"/>
    <n v="0.9494949494949495"/>
    <n v="1.1784511784511785E-2"/>
    <n v="198"/>
    <n v="0.90548780487804881"/>
    <n v="5.5"/>
    <n v="125.75"/>
    <n v="0.6964285714285714"/>
    <n v="4.2214483689858575"/>
  </r>
  <r>
    <d v="2023-10-11T00:00:00"/>
    <n v="2"/>
    <s v="M05"/>
    <n v="631"/>
    <n v="604"/>
    <n v="27"/>
    <n v="69"/>
    <n v="30"/>
    <n v="514"/>
    <n v="9"/>
    <n v="191.64"/>
    <n v="57"/>
    <n v="49"/>
    <n v="4.54"/>
    <n v="624"/>
    <n v="1"/>
    <n v="36"/>
    <n v="3"/>
    <n v="7.68"/>
    <n v="506"/>
    <n v="1.0158102766798418"/>
    <n v="1.0112179487179487"/>
    <n v="0.9572107765451664"/>
    <n v="0.81458003169572113"/>
    <n v="4.2789223454833596E-2"/>
    <n v="7.4492753623188408"/>
    <n v="0.9572107765451664"/>
    <n v="1.4263074484944533E-2"/>
    <n v="315.5"/>
    <n v="1.0112179487179487"/>
    <n v="12"/>
    <n v="514"/>
    <n v="1.1632653061224489"/>
    <n v="3.2926320183677733"/>
  </r>
  <r>
    <d v="2023-04-11T00:00:00"/>
    <n v="2"/>
    <s v="M04"/>
    <n v="657"/>
    <n v="644"/>
    <n v="13"/>
    <n v="66"/>
    <n v="31"/>
    <n v="549"/>
    <n v="3"/>
    <n v="115.35"/>
    <n v="53"/>
    <n v="44"/>
    <n v="2.7"/>
    <n v="700"/>
    <n v="3"/>
    <n v="29"/>
    <n v="4"/>
    <n v="7.44"/>
    <n v="573"/>
    <n v="0.95811518324607325"/>
    <n v="0.93857142857142861"/>
    <n v="0.98021308980213084"/>
    <n v="0.83561643835616439"/>
    <n v="1.9786910197869101E-2"/>
    <n v="8.3181818181818183"/>
    <n v="0.98021308980213084"/>
    <n v="4.5662100456621002E-3"/>
    <n v="328.5"/>
    <n v="0.93857142857142861"/>
    <n v="7.25"/>
    <n v="183"/>
    <n v="1.2045454545454546"/>
    <n v="5.6957087126137846"/>
  </r>
  <r>
    <d v="2023-02-27T00:00:00"/>
    <n v="1"/>
    <s v="M02"/>
    <n v="676"/>
    <n v="650"/>
    <n v="26"/>
    <n v="69"/>
    <n v="54"/>
    <n v="509"/>
    <n v="4"/>
    <n v="173.4"/>
    <n v="44"/>
    <n v="46"/>
    <n v="3.76"/>
    <n v="621"/>
    <n v="6"/>
    <n v="33"/>
    <n v="5"/>
    <n v="4.75"/>
    <n v="553"/>
    <n v="0.92043399638336343"/>
    <n v="1.0885668276972624"/>
    <n v="0.96153846153846156"/>
    <n v="0.75295857988165682"/>
    <n v="3.8461538461538464E-2"/>
    <n v="7.3768115942028984"/>
    <n v="0.96153846153846156"/>
    <n v="5.9171597633136093E-3"/>
    <n v="676"/>
    <n v="1.0885668276972624"/>
    <n v="6.6"/>
    <n v="84.833333333333329"/>
    <n v="0.95652173913043481"/>
    <n v="3.8985005767012688"/>
  </r>
  <r>
    <d v="2023-04-14T00:00:00"/>
    <n v="3"/>
    <s v="M04"/>
    <n v="566"/>
    <n v="542"/>
    <n v="24"/>
    <n v="70"/>
    <n v="57"/>
    <n v="543"/>
    <n v="9"/>
    <n v="132.58000000000001"/>
    <n v="42"/>
    <n v="63"/>
    <n v="3.12"/>
    <n v="700"/>
    <n v="3"/>
    <n v="37"/>
    <n v="1"/>
    <n v="3.85"/>
    <n v="552"/>
    <n v="0.98369565217391308"/>
    <n v="0.80857142857142861"/>
    <n v="0.95759717314487636"/>
    <n v="0.95936395759717319"/>
    <n v="4.2402826855123678E-2"/>
    <n v="7.7571428571428571"/>
    <n v="0.95759717314487636"/>
    <n v="1.5901060070671377E-2"/>
    <n v="188.66666666666666"/>
    <n v="0.80857142857142861"/>
    <n v="37"/>
    <n v="181"/>
    <n v="0.66666666666666663"/>
    <n v="4.2691205310001505"/>
  </r>
  <r>
    <d v="2023-11-03T00:00:00"/>
    <n v="3"/>
    <s v="M01"/>
    <n v="656"/>
    <n v="645"/>
    <n v="11"/>
    <n v="60"/>
    <n v="37"/>
    <n v="471"/>
    <n v="4"/>
    <n v="145.82"/>
    <n v="52"/>
    <n v="38"/>
    <n v="2.76"/>
    <n v="600"/>
    <n v="7"/>
    <n v="25"/>
    <n v="2"/>
    <n v="6.01"/>
    <n v="587"/>
    <n v="0.80238500851788752"/>
    <n v="1.0933333333333333"/>
    <n v="0.98323170731707321"/>
    <n v="0.71798780487804881"/>
    <n v="1.676829268292683E-2"/>
    <n v="7.85"/>
    <n v="0.98323170731707321"/>
    <n v="6.0975609756097563E-3"/>
    <n v="218.66666666666666"/>
    <n v="1.0933333333333333"/>
    <n v="12.5"/>
    <n v="67.285714285714292"/>
    <n v="1.368421052631579"/>
    <n v="4.4986970237278836"/>
  </r>
  <r>
    <d v="2023-03-30T00:00:00"/>
    <n v="3"/>
    <s v="M02"/>
    <n v="496"/>
    <n v="484"/>
    <n v="12"/>
    <n v="69"/>
    <n v="57"/>
    <n v="478"/>
    <n v="4"/>
    <n v="174.93"/>
    <n v="34"/>
    <n v="44"/>
    <n v="4.9800000000000004"/>
    <n v="650"/>
    <n v="3"/>
    <n v="36"/>
    <n v="1"/>
    <n v="4.38"/>
    <n v="577"/>
    <n v="0.82842287694974004"/>
    <n v="0.7630769230769231"/>
    <n v="0.97580645161290325"/>
    <n v="0.96370967741935487"/>
    <n v="2.4193548387096774E-2"/>
    <n v="6.9275362318840576"/>
    <n v="0.97580645161290325"/>
    <n v="8.0645161290322578E-3"/>
    <n v="165.33333333333334"/>
    <n v="0.7630769230769231"/>
    <n v="36"/>
    <n v="159.33333333333334"/>
    <n v="0.77272727272727271"/>
    <n v="2.8354198822386096"/>
  </r>
  <r>
    <d v="2023-11-06T00:00:00"/>
    <n v="1"/>
    <s v="M02"/>
    <n v="430"/>
    <n v="415"/>
    <n v="15"/>
    <n v="67"/>
    <n v="44"/>
    <n v="422"/>
    <n v="10"/>
    <n v="117.4"/>
    <n v="35"/>
    <n v="37"/>
    <n v="4.21"/>
    <n v="629"/>
    <n v="5"/>
    <n v="24"/>
    <n v="5"/>
    <n v="6.98"/>
    <n v="553"/>
    <n v="0.7631103074141049"/>
    <n v="0.68362480127186009"/>
    <n v="0.96511627906976749"/>
    <n v="0.98139534883720925"/>
    <n v="3.4883720930232558E-2"/>
    <n v="6.2985074626865671"/>
    <n v="0.96511627906976749"/>
    <n v="2.3255813953488372E-2"/>
    <n v="430"/>
    <n v="0.68362480127186009"/>
    <n v="4.8"/>
    <n v="84.4"/>
    <n v="0.94594594594594594"/>
    <n v="3.6626916524701874"/>
  </r>
  <r>
    <d v="2023-03-18T00:00:00"/>
    <n v="3"/>
    <s v="M04"/>
    <n v="615"/>
    <n v="590"/>
    <n v="25"/>
    <n v="68"/>
    <n v="39"/>
    <n v="562"/>
    <n v="7"/>
    <n v="146.86000000000001"/>
    <n v="30"/>
    <n v="67"/>
    <n v="4.37"/>
    <n v="647"/>
    <n v="4"/>
    <n v="29"/>
    <n v="1"/>
    <n v="6.83"/>
    <n v="590"/>
    <n v="0.9525423728813559"/>
    <n v="0.95054095826893359"/>
    <n v="0.95934959349593496"/>
    <n v="0.91382113821138211"/>
    <n v="4.065040650406504E-2"/>
    <n v="8.264705882352942"/>
    <n v="0.95934959349593496"/>
    <n v="1.1382113821138212E-2"/>
    <n v="205"/>
    <n v="0.95054095826893359"/>
    <n v="29"/>
    <n v="140.5"/>
    <n v="0.44776119402985076"/>
    <n v="4.1876617186436054"/>
  </r>
  <r>
    <d v="2023-01-02T00:00:00"/>
    <n v="1"/>
    <s v="M04"/>
    <n v="531"/>
    <n v="509"/>
    <n v="22"/>
    <n v="66"/>
    <n v="16"/>
    <n v="405"/>
    <n v="4"/>
    <n v="146.38999999999999"/>
    <n v="46"/>
    <n v="54"/>
    <n v="4.03"/>
    <n v="636"/>
    <n v="1"/>
    <n v="36"/>
    <n v="2"/>
    <n v="3.28"/>
    <n v="587"/>
    <n v="0.68994889267461668"/>
    <n v="0.83490566037735847"/>
    <n v="0.95856873822975519"/>
    <n v="0.76271186440677963"/>
    <n v="4.1431261770244823E-2"/>
    <n v="6.1363636363636367"/>
    <n v="0.95856873822975519"/>
    <n v="7.5329566854990581E-3"/>
    <n v="531"/>
    <n v="0.83490566037735847"/>
    <n v="18"/>
    <n v="405"/>
    <n v="0.85185185185185186"/>
    <n v="3.6272969465127405"/>
  </r>
  <r>
    <d v="2023-06-24T00:00:00"/>
    <n v="3"/>
    <s v="M03"/>
    <n v="436"/>
    <n v="421"/>
    <n v="15"/>
    <n v="68"/>
    <n v="26"/>
    <n v="589"/>
    <n v="9"/>
    <n v="165.71"/>
    <n v="44"/>
    <n v="53"/>
    <n v="3.49"/>
    <n v="683"/>
    <n v="1"/>
    <n v="24"/>
    <n v="2"/>
    <n v="5.69"/>
    <n v="502"/>
    <n v="1.1733067729083666"/>
    <n v="0.63836017569546122"/>
    <n v="0.9655963302752294"/>
    <n v="1.3509174311926606"/>
    <n v="3.4403669724770644E-2"/>
    <n v="8.6617647058823533"/>
    <n v="0.9655963302752294"/>
    <n v="2.0642201834862386E-2"/>
    <n v="145.33333333333334"/>
    <n v="0.63836017569546122"/>
    <n v="12"/>
    <n v="589"/>
    <n v="0.83018867924528306"/>
    <n v="2.6311025285136682"/>
  </r>
  <r>
    <d v="2023-06-28T00:00:00"/>
    <n v="1"/>
    <s v="M03"/>
    <n v="481"/>
    <n v="471"/>
    <n v="10"/>
    <n v="61"/>
    <n v="11"/>
    <n v="560"/>
    <n v="1"/>
    <n v="153.06"/>
    <n v="36"/>
    <n v="38"/>
    <n v="4.84"/>
    <n v="665"/>
    <n v="2"/>
    <n v="29"/>
    <n v="5"/>
    <n v="6.24"/>
    <n v="539"/>
    <n v="1.0389610389610389"/>
    <n v="0.72330827067669168"/>
    <n v="0.97920997920997921"/>
    <n v="1.1642411642411643"/>
    <n v="2.0790020790020791E-2"/>
    <n v="9.1803278688524586"/>
    <n v="0.97920997920997921"/>
    <n v="2.0790020790020791E-3"/>
    <n v="481"/>
    <n v="0.72330827067669168"/>
    <n v="5.8"/>
    <n v="280"/>
    <n v="0.94736842105263153"/>
    <n v="3.1425584738011239"/>
  </r>
  <r>
    <d v="2023-05-31T00:00:00"/>
    <n v="3"/>
    <s v="M02"/>
    <n v="503"/>
    <n v="485"/>
    <n v="18"/>
    <n v="66"/>
    <n v="42"/>
    <n v="417"/>
    <n v="9"/>
    <n v="124.66"/>
    <n v="38"/>
    <n v="39"/>
    <n v="3.43"/>
    <n v="641"/>
    <n v="7"/>
    <n v="23"/>
    <n v="2"/>
    <n v="7.19"/>
    <n v="583"/>
    <n v="0.71526586620926247"/>
    <n v="0.78471138845553823"/>
    <n v="0.96421471172962225"/>
    <n v="0.82902584493041753"/>
    <n v="3.5785288270377733E-2"/>
    <n v="6.3181818181818183"/>
    <n v="0.96421471172962225"/>
    <n v="1.7892644135188866E-2"/>
    <n v="167.66666666666666"/>
    <n v="0.78471138845553823"/>
    <n v="11.5"/>
    <n v="59.571428571428569"/>
    <n v="0.97435897435897434"/>
    <n v="4.0349751323600191"/>
  </r>
  <r>
    <d v="2023-02-19T00:00:00"/>
    <n v="2"/>
    <s v="M05"/>
    <n v="666"/>
    <n v="638"/>
    <n v="28"/>
    <n v="66"/>
    <n v="59"/>
    <n v="598"/>
    <n v="4"/>
    <n v="169.4"/>
    <n v="51"/>
    <n v="52"/>
    <n v="3.29"/>
    <n v="631"/>
    <n v="1"/>
    <n v="28"/>
    <n v="3"/>
    <n v="4.04"/>
    <n v="556"/>
    <n v="1.0755395683453237"/>
    <n v="1.0554675118858954"/>
    <n v="0.95795795795795791"/>
    <n v="0.89789789789789787"/>
    <n v="4.2042042042042045E-2"/>
    <n v="9.0606060606060606"/>
    <n v="0.95795795795795791"/>
    <n v="6.006006006006006E-3"/>
    <n v="333"/>
    <n v="1.0554675118858954"/>
    <n v="9.3333333333333339"/>
    <n v="598"/>
    <n v="0.98076923076923073"/>
    <n v="3.9315230224321134"/>
  </r>
  <r>
    <d v="2023-10-10T00:00:00"/>
    <n v="2"/>
    <s v="M04"/>
    <n v="568"/>
    <n v="545"/>
    <n v="23"/>
    <n v="63"/>
    <n v="35"/>
    <n v="474"/>
    <n v="1"/>
    <n v="165.58"/>
    <n v="45"/>
    <n v="35"/>
    <n v="3.28"/>
    <n v="612"/>
    <n v="5"/>
    <n v="28"/>
    <n v="3"/>
    <n v="5.99"/>
    <n v="537"/>
    <n v="0.88268156424581001"/>
    <n v="0.92810457516339873"/>
    <n v="0.95950704225352113"/>
    <n v="0.83450704225352113"/>
    <n v="4.0492957746478875E-2"/>
    <n v="7.5238095238095237"/>
    <n v="0.95950704225352113"/>
    <n v="1.7605633802816902E-3"/>
    <n v="284"/>
    <n v="0.92810457516339873"/>
    <n v="9.3333333333333339"/>
    <n v="94.8"/>
    <n v="1.2857142857142858"/>
    <n v="3.4303659862302207"/>
  </r>
  <r>
    <d v="2023-11-13T00:00:00"/>
    <n v="1"/>
    <s v="M05"/>
    <n v="400"/>
    <n v="379"/>
    <n v="21"/>
    <n v="64"/>
    <n v="16"/>
    <n v="513"/>
    <n v="2"/>
    <n v="138.35"/>
    <n v="55"/>
    <n v="33"/>
    <n v="3.8"/>
    <n v="670"/>
    <n v="7"/>
    <n v="32"/>
    <n v="5"/>
    <n v="5.8"/>
    <n v="510"/>
    <n v="1.0058823529411764"/>
    <n v="0.59701492537313428"/>
    <n v="0.94750000000000001"/>
    <n v="1.2825"/>
    <n v="5.2499999999999998E-2"/>
    <n v="8.015625"/>
    <n v="0.94750000000000001"/>
    <n v="5.0000000000000001E-3"/>
    <n v="400"/>
    <n v="0.59701492537313428"/>
    <n v="6.4"/>
    <n v="73.285714285714292"/>
    <n v="1.6666666666666667"/>
    <n v="2.8912179255511385"/>
  </r>
  <r>
    <d v="2023-05-14T00:00:00"/>
    <n v="3"/>
    <s v="M03"/>
    <n v="645"/>
    <n v="618"/>
    <n v="27"/>
    <n v="70"/>
    <n v="22"/>
    <n v="417"/>
    <n v="3"/>
    <n v="109.1"/>
    <n v="42"/>
    <n v="64"/>
    <n v="4.41"/>
    <n v="633"/>
    <n v="7"/>
    <n v="30"/>
    <n v="5"/>
    <n v="7.2"/>
    <n v="514"/>
    <n v="0.81128404669260701"/>
    <n v="1.018957345971564"/>
    <n v="0.95813953488372094"/>
    <n v="0.64651162790697669"/>
    <n v="4.1860465116279069E-2"/>
    <n v="5.9571428571428573"/>
    <n v="0.95813953488372094"/>
    <n v="4.6511627906976744E-3"/>
    <n v="215"/>
    <n v="1.018957345971564"/>
    <n v="6"/>
    <n v="59.571428571428569"/>
    <n v="0.65625"/>
    <n v="5.9120073327222737"/>
  </r>
  <r>
    <d v="2023-03-02T00:00:00"/>
    <n v="3"/>
    <s v="M03"/>
    <n v="684"/>
    <n v="654"/>
    <n v="30"/>
    <n v="70"/>
    <n v="59"/>
    <n v="498"/>
    <n v="6"/>
    <n v="146.54"/>
    <n v="59"/>
    <n v="69"/>
    <n v="2.9"/>
    <n v="631"/>
    <n v="4"/>
    <n v="33"/>
    <n v="5"/>
    <n v="4.5199999999999996"/>
    <n v="540"/>
    <n v="0.92222222222222228"/>
    <n v="1.0839936608557845"/>
    <n v="0.95614035087719296"/>
    <n v="0.72807017543859653"/>
    <n v="4.3859649122807015E-2"/>
    <n v="7.1142857142857139"/>
    <n v="0.95614035087719296"/>
    <n v="8.771929824561403E-3"/>
    <n v="228"/>
    <n v="1.0839936608557845"/>
    <n v="6.6"/>
    <n v="124.5"/>
    <n v="0.85507246376811596"/>
    <n v="4.6676675310495428"/>
  </r>
  <r>
    <d v="2023-08-25T00:00:00"/>
    <n v="3"/>
    <s v="M03"/>
    <n v="558"/>
    <n v="546"/>
    <n v="12"/>
    <n v="65"/>
    <n v="55"/>
    <n v="586"/>
    <n v="3"/>
    <n v="190.79"/>
    <n v="51"/>
    <n v="51"/>
    <n v="4.5599999999999996"/>
    <n v="628"/>
    <n v="6"/>
    <n v="22"/>
    <n v="3"/>
    <n v="4.46"/>
    <n v="590"/>
    <n v="0.99322033898305084"/>
    <n v="0.88853503184713378"/>
    <n v="0.978494623655914"/>
    <n v="1.0501792114695341"/>
    <n v="2.1505376344086023E-2"/>
    <n v="9.0153846153846153"/>
    <n v="0.978494623655914"/>
    <n v="5.3763440860215058E-3"/>
    <n v="186"/>
    <n v="0.88853503184713378"/>
    <n v="7.333333333333333"/>
    <n v="97.666666666666671"/>
    <n v="1"/>
    <n v="2.9246815870852769"/>
  </r>
  <r>
    <d v="2023-07-29T00:00:00"/>
    <n v="1"/>
    <s v="M02"/>
    <n v="648"/>
    <n v="620"/>
    <n v="28"/>
    <n v="66"/>
    <n v="36"/>
    <n v="568"/>
    <n v="9"/>
    <n v="118.84"/>
    <n v="50"/>
    <n v="33"/>
    <n v="2.42"/>
    <n v="634"/>
    <n v="4"/>
    <n v="24"/>
    <n v="1"/>
    <n v="6.16"/>
    <n v="516"/>
    <n v="1.1007751937984496"/>
    <n v="1.0220820189274449"/>
    <n v="0.95679012345679015"/>
    <n v="0.87654320987654322"/>
    <n v="4.3209876543209874E-2"/>
    <n v="8.6060606060606055"/>
    <n v="0.95679012345679015"/>
    <n v="1.3888888888888888E-2"/>
    <n v="648"/>
    <n v="1.0220820189274449"/>
    <n v="24"/>
    <n v="142"/>
    <n v="1.5151515151515151"/>
    <n v="5.4527095254123186"/>
  </r>
  <r>
    <d v="2023-04-14T00:00:00"/>
    <n v="2"/>
    <s v="M04"/>
    <n v="623"/>
    <n v="599"/>
    <n v="24"/>
    <n v="61"/>
    <n v="25"/>
    <n v="545"/>
    <n v="2"/>
    <n v="117.86"/>
    <n v="38"/>
    <n v="51"/>
    <n v="4.54"/>
    <n v="606"/>
    <n v="6"/>
    <n v="27"/>
    <n v="1"/>
    <n v="5.49"/>
    <n v="505"/>
    <n v="1.0792079207920793"/>
    <n v="1.028052805280528"/>
    <n v="0.9614767255216693"/>
    <n v="0.8747993579454254"/>
    <n v="3.8523274478330656E-2"/>
    <n v="8.9344262295081975"/>
    <n v="0.9614767255216693"/>
    <n v="3.2102728731942215E-3"/>
    <n v="311.5"/>
    <n v="1.028052805280528"/>
    <n v="27"/>
    <n v="90.833333333333329"/>
    <n v="0.74509803921568629"/>
    <n v="5.2859324622433395"/>
  </r>
  <r>
    <d v="2023-02-04T00:00:00"/>
    <n v="3"/>
    <s v="M05"/>
    <n v="433"/>
    <n v="412"/>
    <n v="21"/>
    <n v="61"/>
    <n v="31"/>
    <n v="403"/>
    <n v="1"/>
    <n v="191.06"/>
    <n v="33"/>
    <n v="62"/>
    <n v="3.94"/>
    <n v="622"/>
    <n v="2"/>
    <n v="32"/>
    <n v="3"/>
    <n v="7.98"/>
    <n v="521"/>
    <n v="0.77351247600767759"/>
    <n v="0.6961414790996785"/>
    <n v="0.9515011547344111"/>
    <n v="0.93071593533487296"/>
    <n v="4.8498845265588918E-2"/>
    <n v="6.6065573770491799"/>
    <n v="0.9515011547344111"/>
    <n v="2.3094688221709007E-3"/>
    <n v="144.33333333333334"/>
    <n v="0.6961414790996785"/>
    <n v="10.666666666666666"/>
    <n v="201.5"/>
    <n v="0.532258064516129"/>
    <n v="2.2663037789176177"/>
  </r>
  <r>
    <d v="2023-08-27T00:00:00"/>
    <n v="2"/>
    <s v="M01"/>
    <n v="531"/>
    <n v="515"/>
    <n v="16"/>
    <n v="68"/>
    <n v="12"/>
    <n v="404"/>
    <n v="5"/>
    <n v="132.6"/>
    <n v="42"/>
    <n v="45"/>
    <n v="4.87"/>
    <n v="651"/>
    <n v="2"/>
    <n v="28"/>
    <n v="2"/>
    <n v="3.49"/>
    <n v="545"/>
    <n v="0.74128440366972481"/>
    <n v="0.81566820276497698"/>
    <n v="0.96986817325800379"/>
    <n v="0.76082862523540484"/>
    <n v="3.0131826741996232E-2"/>
    <n v="5.9411764705882355"/>
    <n v="0.96986817325800379"/>
    <n v="9.4161958568738224E-3"/>
    <n v="265.5"/>
    <n v="0.81566820276497698"/>
    <n v="14"/>
    <n v="202"/>
    <n v="0.93333333333333335"/>
    <n v="4.004524886877828"/>
  </r>
  <r>
    <d v="2023-11-06T00:00:00"/>
    <n v="2"/>
    <s v="M05"/>
    <n v="692"/>
    <n v="663"/>
    <n v="29"/>
    <n v="61"/>
    <n v="42"/>
    <n v="411"/>
    <n v="2"/>
    <n v="110.6"/>
    <n v="38"/>
    <n v="55"/>
    <n v="3.78"/>
    <n v="618"/>
    <n v="6"/>
    <n v="29"/>
    <n v="3"/>
    <n v="6.02"/>
    <n v="533"/>
    <n v="0.77110694183864914"/>
    <n v="1.1197411003236246"/>
    <n v="0.95809248554913296"/>
    <n v="0.59393063583815031"/>
    <n v="4.1907514450867052E-2"/>
    <n v="6.7377049180327866"/>
    <n v="0.95809248554913296"/>
    <n v="2.8901734104046241E-3"/>
    <n v="346"/>
    <n v="1.1197411003236246"/>
    <n v="9.6666666666666661"/>
    <n v="68.5"/>
    <n v="0.69090909090909092"/>
    <n v="6.2567811934900543"/>
  </r>
  <r>
    <d v="2023-12-07T00:00:00"/>
    <n v="1"/>
    <s v="M01"/>
    <n v="594"/>
    <n v="572"/>
    <n v="22"/>
    <n v="69"/>
    <n v="12"/>
    <n v="569"/>
    <n v="2"/>
    <n v="112.97"/>
    <n v="53"/>
    <n v="69"/>
    <n v="2.4700000000000002"/>
    <n v="649"/>
    <n v="2"/>
    <n v="32"/>
    <n v="2"/>
    <n v="3.89"/>
    <n v="594"/>
    <n v="0.95791245791245794"/>
    <n v="0.9152542372881356"/>
    <n v="0.96296296296296291"/>
    <n v="0.95791245791245794"/>
    <n v="3.7037037037037035E-2"/>
    <n v="8.2463768115942031"/>
    <n v="0.96296296296296291"/>
    <n v="3.3670033670033669E-3"/>
    <n v="594"/>
    <n v="0.9152542372881356"/>
    <n v="16"/>
    <n v="284.5"/>
    <n v="0.76811594202898548"/>
    <n v="5.2580331061343717"/>
  </r>
  <r>
    <d v="2023-11-28T00:00:00"/>
    <n v="1"/>
    <s v="M05"/>
    <n v="443"/>
    <n v="415"/>
    <n v="28"/>
    <n v="62"/>
    <n v="10"/>
    <n v="436"/>
    <n v="3"/>
    <n v="114.65"/>
    <n v="40"/>
    <n v="65"/>
    <n v="3.71"/>
    <n v="680"/>
    <n v="1"/>
    <n v="37"/>
    <n v="5"/>
    <n v="6.41"/>
    <n v="583"/>
    <n v="0.74785591766723847"/>
    <n v="0.65147058823529413"/>
    <n v="0.93679458239277658"/>
    <n v="0.98419864559819414"/>
    <n v="6.320541760722348E-2"/>
    <n v="7.032258064516129"/>
    <n v="0.93679458239277658"/>
    <n v="6.7720090293453723E-3"/>
    <n v="443"/>
    <n v="0.65147058823529413"/>
    <n v="7.4"/>
    <n v="436"/>
    <n v="0.61538461538461542"/>
    <n v="3.8639337112952461"/>
  </r>
  <r>
    <d v="2023-07-16T00:00:00"/>
    <n v="1"/>
    <s v="M05"/>
    <n v="450"/>
    <n v="425"/>
    <n v="25"/>
    <n v="60"/>
    <n v="53"/>
    <n v="480"/>
    <n v="10"/>
    <n v="160.31"/>
    <n v="56"/>
    <n v="53"/>
    <n v="3.34"/>
    <n v="632"/>
    <n v="4"/>
    <n v="24"/>
    <n v="3"/>
    <n v="4.47"/>
    <n v="513"/>
    <n v="0.93567251461988299"/>
    <n v="0.71202531645569622"/>
    <n v="0.94444444444444442"/>
    <n v="1.0666666666666667"/>
    <n v="5.5555555555555552E-2"/>
    <n v="8"/>
    <n v="0.94444444444444442"/>
    <n v="2.2222222222222223E-2"/>
    <n v="450"/>
    <n v="0.71202531645569622"/>
    <n v="8"/>
    <n v="120"/>
    <n v="1.0566037735849056"/>
    <n v="2.8070613186950282"/>
  </r>
  <r>
    <d v="2023-10-06T00:00:00"/>
    <n v="1"/>
    <s v="M04"/>
    <n v="571"/>
    <n v="559"/>
    <n v="12"/>
    <n v="67"/>
    <n v="27"/>
    <n v="485"/>
    <n v="8"/>
    <n v="166.16"/>
    <n v="58"/>
    <n v="31"/>
    <n v="3.96"/>
    <n v="617"/>
    <n v="4"/>
    <n v="30"/>
    <n v="3"/>
    <n v="3.04"/>
    <n v="530"/>
    <n v="0.91509433962264153"/>
    <n v="0.92544570502431123"/>
    <n v="0.978984238178634"/>
    <n v="0.84938704028021017"/>
    <n v="2.1015761821366025E-2"/>
    <n v="7.2388059701492535"/>
    <n v="0.978984238178634"/>
    <n v="1.4010507880910683E-2"/>
    <n v="571"/>
    <n v="0.92544570502431123"/>
    <n v="10"/>
    <n v="121.25"/>
    <n v="1.8709677419354838"/>
    <n v="3.4364467982667311"/>
  </r>
  <r>
    <d v="2023-04-02T00:00:00"/>
    <n v="3"/>
    <s v="M03"/>
    <n v="612"/>
    <n v="583"/>
    <n v="29"/>
    <n v="67"/>
    <n v="40"/>
    <n v="464"/>
    <n v="3"/>
    <n v="112.86"/>
    <n v="38"/>
    <n v="37"/>
    <n v="4.59"/>
    <n v="637"/>
    <n v="2"/>
    <n v="28"/>
    <n v="3"/>
    <n v="5.55"/>
    <n v="525"/>
    <n v="0.88380952380952382"/>
    <n v="0.96075353218210358"/>
    <n v="0.95261437908496727"/>
    <n v="0.75816993464052285"/>
    <n v="4.7385620915032678E-2"/>
    <n v="6.9253731343283578"/>
    <n v="0.95261437908496727"/>
    <n v="4.9019607843137254E-3"/>
    <n v="204"/>
    <n v="0.96075353218210358"/>
    <n v="9.3333333333333339"/>
    <n v="232"/>
    <n v="1.027027027027027"/>
    <n v="5.4226475279106863"/>
  </r>
  <r>
    <d v="2023-06-06T00:00:00"/>
    <n v="1"/>
    <s v="M05"/>
    <n v="572"/>
    <n v="554"/>
    <n v="18"/>
    <n v="68"/>
    <n v="45"/>
    <n v="555"/>
    <n v="8"/>
    <n v="196.87"/>
    <n v="43"/>
    <n v="51"/>
    <n v="4.0999999999999996"/>
    <n v="664"/>
    <n v="7"/>
    <n v="37"/>
    <n v="2"/>
    <n v="7.61"/>
    <n v="509"/>
    <n v="1.0903732809430255"/>
    <n v="0.86144578313253017"/>
    <n v="0.96853146853146854"/>
    <n v="0.97027972027972031"/>
    <n v="3.1468531468531472E-2"/>
    <n v="8.1617647058823533"/>
    <n v="0.96853146853146854"/>
    <n v="1.3986013986013986E-2"/>
    <n v="572"/>
    <n v="0.86144578313253017"/>
    <n v="18.5"/>
    <n v="79.285714285714292"/>
    <n v="0.84313725490196079"/>
    <n v="2.9054706151267333"/>
  </r>
  <r>
    <d v="2023-06-25T00:00:00"/>
    <n v="1"/>
    <s v="M03"/>
    <n v="495"/>
    <n v="472"/>
    <n v="23"/>
    <n v="63"/>
    <n v="60"/>
    <n v="419"/>
    <n v="6"/>
    <n v="145.93"/>
    <n v="47"/>
    <n v="61"/>
    <n v="4.3099999999999996"/>
    <n v="620"/>
    <n v="6"/>
    <n v="20"/>
    <n v="1"/>
    <n v="3.05"/>
    <n v="525"/>
    <n v="0.79809523809523808"/>
    <n v="0.79838709677419351"/>
    <n v="0.95353535353535357"/>
    <n v="0.84646464646464648"/>
    <n v="4.6464646464646465E-2"/>
    <n v="6.6507936507936511"/>
    <n v="0.95353535353535357"/>
    <n v="1.2121212121212121E-2"/>
    <n v="495"/>
    <n v="0.79838709677419351"/>
    <n v="20"/>
    <n v="69.833333333333329"/>
    <n v="0.77049180327868849"/>
    <n v="3.3920372781470567"/>
  </r>
  <r>
    <d v="2023-01-14T00:00:00"/>
    <n v="2"/>
    <s v="M04"/>
    <n v="479"/>
    <n v="468"/>
    <n v="11"/>
    <n v="63"/>
    <n v="45"/>
    <n v="448"/>
    <n v="4"/>
    <n v="147.09"/>
    <n v="30"/>
    <n v="40"/>
    <n v="2.52"/>
    <n v="681"/>
    <n v="5"/>
    <n v="37"/>
    <n v="5"/>
    <n v="7.69"/>
    <n v="574"/>
    <n v="0.78048780487804881"/>
    <n v="0.70337738619676948"/>
    <n v="0.97703549060542794"/>
    <n v="0.93528183716075153"/>
    <n v="2.2964509394572025E-2"/>
    <n v="7.1111111111111107"/>
    <n v="0.97703549060542794"/>
    <n v="8.350730688935281E-3"/>
    <n v="239.5"/>
    <n v="0.70337738619676948"/>
    <n v="7.4"/>
    <n v="89.6"/>
    <n v="0.75"/>
    <n v="3.2565096199605681"/>
  </r>
  <r>
    <d v="2023-07-12T00:00:00"/>
    <n v="1"/>
    <s v="M04"/>
    <n v="700"/>
    <n v="672"/>
    <n v="28"/>
    <n v="65"/>
    <n v="28"/>
    <n v="449"/>
    <n v="7"/>
    <n v="111.87"/>
    <n v="34"/>
    <n v="56"/>
    <n v="3.43"/>
    <n v="610"/>
    <n v="3"/>
    <n v="34"/>
    <n v="4"/>
    <n v="3.53"/>
    <n v="564"/>
    <n v="0.79609929078014185"/>
    <n v="1.1475409836065573"/>
    <n v="0.96"/>
    <n v="0.64142857142857146"/>
    <n v="0.04"/>
    <n v="6.907692307692308"/>
    <n v="0.96"/>
    <n v="0.01"/>
    <n v="700"/>
    <n v="1.1475409836065573"/>
    <n v="8.5"/>
    <n v="149.66666666666666"/>
    <n v="0.6071428571428571"/>
    <n v="6.2572628944310358"/>
  </r>
  <r>
    <d v="2023-03-08T00:00:00"/>
    <n v="3"/>
    <s v="M02"/>
    <n v="597"/>
    <n v="587"/>
    <n v="10"/>
    <n v="61"/>
    <n v="23"/>
    <n v="560"/>
    <n v="4"/>
    <n v="141.32"/>
    <n v="37"/>
    <n v="51"/>
    <n v="4.7"/>
    <n v="613"/>
    <n v="3"/>
    <n v="27"/>
    <n v="1"/>
    <n v="7.01"/>
    <n v="530"/>
    <n v="1.0566037735849056"/>
    <n v="0.97389885807504073"/>
    <n v="0.98324958123953099"/>
    <n v="0.93802345058626468"/>
    <n v="1.675041876046901E-2"/>
    <n v="9.1803278688524586"/>
    <n v="0.98324958123953099"/>
    <n v="6.7001675041876048E-3"/>
    <n v="199"/>
    <n v="0.97389885807504073"/>
    <n v="27"/>
    <n v="186.66666666666666"/>
    <n v="0.72549019607843135"/>
    <n v="4.2244551372771015"/>
  </r>
  <r>
    <d v="2023-04-30T00:00:00"/>
    <n v="3"/>
    <s v="M03"/>
    <n v="617"/>
    <n v="588"/>
    <n v="29"/>
    <n v="64"/>
    <n v="22"/>
    <n v="411"/>
    <n v="10"/>
    <n v="129.29"/>
    <n v="45"/>
    <n v="65"/>
    <n v="2.7"/>
    <n v="662"/>
    <n v="7"/>
    <n v="23"/>
    <n v="2"/>
    <n v="7.31"/>
    <n v="589"/>
    <n v="0.6977928692699491"/>
    <n v="0.93202416918428999"/>
    <n v="0.95299837925445707"/>
    <n v="0.66612641815235007"/>
    <n v="4.7001620745542948E-2"/>
    <n v="6.421875"/>
    <n v="0.95299837925445707"/>
    <n v="1.6207455429497569E-2"/>
    <n v="205.66666666666666"/>
    <n v="0.93202416918428999"/>
    <n v="11.5"/>
    <n v="58.714285714285715"/>
    <n v="0.69230769230769229"/>
    <n v="4.772217495552634"/>
  </r>
  <r>
    <d v="2023-04-06T00:00:00"/>
    <n v="3"/>
    <s v="M04"/>
    <n v="494"/>
    <n v="466"/>
    <n v="28"/>
    <n v="70"/>
    <n v="49"/>
    <n v="486"/>
    <n v="1"/>
    <n v="149.1"/>
    <n v="33"/>
    <n v="45"/>
    <n v="4.0999999999999996"/>
    <n v="647"/>
    <n v="7"/>
    <n v="33"/>
    <n v="2"/>
    <n v="4.62"/>
    <n v="593"/>
    <n v="0.81956155143338949"/>
    <n v="0.7635239567233385"/>
    <n v="0.94331983805668018"/>
    <n v="0.98380566801619429"/>
    <n v="5.6680161943319839E-2"/>
    <n v="6.9428571428571431"/>
    <n v="0.94331983805668018"/>
    <n v="2.0242914979757085E-3"/>
    <n v="164.66666666666666"/>
    <n v="0.7635239567233385"/>
    <n v="16.5"/>
    <n v="69.428571428571431"/>
    <n v="0.73333333333333328"/>
    <n v="3.3132126089872571"/>
  </r>
  <r>
    <d v="2023-03-31T00:00:00"/>
    <n v="1"/>
    <s v="M05"/>
    <n v="486"/>
    <n v="466"/>
    <n v="20"/>
    <n v="64"/>
    <n v="41"/>
    <n v="407"/>
    <n v="6"/>
    <n v="101.26"/>
    <n v="41"/>
    <n v="38"/>
    <n v="2.67"/>
    <n v="694"/>
    <n v="6"/>
    <n v="20"/>
    <n v="5"/>
    <n v="5.62"/>
    <n v="501"/>
    <n v="0.81237524950099804"/>
    <n v="0.70028818443804031"/>
    <n v="0.95884773662551437"/>
    <n v="0.83744855967078191"/>
    <n v="4.1152263374485597E-2"/>
    <n v="6.359375"/>
    <n v="0.95884773662551437"/>
    <n v="1.2345679012345678E-2"/>
    <n v="486"/>
    <n v="0.70028818443804031"/>
    <n v="4"/>
    <n v="67.833333333333329"/>
    <n v="1.0789473684210527"/>
    <n v="4.7995259727434325"/>
  </r>
  <r>
    <d v="2023-12-30T00:00:00"/>
    <n v="2"/>
    <s v="M03"/>
    <n v="555"/>
    <n v="531"/>
    <n v="24"/>
    <n v="62"/>
    <n v="42"/>
    <n v="439"/>
    <n v="4"/>
    <n v="184.86"/>
    <n v="40"/>
    <n v="70"/>
    <n v="2.0299999999999998"/>
    <n v="627"/>
    <n v="6"/>
    <n v="38"/>
    <n v="3"/>
    <n v="7.87"/>
    <n v="581"/>
    <n v="0.75559380378657492"/>
    <n v="0.88516746411483249"/>
    <n v="0.95675675675675675"/>
    <n v="0.79099099099099102"/>
    <n v="4.3243243243243246E-2"/>
    <n v="7.080645161290323"/>
    <n v="0.95675675675675675"/>
    <n v="7.2072072072072073E-3"/>
    <n v="277.5"/>
    <n v="0.88516746411483249"/>
    <n v="12.666666666666666"/>
    <n v="73.166666666666671"/>
    <n v="0.5714285714285714"/>
    <n v="3.0022719896137615"/>
  </r>
  <r>
    <d v="2023-02-28T00:00:00"/>
    <n v="1"/>
    <s v="M01"/>
    <n v="549"/>
    <n v="535"/>
    <n v="14"/>
    <n v="67"/>
    <n v="31"/>
    <n v="496"/>
    <n v="10"/>
    <n v="137.94"/>
    <n v="51"/>
    <n v="47"/>
    <n v="2.35"/>
    <n v="680"/>
    <n v="2"/>
    <n v="21"/>
    <n v="3"/>
    <n v="3.25"/>
    <n v="527"/>
    <n v="0.94117647058823528"/>
    <n v="0.80735294117647061"/>
    <n v="0.97449908925318762"/>
    <n v="0.90346083788706744"/>
    <n v="2.5500910746812388E-2"/>
    <n v="7.4029850746268657"/>
    <n v="0.97449908925318762"/>
    <n v="1.8214936247723135E-2"/>
    <n v="549"/>
    <n v="0.80735294117647061"/>
    <n v="7"/>
    <n v="248"/>
    <n v="1.0851063829787233"/>
    <n v="3.9799913005654632"/>
  </r>
  <r>
    <d v="2023-11-14T00:00:00"/>
    <n v="3"/>
    <s v="M03"/>
    <n v="671"/>
    <n v="649"/>
    <n v="22"/>
    <n v="67"/>
    <n v="38"/>
    <n v="518"/>
    <n v="1"/>
    <n v="162.33000000000001"/>
    <n v="59"/>
    <n v="41"/>
    <n v="3.14"/>
    <n v="612"/>
    <n v="3"/>
    <n v="29"/>
    <n v="2"/>
    <n v="5.12"/>
    <n v="581"/>
    <n v="0.89156626506024095"/>
    <n v="1.09640522875817"/>
    <n v="0.96721311475409832"/>
    <n v="0.77198211624441138"/>
    <n v="3.2786885245901641E-2"/>
    <n v="7.7313432835820892"/>
    <n v="0.96721311475409832"/>
    <n v="1.4903129657228018E-3"/>
    <n v="223.66666666666666"/>
    <n v="1.09640522875817"/>
    <n v="14.5"/>
    <n v="172.66666666666666"/>
    <n v="1.4390243902439024"/>
    <n v="4.1335551038008989"/>
  </r>
  <r>
    <d v="2023-02-07T00:00:00"/>
    <n v="3"/>
    <s v="M04"/>
    <n v="426"/>
    <n v="409"/>
    <n v="17"/>
    <n v="66"/>
    <n v="34"/>
    <n v="489"/>
    <n v="7"/>
    <n v="159.11000000000001"/>
    <n v="41"/>
    <n v="45"/>
    <n v="4.8099999999999996"/>
    <n v="679"/>
    <n v="3"/>
    <n v="35"/>
    <n v="1"/>
    <n v="4.1399999999999997"/>
    <n v="508"/>
    <n v="0.96259842519685035"/>
    <n v="0.62739322533136965"/>
    <n v="0.960093896713615"/>
    <n v="1.147887323943662"/>
    <n v="3.9906103286384977E-2"/>
    <n v="7.4090909090909092"/>
    <n v="0.960093896713615"/>
    <n v="1.6431924882629109E-2"/>
    <n v="142"/>
    <n v="0.62739322533136965"/>
    <n v="35"/>
    <n v="163"/>
    <n v="0.91111111111111109"/>
    <n v="2.6773929985544589"/>
  </r>
  <r>
    <d v="2023-05-12T00:00:00"/>
    <n v="2"/>
    <s v="M01"/>
    <n v="486"/>
    <n v="462"/>
    <n v="24"/>
    <n v="68"/>
    <n v="58"/>
    <n v="460"/>
    <n v="9"/>
    <n v="147.4"/>
    <n v="40"/>
    <n v="64"/>
    <n v="4.9400000000000004"/>
    <n v="643"/>
    <n v="4"/>
    <n v="30"/>
    <n v="4"/>
    <n v="4.6900000000000004"/>
    <n v="564"/>
    <n v="0.81560283687943258"/>
    <n v="0.7558320373250389"/>
    <n v="0.95061728395061729"/>
    <n v="0.94650205761316875"/>
    <n v="4.9382716049382713E-2"/>
    <n v="6.7647058823529411"/>
    <n v="0.95061728395061729"/>
    <n v="1.8518518518518517E-2"/>
    <n v="243"/>
    <n v="0.7558320373250389"/>
    <n v="7.5"/>
    <n v="115"/>
    <n v="0.625"/>
    <n v="3.2971506105834463"/>
  </r>
  <r>
    <d v="2023-04-29T00:00:00"/>
    <n v="1"/>
    <s v="M04"/>
    <n v="667"/>
    <n v="640"/>
    <n v="27"/>
    <n v="66"/>
    <n v="13"/>
    <n v="471"/>
    <n v="5"/>
    <n v="183.16"/>
    <n v="50"/>
    <n v="67"/>
    <n v="4.79"/>
    <n v="660"/>
    <n v="3"/>
    <n v="27"/>
    <n v="2"/>
    <n v="7.45"/>
    <n v="567"/>
    <n v="0.8306878306878307"/>
    <n v="1.0106060606060605"/>
    <n v="0.95952023988005997"/>
    <n v="0.70614692653673161"/>
    <n v="4.0479760119940027E-2"/>
    <n v="7.1363636363636367"/>
    <n v="0.95952023988005997"/>
    <n v="7.4962518740629685E-3"/>
    <n v="667"/>
    <n v="1.0106060606060605"/>
    <n v="13.5"/>
    <n v="157"/>
    <n v="0.74626865671641796"/>
    <n v="3.6416248089102425"/>
  </r>
  <r>
    <d v="2023-12-02T00:00:00"/>
    <n v="2"/>
    <s v="M03"/>
    <n v="466"/>
    <n v="452"/>
    <n v="14"/>
    <n v="61"/>
    <n v="55"/>
    <n v="519"/>
    <n v="3"/>
    <n v="154.22999999999999"/>
    <n v="54"/>
    <n v="46"/>
    <n v="2.79"/>
    <n v="630"/>
    <n v="7"/>
    <n v="33"/>
    <n v="2"/>
    <n v="7.04"/>
    <n v="506"/>
    <n v="1.0256916996047432"/>
    <n v="0.73968253968253972"/>
    <n v="0.96995708154506433"/>
    <n v="1.1137339055793991"/>
    <n v="3.0042918454935622E-2"/>
    <n v="8.5081967213114762"/>
    <n v="0.96995708154506433"/>
    <n v="6.4377682403433476E-3"/>
    <n v="233"/>
    <n v="0.73968253968253972"/>
    <n v="16.5"/>
    <n v="74.142857142857139"/>
    <n v="1.173913043478261"/>
    <n v="3.0214614536730857"/>
  </r>
  <r>
    <d v="2023-05-06T00:00:00"/>
    <n v="2"/>
    <s v="M01"/>
    <n v="626"/>
    <n v="605"/>
    <n v="21"/>
    <n v="67"/>
    <n v="21"/>
    <n v="531"/>
    <n v="8"/>
    <n v="104.02"/>
    <n v="32"/>
    <n v="40"/>
    <n v="2.83"/>
    <n v="657"/>
    <n v="3"/>
    <n v="28"/>
    <n v="1"/>
    <n v="5.01"/>
    <n v="520"/>
    <n v="1.0211538461538461"/>
    <n v="0.95281582952815824"/>
    <n v="0.9664536741214057"/>
    <n v="0.84824281150159742"/>
    <n v="3.3546325878594248E-2"/>
    <n v="7.9253731343283578"/>
    <n v="0.9664536741214057"/>
    <n v="1.2779552715654952E-2"/>
    <n v="313"/>
    <n v="0.95281582952815824"/>
    <n v="28"/>
    <n v="177"/>
    <n v="0.8"/>
    <n v="6.0180734474139594"/>
  </r>
  <r>
    <d v="2023-12-15T00:00:00"/>
    <n v="2"/>
    <s v="M01"/>
    <n v="423"/>
    <n v="399"/>
    <n v="24"/>
    <n v="67"/>
    <n v="22"/>
    <n v="535"/>
    <n v="5"/>
    <n v="101.94"/>
    <n v="31"/>
    <n v="64"/>
    <n v="3.47"/>
    <n v="663"/>
    <n v="3"/>
    <n v="40"/>
    <n v="2"/>
    <n v="7.5"/>
    <n v="534"/>
    <n v="1.0018726591760299"/>
    <n v="0.63800904977375561"/>
    <n v="0.94326241134751776"/>
    <n v="1.2647754137115839"/>
    <n v="5.6737588652482268E-2"/>
    <n v="7.9850746268656714"/>
    <n v="0.94326241134751776"/>
    <n v="1.1820330969267139E-2"/>
    <n v="211.5"/>
    <n v="0.63800904977375561"/>
    <n v="20"/>
    <n v="178.33333333333334"/>
    <n v="0.484375"/>
    <n v="4.1494997057092409"/>
  </r>
  <r>
    <d v="2023-04-09T00:00:00"/>
    <n v="1"/>
    <s v="M04"/>
    <n v="567"/>
    <n v="544"/>
    <n v="23"/>
    <n v="63"/>
    <n v="41"/>
    <n v="411"/>
    <n v="3"/>
    <n v="173.84"/>
    <n v="40"/>
    <n v="34"/>
    <n v="2.2599999999999998"/>
    <n v="640"/>
    <n v="4"/>
    <n v="39"/>
    <n v="5"/>
    <n v="4.46"/>
    <n v="586"/>
    <n v="0.70136518771331058"/>
    <n v="0.88593750000000004"/>
    <n v="0.95943562610229272"/>
    <n v="0.72486772486772488"/>
    <n v="4.0564373897707229E-2"/>
    <n v="6.5238095238095237"/>
    <n v="0.95943562610229272"/>
    <n v="5.2910052910052907E-3"/>
    <n v="567"/>
    <n v="0.88593750000000004"/>
    <n v="7.8"/>
    <n v="102.75"/>
    <n v="1.1764705882352942"/>
    <n v="3.2616198803497469"/>
  </r>
  <r>
    <d v="2023-04-30T00:00:00"/>
    <n v="2"/>
    <s v="M05"/>
    <n v="675"/>
    <n v="656"/>
    <n v="19"/>
    <n v="62"/>
    <n v="26"/>
    <n v="496"/>
    <n v="5"/>
    <n v="141.72999999999999"/>
    <n v="42"/>
    <n v="58"/>
    <n v="4.29"/>
    <n v="673"/>
    <n v="1"/>
    <n v="35"/>
    <n v="1"/>
    <n v="3.05"/>
    <n v="571"/>
    <n v="0.86865148861646235"/>
    <n v="1.0029717682020802"/>
    <n v="0.97185185185185186"/>
    <n v="0.73481481481481481"/>
    <n v="2.8148148148148148E-2"/>
    <n v="8"/>
    <n v="0.97185185185185186"/>
    <n v="7.4074074074074077E-3"/>
    <n v="337.5"/>
    <n v="1.0029717682020802"/>
    <n v="35"/>
    <n v="496"/>
    <n v="0.72413793103448276"/>
    <n v="4.7625767304028788"/>
  </r>
  <r>
    <d v="2023-03-17T00:00:00"/>
    <n v="1"/>
    <s v="M05"/>
    <n v="589"/>
    <n v="565"/>
    <n v="24"/>
    <n v="63"/>
    <n v="10"/>
    <n v="523"/>
    <n v="5"/>
    <n v="163.41"/>
    <n v="49"/>
    <n v="38"/>
    <n v="2.93"/>
    <n v="665"/>
    <n v="1"/>
    <n v="40"/>
    <n v="2"/>
    <n v="3.08"/>
    <n v="555"/>
    <n v="0.94234234234234238"/>
    <n v="0.88571428571428568"/>
    <n v="0.95925297113752117"/>
    <n v="0.88794567062818341"/>
    <n v="4.074702886247878E-2"/>
    <n v="8.3015873015873023"/>
    <n v="0.95925297113752117"/>
    <n v="8.4889643463497456E-3"/>
    <n v="589"/>
    <n v="0.88571428571428568"/>
    <n v="20"/>
    <n v="523"/>
    <n v="1.2894736842105263"/>
    <n v="3.6044305734043207"/>
  </r>
  <r>
    <d v="2023-08-27T00:00:00"/>
    <n v="2"/>
    <s v="M02"/>
    <n v="443"/>
    <n v="432"/>
    <n v="11"/>
    <n v="65"/>
    <n v="10"/>
    <n v="437"/>
    <n v="1"/>
    <n v="144.88"/>
    <n v="37"/>
    <n v="35"/>
    <n v="3.46"/>
    <n v="607"/>
    <n v="5"/>
    <n v="40"/>
    <n v="1"/>
    <n v="4.2699999999999996"/>
    <n v="531"/>
    <n v="0.82297551789077217"/>
    <n v="0.72981878088962104"/>
    <n v="0.97516930022573367"/>
    <n v="0.98645598194130923"/>
    <n v="2.4830699774266364E-2"/>
    <n v="6.7230769230769232"/>
    <n v="0.97516930022573367"/>
    <n v="2.257336343115124E-3"/>
    <n v="221.5"/>
    <n v="0.72981878088962104"/>
    <n v="40"/>
    <n v="87.4"/>
    <n v="1.0571428571428572"/>
    <n v="3.0577029265599118"/>
  </r>
  <r>
    <d v="2023-08-31T00:00:00"/>
    <n v="1"/>
    <s v="M05"/>
    <n v="476"/>
    <n v="451"/>
    <n v="25"/>
    <n v="66"/>
    <n v="56"/>
    <n v="586"/>
    <n v="6"/>
    <n v="194.86"/>
    <n v="31"/>
    <n v="65"/>
    <n v="3.51"/>
    <n v="617"/>
    <n v="6"/>
    <n v="32"/>
    <n v="4"/>
    <n v="7.14"/>
    <n v="583"/>
    <n v="1.0051457975986278"/>
    <n v="0.77147487844408424"/>
    <n v="0.94747899159663862"/>
    <n v="1.23109243697479"/>
    <n v="5.2521008403361345E-2"/>
    <n v="8.8787878787878789"/>
    <n v="0.94747899159663862"/>
    <n v="1.2605042016806723E-2"/>
    <n v="476"/>
    <n v="0.77147487844408424"/>
    <n v="8"/>
    <n v="97.666666666666671"/>
    <n v="0.47692307692307695"/>
    <n v="2.4427794313866364"/>
  </r>
  <r>
    <d v="2023-07-20T00:00:00"/>
    <n v="3"/>
    <s v="M03"/>
    <n v="654"/>
    <n v="626"/>
    <n v="28"/>
    <n v="61"/>
    <n v="21"/>
    <n v="401"/>
    <n v="8"/>
    <n v="154.61000000000001"/>
    <n v="38"/>
    <n v="65"/>
    <n v="2.41"/>
    <n v="649"/>
    <n v="1"/>
    <n v="38"/>
    <n v="2"/>
    <n v="7.17"/>
    <n v="537"/>
    <n v="0.74674115456238366"/>
    <n v="1.0077041602465331"/>
    <n v="0.95718654434250761"/>
    <n v="0.61314984709480125"/>
    <n v="4.2813455657492352E-2"/>
    <n v="6.5737704918032787"/>
    <n v="0.95718654434250761"/>
    <n v="1.2232415902140673E-2"/>
    <n v="218"/>
    <n v="1.0077041602465331"/>
    <n v="19"/>
    <n v="401"/>
    <n v="0.58461538461538465"/>
    <n v="4.2299980596339175"/>
  </r>
  <r>
    <d v="2023-01-06T00:00:00"/>
    <n v="1"/>
    <s v="M04"/>
    <n v="453"/>
    <n v="439"/>
    <n v="14"/>
    <n v="61"/>
    <n v="43"/>
    <n v="416"/>
    <n v="10"/>
    <n v="170.63"/>
    <n v="59"/>
    <n v="46"/>
    <n v="4.75"/>
    <n v="668"/>
    <n v="1"/>
    <n v="21"/>
    <n v="5"/>
    <n v="4.7"/>
    <n v="521"/>
    <n v="0.79846449136276387"/>
    <n v="0.67814371257485029"/>
    <n v="0.9690949227373068"/>
    <n v="0.91832229580573954"/>
    <n v="3.0905077262693158E-2"/>
    <n v="6.8196721311475406"/>
    <n v="0.9690949227373068"/>
    <n v="2.2075055187637971E-2"/>
    <n v="453"/>
    <n v="0.67814371257485029"/>
    <n v="4.2"/>
    <n v="416"/>
    <n v="1.2826086956521738"/>
    <n v="2.6548672566371683"/>
  </r>
  <r>
    <d v="2023-12-13T00:00:00"/>
    <n v="3"/>
    <s v="M01"/>
    <n v="657"/>
    <n v="635"/>
    <n v="22"/>
    <n v="68"/>
    <n v="34"/>
    <n v="472"/>
    <n v="7"/>
    <n v="170.52"/>
    <n v="54"/>
    <n v="50"/>
    <n v="2.67"/>
    <n v="605"/>
    <n v="1"/>
    <n v="23"/>
    <n v="1"/>
    <n v="7.37"/>
    <n v="542"/>
    <n v="0.87084870848708484"/>
    <n v="1.0859504132231406"/>
    <n v="0.9665144596651446"/>
    <n v="0.71841704718417043"/>
    <n v="3.3485540334855401E-2"/>
    <n v="6.9411764705882355"/>
    <n v="0.9665144596651446"/>
    <n v="1.06544901065449E-2"/>
    <n v="219"/>
    <n v="1.0859504132231406"/>
    <n v="23"/>
    <n v="472"/>
    <n v="1.08"/>
    <n v="3.8529204785362419"/>
  </r>
  <r>
    <d v="2023-11-12T00:00:00"/>
    <n v="1"/>
    <s v="M05"/>
    <n v="621"/>
    <n v="596"/>
    <n v="25"/>
    <n v="69"/>
    <n v="54"/>
    <n v="463"/>
    <n v="10"/>
    <n v="184.33"/>
    <n v="51"/>
    <n v="37"/>
    <n v="2.5"/>
    <n v="618"/>
    <n v="3"/>
    <n v="31"/>
    <n v="1"/>
    <n v="6.25"/>
    <n v="599"/>
    <n v="0.77295492487479134"/>
    <n v="1.0048543689320388"/>
    <n v="0.95974235104669892"/>
    <n v="0.74557165861513686"/>
    <n v="4.0257648953301126E-2"/>
    <n v="6.7101449275362315"/>
    <n v="0.95974235104669892"/>
    <n v="1.610305958132045E-2"/>
    <n v="621"/>
    <n v="1.0048543689320388"/>
    <n v="31"/>
    <n v="154.33333333333334"/>
    <n v="1.3783783783783783"/>
    <n v="3.3689578473390114"/>
  </r>
  <r>
    <d v="2023-11-05T00:00:00"/>
    <n v="3"/>
    <s v="M01"/>
    <n v="655"/>
    <n v="630"/>
    <n v="25"/>
    <n v="60"/>
    <n v="47"/>
    <n v="495"/>
    <n v="1"/>
    <n v="167.84"/>
    <n v="31"/>
    <n v="51"/>
    <n v="3.83"/>
    <n v="699"/>
    <n v="5"/>
    <n v="26"/>
    <n v="5"/>
    <n v="3.27"/>
    <n v="512"/>
    <n v="0.966796875"/>
    <n v="0.93705293276108725"/>
    <n v="0.96183206106870234"/>
    <n v="0.75572519083969469"/>
    <n v="3.8167938931297711E-2"/>
    <n v="8.25"/>
    <n v="0.96183206106870234"/>
    <n v="1.5267175572519084E-3"/>
    <n v="218.33333333333334"/>
    <n v="0.93705293276108725"/>
    <n v="5.2"/>
    <n v="99"/>
    <n v="0.60784313725490191"/>
    <n v="3.9025262154432792"/>
  </r>
  <r>
    <d v="2023-01-09T00:00:00"/>
    <n v="1"/>
    <s v="M04"/>
    <n v="515"/>
    <n v="491"/>
    <n v="24"/>
    <n v="61"/>
    <n v="19"/>
    <n v="429"/>
    <n v="3"/>
    <n v="153.6"/>
    <n v="33"/>
    <n v="69"/>
    <n v="4.9400000000000004"/>
    <n v="681"/>
    <n v="7"/>
    <n v="20"/>
    <n v="1"/>
    <n v="3.36"/>
    <n v="506"/>
    <n v="0.84782608695652173"/>
    <n v="0.75624082232011747"/>
    <n v="0.95339805825242718"/>
    <n v="0.83300970873786406"/>
    <n v="4.6601941747572817E-2"/>
    <n v="7.0327868852459012"/>
    <n v="0.95339805825242718"/>
    <n v="5.8252427184466021E-3"/>
    <n v="515"/>
    <n v="0.75624082232011747"/>
    <n v="20"/>
    <n v="61.285714285714285"/>
    <n v="0.47826086956521741"/>
    <n v="3.3528645833333335"/>
  </r>
  <r>
    <d v="2023-01-31T00:00:00"/>
    <n v="1"/>
    <s v="M02"/>
    <n v="498"/>
    <n v="485"/>
    <n v="13"/>
    <n v="68"/>
    <n v="22"/>
    <n v="585"/>
    <n v="1"/>
    <n v="122.14"/>
    <n v="40"/>
    <n v="60"/>
    <n v="4.63"/>
    <n v="618"/>
    <n v="6"/>
    <n v="24"/>
    <n v="5"/>
    <n v="6.14"/>
    <n v="525"/>
    <n v="1.1142857142857143"/>
    <n v="0.80582524271844658"/>
    <n v="0.97389558232931728"/>
    <n v="1.1746987951807228"/>
    <n v="2.6104417670682729E-2"/>
    <n v="8.6029411764705888"/>
    <n v="0.97389558232931728"/>
    <n v="2.008032128514056E-3"/>
    <n v="498"/>
    <n v="0.80582524271844658"/>
    <n v="4.8"/>
    <n v="97.5"/>
    <n v="0.66666666666666663"/>
    <n v="4.0772883576224004"/>
  </r>
  <r>
    <d v="2023-02-18T00:00:00"/>
    <n v="1"/>
    <s v="M01"/>
    <n v="405"/>
    <n v="379"/>
    <n v="26"/>
    <n v="68"/>
    <n v="34"/>
    <n v="415"/>
    <n v="10"/>
    <n v="109.77"/>
    <n v="36"/>
    <n v="66"/>
    <n v="4.58"/>
    <n v="643"/>
    <n v="5"/>
    <n v="22"/>
    <n v="5"/>
    <n v="6.1"/>
    <n v="581"/>
    <n v="0.7142857142857143"/>
    <n v="0.62986003110419908"/>
    <n v="0.93580246913580245"/>
    <n v="1.0246913580246915"/>
    <n v="6.4197530864197536E-2"/>
    <n v="6.1029411764705879"/>
    <n v="0.93580246913580245"/>
    <n v="2.4691358024691357E-2"/>
    <n v="405"/>
    <n v="0.62986003110419908"/>
    <n v="4.4000000000000004"/>
    <n v="83"/>
    <n v="0.54545454545454541"/>
    <n v="3.6895326591965021"/>
  </r>
  <r>
    <d v="2023-08-26T00:00:00"/>
    <n v="3"/>
    <s v="M04"/>
    <n v="613"/>
    <n v="599"/>
    <n v="14"/>
    <n v="69"/>
    <n v="28"/>
    <n v="559"/>
    <n v="10"/>
    <n v="132.38"/>
    <n v="53"/>
    <n v="32"/>
    <n v="4.67"/>
    <n v="651"/>
    <n v="6"/>
    <n v="40"/>
    <n v="2"/>
    <n v="7"/>
    <n v="523"/>
    <n v="1.0688336520076482"/>
    <n v="0.94162826420890933"/>
    <n v="0.97716150081566067"/>
    <n v="0.9119086460032626"/>
    <n v="2.2838499184339316E-2"/>
    <n v="8.1014492753623184"/>
    <n v="0.97716150081566067"/>
    <n v="1.6313213703099509E-2"/>
    <n v="204.33333333333334"/>
    <n v="0.94162826420890933"/>
    <n v="20"/>
    <n v="93.166666666666671"/>
    <n v="1.65625"/>
    <n v="4.6306088533011032"/>
  </r>
  <r>
    <d v="2023-06-29T00:00:00"/>
    <n v="2"/>
    <s v="M04"/>
    <n v="610"/>
    <n v="589"/>
    <n v="21"/>
    <n v="68"/>
    <n v="34"/>
    <n v="500"/>
    <n v="2"/>
    <n v="192.98"/>
    <n v="55"/>
    <n v="38"/>
    <n v="3.31"/>
    <n v="621"/>
    <n v="6"/>
    <n v="30"/>
    <n v="4"/>
    <n v="7.8"/>
    <n v="511"/>
    <n v="0.97847358121330719"/>
    <n v="0.98228663446054754"/>
    <n v="0.96557377049180326"/>
    <n v="0.81967213114754101"/>
    <n v="3.4426229508196723E-2"/>
    <n v="7.3529411764705879"/>
    <n v="0.96557377049180326"/>
    <n v="3.2786885245901639E-3"/>
    <n v="305"/>
    <n v="0.98228663446054754"/>
    <n v="7.5"/>
    <n v="83.333333333333329"/>
    <n v="1.4473684210526316"/>
    <n v="3.1609493211731787"/>
  </r>
  <r>
    <d v="2023-04-26T00:00:00"/>
    <n v="3"/>
    <s v="M05"/>
    <n v="501"/>
    <n v="480"/>
    <n v="21"/>
    <n v="69"/>
    <n v="56"/>
    <n v="547"/>
    <n v="3"/>
    <n v="110.13"/>
    <n v="46"/>
    <n v="53"/>
    <n v="2.63"/>
    <n v="607"/>
    <n v="7"/>
    <n v="40"/>
    <n v="5"/>
    <n v="4.71"/>
    <n v="534"/>
    <n v="1.0243445692883895"/>
    <n v="0.82537067545304776"/>
    <n v="0.95808383233532934"/>
    <n v="1.091816367265469"/>
    <n v="4.1916167664670656E-2"/>
    <n v="7.9275362318840576"/>
    <n v="0.95808383233532934"/>
    <n v="5.9880239520958087E-3"/>
    <n v="167"/>
    <n v="0.82537067545304776"/>
    <n v="8"/>
    <n v="78.142857142857139"/>
    <n v="0.86792452830188682"/>
    <n v="4.5491691637156091"/>
  </r>
  <r>
    <d v="2023-07-08T00:00:00"/>
    <n v="2"/>
    <s v="M02"/>
    <n v="633"/>
    <n v="611"/>
    <n v="22"/>
    <n v="70"/>
    <n v="59"/>
    <n v="454"/>
    <n v="4"/>
    <n v="143.9"/>
    <n v="35"/>
    <n v="69"/>
    <n v="3.65"/>
    <n v="635"/>
    <n v="7"/>
    <n v="22"/>
    <n v="1"/>
    <n v="5.14"/>
    <n v="590"/>
    <n v="0.76949152542372878"/>
    <n v="0.99685039370078743"/>
    <n v="0.96524486571879942"/>
    <n v="0.71721958925750395"/>
    <n v="3.4755134281200632E-2"/>
    <n v="6.4857142857142858"/>
    <n v="0.96524486571879942"/>
    <n v="6.3191153238546603E-3"/>
    <n v="316.5"/>
    <n v="0.99685039370078743"/>
    <n v="22"/>
    <n v="64.857142857142861"/>
    <n v="0.50724637681159424"/>
    <n v="4.3988881167477416"/>
  </r>
  <r>
    <d v="2023-07-14T00:00:00"/>
    <n v="2"/>
    <s v="M05"/>
    <n v="519"/>
    <n v="503"/>
    <n v="16"/>
    <n v="70"/>
    <n v="18"/>
    <n v="486"/>
    <n v="5"/>
    <n v="191.99"/>
    <n v="58"/>
    <n v="64"/>
    <n v="2.29"/>
    <n v="656"/>
    <n v="2"/>
    <n v="23"/>
    <n v="5"/>
    <n v="4.57"/>
    <n v="523"/>
    <n v="0.92925430210325044"/>
    <n v="0.79115853658536583"/>
    <n v="0.96917148362235073"/>
    <n v="0.93641618497109824"/>
    <n v="3.0828516377649325E-2"/>
    <n v="6.9428571428571431"/>
    <n v="0.96917148362235073"/>
    <n v="9.6339113680154135E-3"/>
    <n v="259.5"/>
    <n v="0.79115853658536583"/>
    <n v="4.5999999999999996"/>
    <n v="243"/>
    <n v="0.90625"/>
    <n v="2.7032657950934942"/>
  </r>
  <r>
    <d v="2023-03-24T00:00:00"/>
    <n v="1"/>
    <s v="M02"/>
    <n v="631"/>
    <n v="619"/>
    <n v="12"/>
    <n v="62"/>
    <n v="18"/>
    <n v="422"/>
    <n v="2"/>
    <n v="114.87"/>
    <n v="55"/>
    <n v="60"/>
    <n v="3.84"/>
    <n v="608"/>
    <n v="5"/>
    <n v="24"/>
    <n v="3"/>
    <n v="6.24"/>
    <n v="551"/>
    <n v="0.76588021778584392"/>
    <n v="1.037828947368421"/>
    <n v="0.98098256735340728"/>
    <n v="0.66877971473851028"/>
    <n v="1.9017432646592711E-2"/>
    <n v="6.806451612903226"/>
    <n v="0.98098256735340728"/>
    <n v="3.1695721077654518E-3"/>
    <n v="631"/>
    <n v="1.037828947368421"/>
    <n v="8"/>
    <n v="84.4"/>
    <n v="0.91666666666666663"/>
    <n v="5.4931661878645421"/>
  </r>
  <r>
    <d v="2023-07-01T00:00:00"/>
    <n v="2"/>
    <s v="M03"/>
    <n v="547"/>
    <n v="525"/>
    <n v="22"/>
    <n v="63"/>
    <n v="32"/>
    <n v="569"/>
    <n v="8"/>
    <n v="152.12"/>
    <n v="51"/>
    <n v="44"/>
    <n v="4.03"/>
    <n v="640"/>
    <n v="1"/>
    <n v="20"/>
    <n v="1"/>
    <n v="6.24"/>
    <n v="552"/>
    <n v="1.0307971014492754"/>
    <n v="0.85468750000000004"/>
    <n v="0.95978062157221211"/>
    <n v="1.040219378427788"/>
    <n v="4.0219378427787937E-2"/>
    <n v="9.0317460317460316"/>
    <n v="0.95978062157221211"/>
    <n v="1.4625228519195612E-2"/>
    <n v="273.5"/>
    <n v="0.85468750000000004"/>
    <n v="20"/>
    <n v="569"/>
    <n v="1.1590909090909092"/>
    <n v="3.595845385222193"/>
  </r>
  <r>
    <d v="2023-05-05T00:00:00"/>
    <n v="2"/>
    <s v="M02"/>
    <n v="530"/>
    <n v="516"/>
    <n v="14"/>
    <n v="60"/>
    <n v="11"/>
    <n v="522"/>
    <n v="5"/>
    <n v="141.28"/>
    <n v="56"/>
    <n v="40"/>
    <n v="4.2300000000000004"/>
    <n v="675"/>
    <n v="1"/>
    <n v="27"/>
    <n v="3"/>
    <n v="6.76"/>
    <n v="548"/>
    <n v="0.95255474452554745"/>
    <n v="0.78518518518518521"/>
    <n v="0.97358490566037736"/>
    <n v="0.98490566037735849"/>
    <n v="2.6415094339622643E-2"/>
    <n v="8.6999999999999993"/>
    <n v="0.97358490566037736"/>
    <n v="9.433962264150943E-3"/>
    <n v="265"/>
    <n v="0.78518518518518521"/>
    <n v="9"/>
    <n v="522"/>
    <n v="1.4"/>
    <n v="3.7514156285390712"/>
  </r>
  <r>
    <d v="2023-10-08T00:00:00"/>
    <n v="1"/>
    <s v="M01"/>
    <n v="614"/>
    <n v="593"/>
    <n v="21"/>
    <n v="66"/>
    <n v="32"/>
    <n v="442"/>
    <n v="2"/>
    <n v="185.36"/>
    <n v="44"/>
    <n v="44"/>
    <n v="2.82"/>
    <n v="699"/>
    <n v="4"/>
    <n v="21"/>
    <n v="3"/>
    <n v="6.88"/>
    <n v="512"/>
    <n v="0.86328125"/>
    <n v="0.87839771101573672"/>
    <n v="0.96579804560260585"/>
    <n v="0.71986970684039087"/>
    <n v="3.4201954397394138E-2"/>
    <n v="6.6969696969696972"/>
    <n v="0.96579804560260585"/>
    <n v="3.2573289902280132E-3"/>
    <n v="614"/>
    <n v="0.87839771101573672"/>
    <n v="7"/>
    <n v="110.5"/>
    <n v="1"/>
    <n v="3.3124730254639618"/>
  </r>
  <r>
    <d v="2023-08-12T00:00:00"/>
    <n v="3"/>
    <s v="M02"/>
    <n v="570"/>
    <n v="543"/>
    <n v="27"/>
    <n v="69"/>
    <n v="50"/>
    <n v="403"/>
    <n v="2"/>
    <n v="179.3"/>
    <n v="38"/>
    <n v="48"/>
    <n v="4.68"/>
    <n v="662"/>
    <n v="5"/>
    <n v="22"/>
    <n v="3"/>
    <n v="5.79"/>
    <n v="500"/>
    <n v="0.80600000000000005"/>
    <n v="0.86102719033232633"/>
    <n v="0.95263157894736838"/>
    <n v="0.7070175438596491"/>
    <n v="4.736842105263158E-2"/>
    <n v="5.8405797101449277"/>
    <n v="0.95263157894736838"/>
    <n v="3.5087719298245615E-3"/>
    <n v="190"/>
    <n v="0.86102719033232633"/>
    <n v="7.333333333333333"/>
    <n v="80.599999999999994"/>
    <n v="0.79166666666666663"/>
    <n v="3.1790295593976574"/>
  </r>
  <r>
    <d v="2023-09-19T00:00:00"/>
    <n v="1"/>
    <s v="M02"/>
    <n v="587"/>
    <n v="576"/>
    <n v="11"/>
    <n v="66"/>
    <n v="35"/>
    <n v="499"/>
    <n v="10"/>
    <n v="125.11"/>
    <n v="35"/>
    <n v="54"/>
    <n v="3.89"/>
    <n v="659"/>
    <n v="4"/>
    <n v="28"/>
    <n v="5"/>
    <n v="7.63"/>
    <n v="581"/>
    <n v="0.85886402753872637"/>
    <n v="0.89074355083459789"/>
    <n v="0.98126064735945484"/>
    <n v="0.85008517887563884"/>
    <n v="1.8739352640545145E-2"/>
    <n v="7.5606060606060606"/>
    <n v="0.98126064735945484"/>
    <n v="1.7035775127768313E-2"/>
    <n v="587"/>
    <n v="0.89074355083459789"/>
    <n v="5.6"/>
    <n v="124.75"/>
    <n v="0.64814814814814814"/>
    <n v="4.691871153385021"/>
  </r>
  <r>
    <d v="2023-08-17T00:00:00"/>
    <n v="2"/>
    <s v="M03"/>
    <n v="637"/>
    <n v="623"/>
    <n v="14"/>
    <n v="60"/>
    <n v="44"/>
    <n v="554"/>
    <n v="10"/>
    <n v="174.65"/>
    <n v="46"/>
    <n v="40"/>
    <n v="2.21"/>
    <n v="681"/>
    <n v="6"/>
    <n v="23"/>
    <n v="5"/>
    <n v="7.29"/>
    <n v="587"/>
    <n v="0.94378194207836452"/>
    <n v="0.93538913362701914"/>
    <n v="0.97802197802197799"/>
    <n v="0.86970172684458402"/>
    <n v="2.197802197802198E-2"/>
    <n v="9.2333333333333325"/>
    <n v="0.97802197802197799"/>
    <n v="1.5698587127158554E-2"/>
    <n v="318.5"/>
    <n v="0.93538913362701914"/>
    <n v="4.5999999999999996"/>
    <n v="92.333333333333329"/>
    <n v="1.1499999999999999"/>
    <n v="3.6472945891783568"/>
  </r>
  <r>
    <d v="2023-11-19T00:00:00"/>
    <n v="1"/>
    <s v="M02"/>
    <n v="503"/>
    <n v="487"/>
    <n v="16"/>
    <n v="70"/>
    <n v="55"/>
    <n v="516"/>
    <n v="8"/>
    <n v="172.36"/>
    <n v="40"/>
    <n v="63"/>
    <n v="4.96"/>
    <n v="694"/>
    <n v="5"/>
    <n v="26"/>
    <n v="4"/>
    <n v="3.08"/>
    <n v="505"/>
    <n v="1.0217821782178218"/>
    <n v="0.72478386167146969"/>
    <n v="0.96819085487077539"/>
    <n v="1.025844930417495"/>
    <n v="3.1809145129224649E-2"/>
    <n v="7.371428571428571"/>
    <n v="0.96819085487077539"/>
    <n v="1.5904572564612324E-2"/>
    <n v="503"/>
    <n v="0.72478386167146969"/>
    <n v="6.5"/>
    <n v="103.2"/>
    <n v="0.63492063492063489"/>
    <n v="2.9183105128800184"/>
  </r>
  <r>
    <d v="2023-06-03T00:00:00"/>
    <n v="2"/>
    <s v="M05"/>
    <n v="546"/>
    <n v="522"/>
    <n v="24"/>
    <n v="65"/>
    <n v="42"/>
    <n v="487"/>
    <n v="8"/>
    <n v="105.39"/>
    <n v="55"/>
    <n v="59"/>
    <n v="4.47"/>
    <n v="649"/>
    <n v="2"/>
    <n v="34"/>
    <n v="4"/>
    <n v="5.52"/>
    <n v="548"/>
    <n v="0.88868613138686137"/>
    <n v="0.8412942989214176"/>
    <n v="0.95604395604395609"/>
    <n v="0.89194139194139199"/>
    <n v="4.3956043956043959E-2"/>
    <n v="7.4923076923076923"/>
    <n v="0.95604395604395609"/>
    <n v="1.4652014652014652E-2"/>
    <n v="273"/>
    <n v="0.8412942989214176"/>
    <n v="8.5"/>
    <n v="243.5"/>
    <n v="0.93220338983050843"/>
    <n v="5.1807571875889549"/>
  </r>
  <r>
    <d v="2023-10-29T00:00:00"/>
    <n v="1"/>
    <s v="M05"/>
    <n v="596"/>
    <n v="570"/>
    <n v="26"/>
    <n v="63"/>
    <n v="27"/>
    <n v="471"/>
    <n v="7"/>
    <n v="128.85"/>
    <n v="41"/>
    <n v="59"/>
    <n v="4.68"/>
    <n v="610"/>
    <n v="3"/>
    <n v="35"/>
    <n v="1"/>
    <n v="5.94"/>
    <n v="538"/>
    <n v="0.87546468401486988"/>
    <n v="0.9770491803278688"/>
    <n v="0.9563758389261745"/>
    <n v="0.79026845637583898"/>
    <n v="4.3624161073825503E-2"/>
    <n v="7.4761904761904763"/>
    <n v="0.9563758389261745"/>
    <n v="1.1744966442953021E-2"/>
    <n v="596"/>
    <n v="0.9770491803278688"/>
    <n v="35"/>
    <n v="157"/>
    <n v="0.69491525423728817"/>
    <n v="4.6255335661622041"/>
  </r>
  <r>
    <d v="2023-08-10T00:00:00"/>
    <n v="1"/>
    <s v="M02"/>
    <n v="686"/>
    <n v="670"/>
    <n v="16"/>
    <n v="62"/>
    <n v="17"/>
    <n v="573"/>
    <n v="5"/>
    <n v="143.08000000000001"/>
    <n v="37"/>
    <n v="37"/>
    <n v="3.44"/>
    <n v="616"/>
    <n v="3"/>
    <n v="26"/>
    <n v="5"/>
    <n v="7.14"/>
    <n v="554"/>
    <n v="1.0342960288808665"/>
    <n v="1.1136363636363635"/>
    <n v="0.97667638483965014"/>
    <n v="0.83527696793002915"/>
    <n v="2.3323615160349854E-2"/>
    <n v="9.241935483870968"/>
    <n v="0.97667638483965014"/>
    <n v="7.2886297376093291E-3"/>
    <n v="686"/>
    <n v="1.1136363636363635"/>
    <n v="5.2"/>
    <n v="191"/>
    <n v="1"/>
    <n v="4.7945205479452051"/>
  </r>
  <r>
    <d v="2023-02-15T00:00:00"/>
    <n v="2"/>
    <s v="M03"/>
    <n v="658"/>
    <n v="629"/>
    <n v="29"/>
    <n v="60"/>
    <n v="47"/>
    <n v="427"/>
    <n v="5"/>
    <n v="185.94"/>
    <n v="54"/>
    <n v="31"/>
    <n v="2.44"/>
    <n v="670"/>
    <n v="4"/>
    <n v="30"/>
    <n v="2"/>
    <n v="3.83"/>
    <n v="512"/>
    <n v="0.833984375"/>
    <n v="0.98208955223880601"/>
    <n v="0.95592705167173253"/>
    <n v="0.64893617021276595"/>
    <n v="4.4072948328267476E-2"/>
    <n v="7.1166666666666663"/>
    <n v="0.95592705167173253"/>
    <n v="7.5987841945288756E-3"/>
    <n v="329"/>
    <n v="0.98208955223880601"/>
    <n v="15"/>
    <n v="106.75"/>
    <n v="1.7419354838709677"/>
    <n v="3.538775949230935"/>
  </r>
  <r>
    <d v="2023-01-11T00:00:00"/>
    <n v="1"/>
    <s v="M03"/>
    <n v="450"/>
    <n v="425"/>
    <n v="25"/>
    <n v="60"/>
    <n v="60"/>
    <n v="534"/>
    <n v="7"/>
    <n v="138.02000000000001"/>
    <n v="55"/>
    <n v="40"/>
    <n v="3.65"/>
    <n v="658"/>
    <n v="3"/>
    <n v="27"/>
    <n v="2"/>
    <n v="5.01"/>
    <n v="599"/>
    <n v="0.89148580968280466"/>
    <n v="0.68389057750759874"/>
    <n v="0.94444444444444442"/>
    <n v="1.1866666666666668"/>
    <n v="5.5555555555555552E-2"/>
    <n v="8.9"/>
    <n v="0.94444444444444442"/>
    <n v="1.5555555555555555E-2"/>
    <n v="450"/>
    <n v="0.68389057750759874"/>
    <n v="13.5"/>
    <n v="178"/>
    <n v="1.375"/>
    <n v="3.2603970439066798"/>
  </r>
  <r>
    <d v="2023-01-27T00:00:00"/>
    <n v="3"/>
    <s v="M01"/>
    <n v="555"/>
    <n v="530"/>
    <n v="25"/>
    <n v="62"/>
    <n v="15"/>
    <n v="572"/>
    <n v="6"/>
    <n v="148.94"/>
    <n v="57"/>
    <n v="69"/>
    <n v="4.67"/>
    <n v="649"/>
    <n v="4"/>
    <n v="20"/>
    <n v="2"/>
    <n v="5.2"/>
    <n v="548"/>
    <n v="1.0437956204379562"/>
    <n v="0.85516178736517723"/>
    <n v="0.95495495495495497"/>
    <n v="1.0306306306306305"/>
    <n v="4.5045045045045043E-2"/>
    <n v="9.2258064516129039"/>
    <n v="0.95495495495495497"/>
    <n v="1.0810810810810811E-2"/>
    <n v="185"/>
    <n v="0.85516178736517723"/>
    <n v="10"/>
    <n v="143"/>
    <n v="0.82608695652173914"/>
    <n v="3.7263327514435343"/>
  </r>
  <r>
    <d v="2023-11-06T00:00:00"/>
    <n v="3"/>
    <s v="M02"/>
    <n v="422"/>
    <n v="407"/>
    <n v="15"/>
    <n v="62"/>
    <n v="48"/>
    <n v="498"/>
    <n v="3"/>
    <n v="142.37"/>
    <n v="38"/>
    <n v="31"/>
    <n v="3.9"/>
    <n v="673"/>
    <n v="3"/>
    <n v="30"/>
    <n v="2"/>
    <n v="7.65"/>
    <n v="501"/>
    <n v="0.99401197604790414"/>
    <n v="0.62704309063893016"/>
    <n v="0.96445497630331756"/>
    <n v="1.1800947867298579"/>
    <n v="3.5545023696682464E-2"/>
    <n v="8.0322580645161299"/>
    <n v="0.96445497630331756"/>
    <n v="7.1090047393364926E-3"/>
    <n v="140.66666666666666"/>
    <n v="0.62704309063893016"/>
    <n v="15"/>
    <n v="166"/>
    <n v="1.2258064516129032"/>
    <n v="2.9641076069396641"/>
  </r>
  <r>
    <d v="2023-07-07T00:00:00"/>
    <n v="3"/>
    <s v="M02"/>
    <n v="686"/>
    <n v="656"/>
    <n v="30"/>
    <n v="62"/>
    <n v="52"/>
    <n v="493"/>
    <n v="5"/>
    <n v="176.76"/>
    <n v="52"/>
    <n v="40"/>
    <n v="4.5"/>
    <n v="691"/>
    <n v="7"/>
    <n v="20"/>
    <n v="2"/>
    <n v="7.72"/>
    <n v="540"/>
    <n v="0.91296296296296298"/>
    <n v="0.99276410998552822"/>
    <n v="0.95626822157434399"/>
    <n v="0.71865889212827994"/>
    <n v="4.3731778425655975E-2"/>
    <n v="7.9516129032258061"/>
    <n v="0.95626822157434399"/>
    <n v="7.2886297376093291E-3"/>
    <n v="228.66666666666666"/>
    <n v="0.99276410998552822"/>
    <n v="10"/>
    <n v="70.428571428571431"/>
    <n v="1.3"/>
    <n v="3.8809685449196651"/>
  </r>
  <r>
    <d v="2023-02-14T00:00:00"/>
    <n v="2"/>
    <s v="M01"/>
    <n v="566"/>
    <n v="549"/>
    <n v="17"/>
    <n v="68"/>
    <n v="57"/>
    <n v="518"/>
    <n v="1"/>
    <n v="163.06"/>
    <n v="58"/>
    <n v="45"/>
    <n v="4.5199999999999996"/>
    <n v="663"/>
    <n v="2"/>
    <n v="21"/>
    <n v="1"/>
    <n v="6.18"/>
    <n v="511"/>
    <n v="1.0136986301369864"/>
    <n v="0.85369532428355954"/>
    <n v="0.96996466431095407"/>
    <n v="0.9151943462897526"/>
    <n v="3.0035335689045935E-2"/>
    <n v="7.617647058823529"/>
    <n v="0.96996466431095407"/>
    <n v="1.7667844522968198E-3"/>
    <n v="283"/>
    <n v="0.85369532428355954"/>
    <n v="21"/>
    <n v="259"/>
    <n v="1.288888888888889"/>
    <n v="3.4711149270207287"/>
  </r>
  <r>
    <d v="2023-01-15T00:00:00"/>
    <n v="2"/>
    <s v="M02"/>
    <n v="442"/>
    <n v="427"/>
    <n v="15"/>
    <n v="70"/>
    <n v="27"/>
    <n v="477"/>
    <n v="3"/>
    <n v="170.45"/>
    <n v="60"/>
    <n v="51"/>
    <n v="4.55"/>
    <n v="637"/>
    <n v="7"/>
    <n v="35"/>
    <n v="3"/>
    <n v="6.08"/>
    <n v="512"/>
    <n v="0.931640625"/>
    <n v="0.69387755102040816"/>
    <n v="0.9660633484162896"/>
    <n v="1.0791855203619909"/>
    <n v="3.3936651583710405E-2"/>
    <n v="6.8142857142857141"/>
    <n v="0.9660633484162896"/>
    <n v="6.7873303167420816E-3"/>
    <n v="221"/>
    <n v="0.69387755102040816"/>
    <n v="11.666666666666666"/>
    <n v="68.142857142857139"/>
    <n v="1.1764705882352942"/>
    <n v="2.5931358169551189"/>
  </r>
  <r>
    <d v="2023-08-29T00:00:00"/>
    <n v="2"/>
    <s v="M04"/>
    <n v="626"/>
    <n v="610"/>
    <n v="16"/>
    <n v="60"/>
    <n v="20"/>
    <n v="591"/>
    <n v="7"/>
    <n v="192.04"/>
    <n v="54"/>
    <n v="32"/>
    <n v="4.26"/>
    <n v="697"/>
    <n v="6"/>
    <n v="35"/>
    <n v="5"/>
    <n v="3.23"/>
    <n v="538"/>
    <n v="1.0985130111524164"/>
    <n v="0.89813486370157825"/>
    <n v="0.9744408945686901"/>
    <n v="0.94408945686900958"/>
    <n v="2.5559105431309903E-2"/>
    <n v="9.85"/>
    <n v="0.9744408945686901"/>
    <n v="1.1182108626198083E-2"/>
    <n v="313"/>
    <n v="0.89813486370157825"/>
    <n v="7"/>
    <n v="98.5"/>
    <n v="1.6875"/>
    <n v="3.2597375546761094"/>
  </r>
  <r>
    <d v="2023-04-19T00:00:00"/>
    <n v="1"/>
    <s v="M02"/>
    <n v="562"/>
    <n v="536"/>
    <n v="26"/>
    <n v="60"/>
    <n v="50"/>
    <n v="486"/>
    <n v="4"/>
    <n v="128.82"/>
    <n v="50"/>
    <n v="65"/>
    <n v="3.77"/>
    <n v="666"/>
    <n v="6"/>
    <n v="29"/>
    <n v="4"/>
    <n v="6.83"/>
    <n v="541"/>
    <n v="0.8983364140480592"/>
    <n v="0.84384384384384381"/>
    <n v="0.9537366548042705"/>
    <n v="0.86476868327402134"/>
    <n v="4.6263345195729534E-2"/>
    <n v="8.1"/>
    <n v="0.9537366548042705"/>
    <n v="7.1174377224199285E-3"/>
    <n v="562"/>
    <n v="0.84384384384384381"/>
    <n v="7.25"/>
    <n v="81"/>
    <n v="0.76923076923076927"/>
    <n v="4.3626766030119546"/>
  </r>
  <r>
    <d v="2023-03-27T00:00:00"/>
    <n v="3"/>
    <s v="M02"/>
    <n v="668"/>
    <n v="649"/>
    <n v="19"/>
    <n v="61"/>
    <n v="41"/>
    <n v="582"/>
    <n v="4"/>
    <n v="107.75"/>
    <n v="45"/>
    <n v="51"/>
    <n v="3.23"/>
    <n v="601"/>
    <n v="3"/>
    <n v="31"/>
    <n v="5"/>
    <n v="5.39"/>
    <n v="589"/>
    <n v="0.98811544991511036"/>
    <n v="1.1114808652246255"/>
    <n v="0.97155688622754488"/>
    <n v="0.87125748502994016"/>
    <n v="2.8443113772455089E-2"/>
    <n v="9.5409836065573774"/>
    <n v="0.97155688622754488"/>
    <n v="5.9880239520958087E-3"/>
    <n v="222.66666666666666"/>
    <n v="1.1114808652246255"/>
    <n v="6.2"/>
    <n v="194"/>
    <n v="0.88235294117647056"/>
    <n v="6.1995359628770306"/>
  </r>
  <r>
    <d v="2023-07-24T00:00:00"/>
    <n v="1"/>
    <s v="M05"/>
    <n v="416"/>
    <n v="388"/>
    <n v="28"/>
    <n v="60"/>
    <n v="39"/>
    <n v="448"/>
    <n v="4"/>
    <n v="123.14"/>
    <n v="33"/>
    <n v="43"/>
    <n v="3.8"/>
    <n v="641"/>
    <n v="4"/>
    <n v="34"/>
    <n v="4"/>
    <n v="6.88"/>
    <n v="576"/>
    <n v="0.77777777777777779"/>
    <n v="0.64898595943837756"/>
    <n v="0.93269230769230771"/>
    <n v="1.0769230769230769"/>
    <n v="6.7307692307692304E-2"/>
    <n v="7.4666666666666668"/>
    <n v="0.93269230769230771"/>
    <n v="9.6153846153846159E-3"/>
    <n v="416"/>
    <n v="0.64898595943837756"/>
    <n v="8.5"/>
    <n v="112"/>
    <n v="0.76744186046511631"/>
    <n v="3.3782686373233717"/>
  </r>
  <r>
    <d v="2023-04-13T00:00:00"/>
    <n v="3"/>
    <s v="M02"/>
    <n v="518"/>
    <n v="499"/>
    <n v="19"/>
    <n v="63"/>
    <n v="31"/>
    <n v="442"/>
    <n v="1"/>
    <n v="129.91999999999999"/>
    <n v="56"/>
    <n v="65"/>
    <n v="2.2599999999999998"/>
    <n v="616"/>
    <n v="7"/>
    <n v="32"/>
    <n v="1"/>
    <n v="5.9"/>
    <n v="595"/>
    <n v="0.74285714285714288"/>
    <n v="0.84090909090909094"/>
    <n v="0.96332046332046328"/>
    <n v="0.85328185328185324"/>
    <n v="3.6679536679536683E-2"/>
    <n v="7.0158730158730158"/>
    <n v="0.96332046332046328"/>
    <n v="1.9305019305019305E-3"/>
    <n v="172.66666666666666"/>
    <n v="0.84090909090909094"/>
    <n v="32"/>
    <n v="63.142857142857146"/>
    <n v="0.86153846153846159"/>
    <n v="3.9870689655172415"/>
  </r>
  <r>
    <d v="2023-09-03T00:00:00"/>
    <n v="2"/>
    <s v="M05"/>
    <n v="637"/>
    <n v="626"/>
    <n v="11"/>
    <n v="70"/>
    <n v="26"/>
    <n v="578"/>
    <n v="3"/>
    <n v="148.72"/>
    <n v="43"/>
    <n v="35"/>
    <n v="2.83"/>
    <n v="682"/>
    <n v="3"/>
    <n v="37"/>
    <n v="5"/>
    <n v="5.73"/>
    <n v="551"/>
    <n v="1.0490018148820326"/>
    <n v="0.93401759530791784"/>
    <n v="0.98273155416012559"/>
    <n v="0.90737833594976447"/>
    <n v="1.726844583987441E-2"/>
    <n v="8.257142857142858"/>
    <n v="0.98273155416012559"/>
    <n v="4.7095761381475663E-3"/>
    <n v="318.5"/>
    <n v="0.93401759530791784"/>
    <n v="7.4"/>
    <n v="192.66666666666666"/>
    <n v="1.2285714285714286"/>
    <n v="4.2832167832167833"/>
  </r>
  <r>
    <d v="2023-07-23T00:00:00"/>
    <n v="1"/>
    <s v="M01"/>
    <n v="588"/>
    <n v="569"/>
    <n v="19"/>
    <n v="67"/>
    <n v="30"/>
    <n v="484"/>
    <n v="7"/>
    <n v="110.51"/>
    <n v="46"/>
    <n v="35"/>
    <n v="4.8600000000000003"/>
    <n v="676"/>
    <n v="2"/>
    <n v="40"/>
    <n v="2"/>
    <n v="5.61"/>
    <n v="580"/>
    <n v="0.83448275862068966"/>
    <n v="0.86982248520710059"/>
    <n v="0.96768707482993199"/>
    <n v="0.8231292517006803"/>
    <n v="3.2312925170068028E-2"/>
    <n v="7.2238805970149258"/>
    <n v="0.96768707482993199"/>
    <n v="1.1904761904761904E-2"/>
    <n v="588"/>
    <n v="0.86982248520710059"/>
    <n v="20"/>
    <n v="242"/>
    <n v="1.3142857142857143"/>
    <n v="5.3207854492806081"/>
  </r>
  <r>
    <d v="2023-08-17T00:00:00"/>
    <n v="1"/>
    <s v="M02"/>
    <n v="425"/>
    <n v="413"/>
    <n v="12"/>
    <n v="70"/>
    <n v="51"/>
    <n v="562"/>
    <n v="2"/>
    <n v="160.06"/>
    <n v="30"/>
    <n v="53"/>
    <n v="3.89"/>
    <n v="678"/>
    <n v="3"/>
    <n v="36"/>
    <n v="1"/>
    <n v="4.21"/>
    <n v="572"/>
    <n v="0.9825174825174825"/>
    <n v="0.62684365781710916"/>
    <n v="0.97176470588235297"/>
    <n v="1.3223529411764705"/>
    <n v="2.823529411764706E-2"/>
    <n v="8.0285714285714285"/>
    <n v="0.97176470588235297"/>
    <n v="4.7058823529411761E-3"/>
    <n v="425"/>
    <n v="0.62684365781710916"/>
    <n v="36"/>
    <n v="187.33333333333334"/>
    <n v="0.56603773584905659"/>
    <n v="2.6552542796451331"/>
  </r>
  <r>
    <d v="2023-08-08T00:00:00"/>
    <n v="2"/>
    <s v="M02"/>
    <n v="618"/>
    <n v="607"/>
    <n v="11"/>
    <n v="66"/>
    <n v="43"/>
    <n v="526"/>
    <n v="9"/>
    <n v="159.91"/>
    <n v="51"/>
    <n v="56"/>
    <n v="3.97"/>
    <n v="690"/>
    <n v="4"/>
    <n v="40"/>
    <n v="2"/>
    <n v="5.67"/>
    <n v="597"/>
    <n v="0.88107202680066998"/>
    <n v="0.89565217391304353"/>
    <n v="0.98220064724919098"/>
    <n v="0.85113268608414239"/>
    <n v="1.7799352750809062E-2"/>
    <n v="7.9696969696969697"/>
    <n v="0.98220064724919098"/>
    <n v="1.4563106796116505E-2"/>
    <n v="309"/>
    <n v="0.89565217391304353"/>
    <n v="20"/>
    <n v="131.5"/>
    <n v="0.9107142857142857"/>
    <n v="3.8646738790569697"/>
  </r>
  <r>
    <d v="2023-02-07T00:00:00"/>
    <n v="1"/>
    <s v="M02"/>
    <n v="610"/>
    <n v="588"/>
    <n v="22"/>
    <n v="62"/>
    <n v="45"/>
    <n v="484"/>
    <n v="10"/>
    <n v="125.95"/>
    <n v="40"/>
    <n v="56"/>
    <n v="4.34"/>
    <n v="621"/>
    <n v="2"/>
    <n v="26"/>
    <n v="3"/>
    <n v="5.56"/>
    <n v="528"/>
    <n v="0.91666666666666663"/>
    <n v="0.98228663446054754"/>
    <n v="0.9639344262295082"/>
    <n v="0.79344262295081969"/>
    <n v="3.6065573770491806E-2"/>
    <n v="7.806451612903226"/>
    <n v="0.9639344262295082"/>
    <n v="1.6393442622950821E-2"/>
    <n v="610"/>
    <n v="0.98228663446054754"/>
    <n v="8.6666666666666661"/>
    <n v="242"/>
    <n v="0.7142857142857143"/>
    <n v="4.843191742755061"/>
  </r>
  <r>
    <d v="2023-02-04T00:00:00"/>
    <n v="1"/>
    <s v="M03"/>
    <n v="572"/>
    <n v="551"/>
    <n v="21"/>
    <n v="61"/>
    <n v="26"/>
    <n v="567"/>
    <n v="9"/>
    <n v="105.55"/>
    <n v="53"/>
    <n v="60"/>
    <n v="4.74"/>
    <n v="623"/>
    <n v="2"/>
    <n v="25"/>
    <n v="5"/>
    <n v="7.56"/>
    <n v="594"/>
    <n v="0.95454545454545459"/>
    <n v="0.91813804173354741"/>
    <n v="0.96328671328671334"/>
    <n v="0.99125874125874125"/>
    <n v="3.6713286713286712E-2"/>
    <n v="9.2950819672131146"/>
    <n v="0.96328671328671334"/>
    <n v="1.5734265734265736E-2"/>
    <n v="572"/>
    <n v="0.91813804173354741"/>
    <n v="5"/>
    <n v="283.5"/>
    <n v="0.8833333333333333"/>
    <n v="5.4192325911890098"/>
  </r>
  <r>
    <d v="2023-02-21T00:00:00"/>
    <n v="2"/>
    <s v="M02"/>
    <n v="451"/>
    <n v="435"/>
    <n v="16"/>
    <n v="69"/>
    <n v="11"/>
    <n v="491"/>
    <n v="2"/>
    <n v="154.1"/>
    <n v="56"/>
    <n v="61"/>
    <n v="3.94"/>
    <n v="688"/>
    <n v="1"/>
    <n v="35"/>
    <n v="5"/>
    <n v="6.95"/>
    <n v="536"/>
    <n v="0.91604477611940294"/>
    <n v="0.65552325581395354"/>
    <n v="0.96452328159645229"/>
    <n v="1.0886917960088691"/>
    <n v="3.5476718403547672E-2"/>
    <n v="7.1159420289855069"/>
    <n v="0.96452328159645229"/>
    <n v="4.434589800443459E-3"/>
    <n v="225.5"/>
    <n v="0.65552325581395354"/>
    <n v="7"/>
    <n v="491"/>
    <n v="0.91803278688524592"/>
    <n v="2.9266709928617782"/>
  </r>
  <r>
    <d v="2023-06-01T00:00:00"/>
    <n v="2"/>
    <s v="M05"/>
    <n v="471"/>
    <n v="459"/>
    <n v="12"/>
    <n v="70"/>
    <n v="34"/>
    <n v="551"/>
    <n v="8"/>
    <n v="153.59"/>
    <n v="52"/>
    <n v="43"/>
    <n v="4.71"/>
    <n v="611"/>
    <n v="7"/>
    <n v="27"/>
    <n v="5"/>
    <n v="7.91"/>
    <n v="558"/>
    <n v="0.98745519713261654"/>
    <n v="0.77086743044189854"/>
    <n v="0.97452229299363058"/>
    <n v="1.1698513800424628"/>
    <n v="2.5477707006369428E-2"/>
    <n v="7.871428571428571"/>
    <n v="0.97452229299363058"/>
    <n v="1.6985138004246284E-2"/>
    <n v="235.5"/>
    <n v="0.77086743044189854"/>
    <n v="5.4"/>
    <n v="78.714285714285708"/>
    <n v="1.2093023255813953"/>
    <n v="3.0666058988215377"/>
  </r>
  <r>
    <d v="2023-11-10T00:00:00"/>
    <n v="2"/>
    <s v="M02"/>
    <n v="517"/>
    <n v="496"/>
    <n v="21"/>
    <n v="62"/>
    <n v="37"/>
    <n v="559"/>
    <n v="8"/>
    <n v="132.07"/>
    <n v="36"/>
    <n v="34"/>
    <n v="2.73"/>
    <n v="694"/>
    <n v="3"/>
    <n v="39"/>
    <n v="4"/>
    <n v="3.67"/>
    <n v="576"/>
    <n v="0.97048611111111116"/>
    <n v="0.74495677233429392"/>
    <n v="0.95938104448742745"/>
    <n v="1.0812379110251451"/>
    <n v="4.0618955512572531E-2"/>
    <n v="9.0161290322580641"/>
    <n v="0.95938104448742745"/>
    <n v="1.5473887814313346E-2"/>
    <n v="258.5"/>
    <n v="0.74495677233429392"/>
    <n v="9.75"/>
    <n v="186.33333333333334"/>
    <n v="1.0588235294117647"/>
    <n v="3.9145907473309611"/>
  </r>
  <r>
    <d v="2023-04-28T00:00:00"/>
    <n v="1"/>
    <s v="M03"/>
    <n v="671"/>
    <n v="650"/>
    <n v="21"/>
    <n v="66"/>
    <n v="13"/>
    <n v="587"/>
    <n v="4"/>
    <n v="110.13"/>
    <n v="54"/>
    <n v="41"/>
    <n v="2.82"/>
    <n v="602"/>
    <n v="5"/>
    <n v="24"/>
    <n v="1"/>
    <n v="3.96"/>
    <n v="513"/>
    <n v="1.1442495126705654"/>
    <n v="1.1146179401993355"/>
    <n v="0.96870342771982121"/>
    <n v="0.87481371087928461"/>
    <n v="3.129657228017884E-2"/>
    <n v="8.8939393939393945"/>
    <n v="0.96870342771982121"/>
    <n v="5.9612518628912071E-3"/>
    <n v="671"/>
    <n v="1.1146179401993355"/>
    <n v="24"/>
    <n v="117.4"/>
    <n v="1.3170731707317074"/>
    <n v="6.0927994188686103"/>
  </r>
  <r>
    <d v="2023-04-02T00:00:00"/>
    <n v="3"/>
    <s v="M05"/>
    <n v="550"/>
    <n v="534"/>
    <n v="16"/>
    <n v="64"/>
    <n v="39"/>
    <n v="580"/>
    <n v="8"/>
    <n v="194.24"/>
    <n v="46"/>
    <n v="34"/>
    <n v="2.5499999999999998"/>
    <n v="693"/>
    <n v="6"/>
    <n v="22"/>
    <n v="1"/>
    <n v="7.02"/>
    <n v="536"/>
    <n v="1.0820895522388059"/>
    <n v="0.79365079365079361"/>
    <n v="0.97090909090909094"/>
    <n v="1.0545454545454545"/>
    <n v="2.9090909090909091E-2"/>
    <n v="9.0625"/>
    <n v="0.97090909090909094"/>
    <n v="1.4545454545454545E-2"/>
    <n v="183.33333333333334"/>
    <n v="0.79365079365079361"/>
    <n v="22"/>
    <n v="96.666666666666671"/>
    <n v="1.3529411764705883"/>
    <n v="2.8315485996705108"/>
  </r>
  <r>
    <d v="2023-01-26T00:00:00"/>
    <n v="3"/>
    <s v="M04"/>
    <n v="585"/>
    <n v="563"/>
    <n v="22"/>
    <n v="61"/>
    <n v="14"/>
    <n v="554"/>
    <n v="8"/>
    <n v="118.11"/>
    <n v="56"/>
    <n v="30"/>
    <n v="4.3"/>
    <n v="698"/>
    <n v="3"/>
    <n v="24"/>
    <n v="2"/>
    <n v="7.87"/>
    <n v="595"/>
    <n v="0.93109243697478994"/>
    <n v="0.83810888252148996"/>
    <n v="0.96239316239316242"/>
    <n v="0.94700854700854697"/>
    <n v="3.7606837606837605E-2"/>
    <n v="9.0819672131147549"/>
    <n v="0.96239316239316242"/>
    <n v="1.3675213675213675E-2"/>
    <n v="195"/>
    <n v="0.83810888252148996"/>
    <n v="12"/>
    <n v="184.66666666666666"/>
    <n v="1.8666666666666667"/>
    <n v="4.9530099060198118"/>
  </r>
  <r>
    <d v="2023-03-02T00:00:00"/>
    <n v="3"/>
    <s v="M03"/>
    <n v="601"/>
    <n v="581"/>
    <n v="20"/>
    <n v="63"/>
    <n v="36"/>
    <n v="598"/>
    <n v="9"/>
    <n v="118.4"/>
    <n v="30"/>
    <n v="32"/>
    <n v="4.47"/>
    <n v="672"/>
    <n v="5"/>
    <n v="28"/>
    <n v="4"/>
    <n v="7.77"/>
    <n v="504"/>
    <n v="1.1865079365079365"/>
    <n v="0.89434523809523814"/>
    <n v="0.96672212978369387"/>
    <n v="0.99500831946755408"/>
    <n v="3.3277870216306155E-2"/>
    <n v="9.4920634920634921"/>
    <n v="0.96672212978369387"/>
    <n v="1.4975041597337771E-2"/>
    <n v="200.33333333333334"/>
    <n v="0.89434523809523814"/>
    <n v="7"/>
    <n v="119.6"/>
    <n v="0.9375"/>
    <n v="5.0760135135135132"/>
  </r>
  <r>
    <d v="2023-03-12T00:00:00"/>
    <n v="3"/>
    <s v="M05"/>
    <n v="412"/>
    <n v="402"/>
    <n v="10"/>
    <n v="62"/>
    <n v="28"/>
    <n v="578"/>
    <n v="2"/>
    <n v="104.17"/>
    <n v="41"/>
    <n v="54"/>
    <n v="3.03"/>
    <n v="651"/>
    <n v="4"/>
    <n v="27"/>
    <n v="3"/>
    <n v="7.47"/>
    <n v="519"/>
    <n v="1.1136801541425818"/>
    <n v="0.63287250384024574"/>
    <n v="0.97572815533980584"/>
    <n v="1.4029126213592233"/>
    <n v="2.4271844660194174E-2"/>
    <n v="9.32258064516129"/>
    <n v="0.97572815533980584"/>
    <n v="4.8543689320388345E-3"/>
    <n v="137.33333333333334"/>
    <n v="0.63287250384024574"/>
    <n v="9"/>
    <n v="144.5"/>
    <n v="0.7592592592592593"/>
    <n v="3.955073437649995"/>
  </r>
  <r>
    <d v="2023-01-06T00:00:00"/>
    <n v="1"/>
    <s v="M03"/>
    <n v="481"/>
    <n v="452"/>
    <n v="29"/>
    <n v="68"/>
    <n v="25"/>
    <n v="436"/>
    <n v="1"/>
    <n v="110.1"/>
    <n v="40"/>
    <n v="47"/>
    <n v="2.2799999999999998"/>
    <n v="634"/>
    <n v="1"/>
    <n v="32"/>
    <n v="3"/>
    <n v="5.84"/>
    <n v="546"/>
    <n v="0.79853479853479858"/>
    <n v="0.75867507886435326"/>
    <n v="0.93970893970893976"/>
    <n v="0.9064449064449065"/>
    <n v="6.0291060291060294E-2"/>
    <n v="6.4117647058823533"/>
    <n v="0.93970893970893976"/>
    <n v="2.0790020790020791E-3"/>
    <n v="481"/>
    <n v="0.75867507886435326"/>
    <n v="10.666666666666666"/>
    <n v="436"/>
    <n v="0.85106382978723405"/>
    <n v="4.3687556766575844"/>
  </r>
  <r>
    <d v="2023-09-01T00:00:00"/>
    <n v="2"/>
    <s v="M05"/>
    <n v="627"/>
    <n v="604"/>
    <n v="23"/>
    <n v="70"/>
    <n v="49"/>
    <n v="576"/>
    <n v="2"/>
    <n v="168.76"/>
    <n v="36"/>
    <n v="43"/>
    <n v="2.27"/>
    <n v="681"/>
    <n v="2"/>
    <n v="26"/>
    <n v="3"/>
    <n v="4.03"/>
    <n v="554"/>
    <n v="1.03971119133574"/>
    <n v="0.92070484581497802"/>
    <n v="0.96331738437001591"/>
    <n v="0.91866028708133973"/>
    <n v="3.6682615629984053E-2"/>
    <n v="8.2285714285714278"/>
    <n v="0.96331738437001591"/>
    <n v="3.189792663476874E-3"/>
    <n v="313.5"/>
    <n v="0.92070484581497802"/>
    <n v="8.6666666666666661"/>
    <n v="288"/>
    <n v="0.83720930232558144"/>
    <n v="3.715335387532591"/>
  </r>
  <r>
    <d v="2023-06-26T00:00:00"/>
    <n v="1"/>
    <s v="M04"/>
    <n v="695"/>
    <n v="666"/>
    <n v="29"/>
    <n v="60"/>
    <n v="16"/>
    <n v="568"/>
    <n v="2"/>
    <n v="174.37"/>
    <n v="34"/>
    <n v="70"/>
    <n v="4.07"/>
    <n v="608"/>
    <n v="2"/>
    <n v="21"/>
    <n v="1"/>
    <n v="7.05"/>
    <n v="507"/>
    <n v="1.1203155818540433"/>
    <n v="1.143092105263158"/>
    <n v="0.95827338129496398"/>
    <n v="0.81726618705035969"/>
    <n v="4.1726618705035974E-2"/>
    <n v="9.4666666666666668"/>
    <n v="0.95827338129496398"/>
    <n v="2.8776978417266188E-3"/>
    <n v="695"/>
    <n v="1.143092105263158"/>
    <n v="21"/>
    <n v="284"/>
    <n v="0.48571428571428571"/>
    <n v="3.9857773699604291"/>
  </r>
  <r>
    <d v="2023-12-15T00:00:00"/>
    <n v="1"/>
    <s v="M04"/>
    <n v="591"/>
    <n v="573"/>
    <n v="18"/>
    <n v="63"/>
    <n v="29"/>
    <n v="565"/>
    <n v="10"/>
    <n v="150.19"/>
    <n v="33"/>
    <n v="58"/>
    <n v="2.5299999999999998"/>
    <n v="601"/>
    <n v="5"/>
    <n v="20"/>
    <n v="2"/>
    <n v="4.45"/>
    <n v="537"/>
    <n v="1.0521415270018621"/>
    <n v="0.98336106489184694"/>
    <n v="0.96954314720812185"/>
    <n v="0.95600676818950936"/>
    <n v="3.0456852791878174E-2"/>
    <n v="8.9682539682539684"/>
    <n v="0.96954314720812185"/>
    <n v="1.6920473773265651E-2"/>
    <n v="591"/>
    <n v="0.98336106489184694"/>
    <n v="10"/>
    <n v="113"/>
    <n v="0.56896551724137934"/>
    <n v="3.9350156468473267"/>
  </r>
  <r>
    <d v="2023-11-06T00:00:00"/>
    <n v="2"/>
    <s v="M05"/>
    <n v="685"/>
    <n v="659"/>
    <n v="26"/>
    <n v="64"/>
    <n v="25"/>
    <n v="506"/>
    <n v="9"/>
    <n v="181.92"/>
    <n v="54"/>
    <n v="64"/>
    <n v="3.32"/>
    <n v="634"/>
    <n v="3"/>
    <n v="24"/>
    <n v="2"/>
    <n v="7.91"/>
    <n v="574"/>
    <n v="0.88153310104529614"/>
    <n v="1.0804416403785488"/>
    <n v="0.96204379562043796"/>
    <n v="0.73868613138686134"/>
    <n v="3.7956204379562042E-2"/>
    <n v="7.90625"/>
    <n v="0.96204379562043796"/>
    <n v="1.3138686131386862E-2"/>
    <n v="342.5"/>
    <n v="1.0804416403785488"/>
    <n v="12"/>
    <n v="168.66666666666666"/>
    <n v="0.84375"/>
    <n v="3.7653913808267374"/>
  </r>
  <r>
    <d v="2023-12-09T00:00:00"/>
    <n v="3"/>
    <s v="M02"/>
    <n v="498"/>
    <n v="477"/>
    <n v="21"/>
    <n v="67"/>
    <n v="34"/>
    <n v="445"/>
    <n v="8"/>
    <n v="194.99"/>
    <n v="44"/>
    <n v="64"/>
    <n v="4.51"/>
    <n v="654"/>
    <n v="7"/>
    <n v="36"/>
    <n v="3"/>
    <n v="7.12"/>
    <n v="501"/>
    <n v="0.88822355289421162"/>
    <n v="0.76146788990825687"/>
    <n v="0.95783132530120485"/>
    <n v="0.89357429718875503"/>
    <n v="4.2168674698795178E-2"/>
    <n v="6.6417910447761193"/>
    <n v="0.95783132530120485"/>
    <n v="1.6064257028112448E-2"/>
    <n v="166"/>
    <n v="0.76146788990825687"/>
    <n v="12"/>
    <n v="63.571428571428569"/>
    <n v="0.6875"/>
    <n v="2.5539771270321552"/>
  </r>
  <r>
    <d v="2023-09-12T00:00:00"/>
    <n v="1"/>
    <s v="M02"/>
    <n v="423"/>
    <n v="399"/>
    <n v="24"/>
    <n v="60"/>
    <n v="42"/>
    <n v="548"/>
    <n v="9"/>
    <n v="108.81"/>
    <n v="41"/>
    <n v="41"/>
    <n v="3.95"/>
    <n v="663"/>
    <n v="6"/>
    <n v="25"/>
    <n v="2"/>
    <n v="6.58"/>
    <n v="577"/>
    <n v="0.94974003466204504"/>
    <n v="0.63800904977375561"/>
    <n v="0.94326241134751776"/>
    <n v="1.2955082742316786"/>
    <n v="5.6737588652482268E-2"/>
    <n v="9.1333333333333329"/>
    <n v="0.94326241134751776"/>
    <n v="2.1276595744680851E-2"/>
    <n v="423"/>
    <n v="0.63800904977375561"/>
    <n v="12.5"/>
    <n v="91.333333333333329"/>
    <n v="1"/>
    <n v="3.8875103391232422"/>
  </r>
  <r>
    <d v="2023-07-26T00:00:00"/>
    <n v="2"/>
    <s v="M02"/>
    <n v="526"/>
    <n v="508"/>
    <n v="18"/>
    <n v="69"/>
    <n v="51"/>
    <n v="554"/>
    <n v="10"/>
    <n v="116.58"/>
    <n v="34"/>
    <n v="47"/>
    <n v="2.4"/>
    <n v="673"/>
    <n v="7"/>
    <n v="21"/>
    <n v="4"/>
    <n v="7.77"/>
    <n v="561"/>
    <n v="0.98752228163992872"/>
    <n v="0.78157503714710252"/>
    <n v="0.96577946768060841"/>
    <n v="1.0532319391634981"/>
    <n v="3.4220532319391636E-2"/>
    <n v="8.0289855072463769"/>
    <n v="0.96577946768060841"/>
    <n v="1.9011406844106463E-2"/>
    <n v="263"/>
    <n v="0.78157503714710252"/>
    <n v="5.25"/>
    <n v="79.142857142857139"/>
    <n v="0.72340425531914898"/>
    <n v="4.5119231429061593"/>
  </r>
  <r>
    <d v="2023-04-19T00:00:00"/>
    <n v="2"/>
    <s v="M01"/>
    <n v="522"/>
    <n v="494"/>
    <n v="28"/>
    <n v="61"/>
    <n v="27"/>
    <n v="487"/>
    <n v="3"/>
    <n v="196.08"/>
    <n v="31"/>
    <n v="33"/>
    <n v="4.42"/>
    <n v="697"/>
    <n v="7"/>
    <n v="25"/>
    <n v="3"/>
    <n v="4.7699999999999996"/>
    <n v="581"/>
    <n v="0.83820998278829606"/>
    <n v="0.74892395982783355"/>
    <n v="0.94636015325670497"/>
    <n v="0.93295019157088122"/>
    <n v="5.3639846743295021E-2"/>
    <n v="7.9836065573770494"/>
    <n v="0.94636015325670497"/>
    <n v="5.7471264367816091E-3"/>
    <n v="261"/>
    <n v="0.74892395982783355"/>
    <n v="8.3333333333333339"/>
    <n v="69.571428571428569"/>
    <n v="0.93939393939393945"/>
    <n v="2.6621787025703791"/>
  </r>
  <r>
    <d v="2023-06-09T00:00:00"/>
    <n v="2"/>
    <s v="M01"/>
    <n v="411"/>
    <n v="385"/>
    <n v="26"/>
    <n v="65"/>
    <n v="25"/>
    <n v="590"/>
    <n v="2"/>
    <n v="124.58"/>
    <n v="47"/>
    <n v="37"/>
    <n v="2.0499999999999998"/>
    <n v="696"/>
    <n v="3"/>
    <n v="40"/>
    <n v="5"/>
    <n v="7.72"/>
    <n v="530"/>
    <n v="1.1132075471698113"/>
    <n v="0.59051724137931039"/>
    <n v="0.93673965936739656"/>
    <n v="1.4355231143552312"/>
    <n v="6.3260340632603412E-2"/>
    <n v="9.0769230769230766"/>
    <n v="0.93673965936739656"/>
    <n v="4.8661800486618006E-3"/>
    <n v="205.5"/>
    <n v="0.59051724137931039"/>
    <n v="8"/>
    <n v="196.66666666666666"/>
    <n v="1.2702702702702702"/>
    <n v="3.2990849253491734"/>
  </r>
  <r>
    <d v="2023-10-29T00:00:00"/>
    <n v="3"/>
    <s v="M04"/>
    <n v="548"/>
    <n v="533"/>
    <n v="15"/>
    <n v="61"/>
    <n v="25"/>
    <n v="425"/>
    <n v="3"/>
    <n v="151.52000000000001"/>
    <n v="42"/>
    <n v="42"/>
    <n v="3.21"/>
    <n v="650"/>
    <n v="7"/>
    <n v="38"/>
    <n v="5"/>
    <n v="7.83"/>
    <n v="575"/>
    <n v="0.73913043478260865"/>
    <n v="0.84307692307692306"/>
    <n v="0.97262773722627738"/>
    <n v="0.77554744525547448"/>
    <n v="2.7372262773722629E-2"/>
    <n v="6.9672131147540988"/>
    <n v="0.97262773722627738"/>
    <n v="5.4744525547445258E-3"/>
    <n v="182.66666666666666"/>
    <n v="0.84307692307692306"/>
    <n v="7.6"/>
    <n v="60.714285714285715"/>
    <n v="1"/>
    <n v="3.6166842661034844"/>
  </r>
  <r>
    <d v="2023-11-10T00:00:00"/>
    <n v="1"/>
    <s v="M03"/>
    <n v="416"/>
    <n v="397"/>
    <n v="19"/>
    <n v="65"/>
    <n v="40"/>
    <n v="440"/>
    <n v="6"/>
    <n v="131.26"/>
    <n v="41"/>
    <n v="38"/>
    <n v="4.38"/>
    <n v="603"/>
    <n v="4"/>
    <n v="36"/>
    <n v="4"/>
    <n v="7.53"/>
    <n v="589"/>
    <n v="0.74702886247877764"/>
    <n v="0.68988391376451075"/>
    <n v="0.95432692307692313"/>
    <n v="1.0576923076923077"/>
    <n v="4.567307692307692E-2"/>
    <n v="6.7692307692307692"/>
    <n v="0.95432692307692313"/>
    <n v="1.4423076923076924E-2"/>
    <n v="416"/>
    <n v="0.68988391376451075"/>
    <n v="9"/>
    <n v="110"/>
    <n v="1.0789473684210527"/>
    <n v="3.1692823403931132"/>
  </r>
  <r>
    <d v="2023-04-29T00:00:00"/>
    <n v="1"/>
    <s v="M01"/>
    <n v="557"/>
    <n v="529"/>
    <n v="28"/>
    <n v="64"/>
    <n v="37"/>
    <n v="537"/>
    <n v="2"/>
    <n v="112.15"/>
    <n v="51"/>
    <n v="68"/>
    <n v="4.5999999999999996"/>
    <n v="697"/>
    <n v="2"/>
    <n v="33"/>
    <n v="2"/>
    <n v="5.0199999999999996"/>
    <n v="548"/>
    <n v="0.97992700729927007"/>
    <n v="0.79913916786226691"/>
    <n v="0.9497307001795332"/>
    <n v="0.96409335727109513"/>
    <n v="5.0269299820466788E-2"/>
    <n v="8.390625"/>
    <n v="0.9497307001795332"/>
    <n v="3.5906642728904849E-3"/>
    <n v="557"/>
    <n v="0.79913916786226691"/>
    <n v="16.5"/>
    <n v="268.5"/>
    <n v="0.75"/>
    <n v="4.9665626393223361"/>
  </r>
  <r>
    <d v="2023-05-30T00:00:00"/>
    <n v="1"/>
    <s v="M02"/>
    <n v="606"/>
    <n v="590"/>
    <n v="16"/>
    <n v="62"/>
    <n v="15"/>
    <n v="581"/>
    <n v="8"/>
    <n v="130.13"/>
    <n v="60"/>
    <n v="51"/>
    <n v="3.92"/>
    <n v="635"/>
    <n v="7"/>
    <n v="25"/>
    <n v="5"/>
    <n v="6.01"/>
    <n v="598"/>
    <n v="0.97157190635451507"/>
    <n v="0.95433070866141734"/>
    <n v="0.97359735973597361"/>
    <n v="0.95874587458745875"/>
    <n v="2.6402640264026403E-2"/>
    <n v="9.370967741935484"/>
    <n v="0.97359735973597361"/>
    <n v="1.3201320132013201E-2"/>
    <n v="606"/>
    <n v="0.95433070866141734"/>
    <n v="5"/>
    <n v="83"/>
    <n v="1.1764705882352942"/>
    <n v="4.6568815799585028"/>
  </r>
  <r>
    <d v="2023-12-09T00:00:00"/>
    <n v="2"/>
    <s v="M03"/>
    <n v="682"/>
    <n v="666"/>
    <n v="16"/>
    <n v="63"/>
    <n v="45"/>
    <n v="537"/>
    <n v="9"/>
    <n v="149.04"/>
    <n v="57"/>
    <n v="44"/>
    <n v="2.96"/>
    <n v="683"/>
    <n v="5"/>
    <n v="21"/>
    <n v="4"/>
    <n v="4.41"/>
    <n v="584"/>
    <n v="0.91952054794520544"/>
    <n v="0.99853587115666176"/>
    <n v="0.97653958944281527"/>
    <n v="0.78739002932551316"/>
    <n v="2.3460410557184751E-2"/>
    <n v="8.5238095238095237"/>
    <n v="0.97653958944281527"/>
    <n v="1.3196480938416423E-2"/>
    <n v="341"/>
    <n v="0.99853587115666176"/>
    <n v="5.25"/>
    <n v="107.4"/>
    <n v="1.2954545454545454"/>
    <n v="4.5759527643585614"/>
  </r>
  <r>
    <d v="2023-08-12T00:00:00"/>
    <n v="3"/>
    <s v="M01"/>
    <n v="524"/>
    <n v="509"/>
    <n v="15"/>
    <n v="61"/>
    <n v="30"/>
    <n v="581"/>
    <n v="7"/>
    <n v="141.19999999999999"/>
    <n v="32"/>
    <n v="49"/>
    <n v="4.6399999999999997"/>
    <n v="681"/>
    <n v="2"/>
    <n v="38"/>
    <n v="3"/>
    <n v="3.82"/>
    <n v="520"/>
    <n v="1.1173076923076923"/>
    <n v="0.76945668135095446"/>
    <n v="0.97137404580152675"/>
    <n v="1.1087786259541985"/>
    <n v="2.8625954198473282E-2"/>
    <n v="9.5245901639344268"/>
    <n v="0.97137404580152675"/>
    <n v="1.3358778625954198E-2"/>
    <n v="174.66666666666666"/>
    <n v="0.76945668135095446"/>
    <n v="12.666666666666666"/>
    <n v="290.5"/>
    <n v="0.65306122448979587"/>
    <n v="3.7110481586402271"/>
  </r>
  <r>
    <d v="2023-07-17T00:00:00"/>
    <n v="2"/>
    <s v="M02"/>
    <n v="637"/>
    <n v="615"/>
    <n v="22"/>
    <n v="67"/>
    <n v="36"/>
    <n v="508"/>
    <n v="2"/>
    <n v="172.22"/>
    <n v="60"/>
    <n v="37"/>
    <n v="4.0199999999999996"/>
    <n v="689"/>
    <n v="7"/>
    <n v="37"/>
    <n v="4"/>
    <n v="6.74"/>
    <n v="596"/>
    <n v="0.8523489932885906"/>
    <n v="0.92452830188679247"/>
    <n v="0.96546310832025117"/>
    <n v="0.79748822605965464"/>
    <n v="3.453689167974882E-2"/>
    <n v="7.5820895522388057"/>
    <n v="0.96546310832025117"/>
    <n v="3.1397174254317113E-3"/>
    <n v="318.5"/>
    <n v="0.92452830188679247"/>
    <n v="9.25"/>
    <n v="72.571428571428569"/>
    <n v="1.6216216216216217"/>
    <n v="3.6987574033213333"/>
  </r>
  <r>
    <d v="2023-01-25T00:00:00"/>
    <n v="2"/>
    <s v="M05"/>
    <n v="421"/>
    <n v="394"/>
    <n v="27"/>
    <n v="69"/>
    <n v="40"/>
    <n v="515"/>
    <n v="2"/>
    <n v="195.26"/>
    <n v="47"/>
    <n v="43"/>
    <n v="3.45"/>
    <n v="670"/>
    <n v="1"/>
    <n v="39"/>
    <n v="4"/>
    <n v="7.56"/>
    <n v="552"/>
    <n v="0.93297101449275366"/>
    <n v="0.62835820895522387"/>
    <n v="0.93586698337292162"/>
    <n v="1.2232779097387174"/>
    <n v="6.413301662707839E-2"/>
    <n v="7.4637681159420293"/>
    <n v="0.93586698337292162"/>
    <n v="4.7505938242280287E-3"/>
    <n v="210.5"/>
    <n v="0.62835820895522387"/>
    <n v="9.75"/>
    <n v="515"/>
    <n v="1.0930232558139534"/>
    <n v="2.1560995595616101"/>
  </r>
  <r>
    <d v="2023-08-13T00:00:00"/>
    <n v="2"/>
    <s v="M01"/>
    <n v="430"/>
    <n v="404"/>
    <n v="26"/>
    <n v="62"/>
    <n v="45"/>
    <n v="589"/>
    <n v="8"/>
    <n v="112.56"/>
    <n v="36"/>
    <n v="62"/>
    <n v="3.99"/>
    <n v="675"/>
    <n v="4"/>
    <n v="38"/>
    <n v="1"/>
    <n v="5.26"/>
    <n v="519"/>
    <n v="1.1348747591522157"/>
    <n v="0.63703703703703707"/>
    <n v="0.93953488372093019"/>
    <n v="1.3697674418604651"/>
    <n v="6.0465116279069767E-2"/>
    <n v="9.5"/>
    <n v="0.93953488372093019"/>
    <n v="1.8604651162790697E-2"/>
    <n v="215"/>
    <n v="0.63703703703703707"/>
    <n v="38"/>
    <n v="147.25"/>
    <n v="0.58064516129032262"/>
    <n v="3.8201847903340438"/>
  </r>
  <r>
    <d v="2023-11-03T00:00:00"/>
    <n v="3"/>
    <s v="M05"/>
    <n v="548"/>
    <n v="527"/>
    <n v="21"/>
    <n v="62"/>
    <n v="49"/>
    <n v="570"/>
    <n v="10"/>
    <n v="111.86"/>
    <n v="58"/>
    <n v="40"/>
    <n v="3.1"/>
    <n v="610"/>
    <n v="7"/>
    <n v="22"/>
    <n v="5"/>
    <n v="7.82"/>
    <n v="511"/>
    <n v="1.1154598825831703"/>
    <n v="0.89836065573770496"/>
    <n v="0.96167883211678828"/>
    <n v="1.0401459854014599"/>
    <n v="3.8321167883211681E-2"/>
    <n v="9.193548387096774"/>
    <n v="0.96167883211678828"/>
    <n v="1.824817518248175E-2"/>
    <n v="182.66666666666666"/>
    <n v="0.89836065573770496"/>
    <n v="4.4000000000000004"/>
    <n v="81.428571428571431"/>
    <n v="1.45"/>
    <n v="4.8989808689433216"/>
  </r>
  <r>
    <d v="2023-12-14T00:00:00"/>
    <n v="3"/>
    <s v="M02"/>
    <n v="503"/>
    <n v="479"/>
    <n v="24"/>
    <n v="62"/>
    <n v="27"/>
    <n v="430"/>
    <n v="3"/>
    <n v="179.18"/>
    <n v="39"/>
    <n v="47"/>
    <n v="4.79"/>
    <n v="638"/>
    <n v="1"/>
    <n v="30"/>
    <n v="5"/>
    <n v="5.21"/>
    <n v="543"/>
    <n v="0.79189686924493552"/>
    <n v="0.78840125391849525"/>
    <n v="0.95228628230616297"/>
    <n v="0.85487077534791256"/>
    <n v="4.7713717693836977E-2"/>
    <n v="6.935483870967742"/>
    <n v="0.95228628230616297"/>
    <n v="5.9642147117296221E-3"/>
    <n v="167.66666666666666"/>
    <n v="0.78840125391849525"/>
    <n v="6"/>
    <n v="430"/>
    <n v="0.82978723404255317"/>
    <n v="2.8072329501060387"/>
  </r>
  <r>
    <d v="2023-03-30T00:00:00"/>
    <n v="3"/>
    <s v="M04"/>
    <n v="664"/>
    <n v="651"/>
    <n v="13"/>
    <n v="62"/>
    <n v="55"/>
    <n v="436"/>
    <n v="3"/>
    <n v="174.96"/>
    <n v="54"/>
    <n v="62"/>
    <n v="3.22"/>
    <n v="614"/>
    <n v="7"/>
    <n v="38"/>
    <n v="1"/>
    <n v="4.03"/>
    <n v="515"/>
    <n v="0.84660194174757286"/>
    <n v="1.0814332247557004"/>
    <n v="0.98042168674698793"/>
    <n v="0.65662650602409633"/>
    <n v="1.9578313253012049E-2"/>
    <n v="7.032258064516129"/>
    <n v="0.98042168674698793"/>
    <n v="4.5180722891566263E-3"/>
    <n v="221.33333333333334"/>
    <n v="1.0814332247557004"/>
    <n v="38"/>
    <n v="62.285714285714285"/>
    <n v="0.87096774193548387"/>
    <n v="3.7951531778692269"/>
  </r>
  <r>
    <d v="2023-09-30T00:00:00"/>
    <n v="2"/>
    <s v="M05"/>
    <n v="481"/>
    <n v="457"/>
    <n v="24"/>
    <n v="70"/>
    <n v="21"/>
    <n v="446"/>
    <n v="5"/>
    <n v="131.47999999999999"/>
    <n v="30"/>
    <n v="45"/>
    <n v="4.45"/>
    <n v="643"/>
    <n v="1"/>
    <n v="26"/>
    <n v="2"/>
    <n v="5.75"/>
    <n v="564"/>
    <n v="0.79078014184397161"/>
    <n v="0.74805598755832037"/>
    <n v="0.9501039501039501"/>
    <n v="0.92723492723492729"/>
    <n v="4.9896049896049899E-2"/>
    <n v="6.371428571428571"/>
    <n v="0.9501039501039501"/>
    <n v="1.0395010395010396E-2"/>
    <n v="240.5"/>
    <n v="0.74805598755832037"/>
    <n v="13"/>
    <n v="446"/>
    <n v="0.66666666666666663"/>
    <n v="3.6583510800121695"/>
  </r>
  <r>
    <d v="2023-03-11T00:00:00"/>
    <n v="1"/>
    <s v="M02"/>
    <n v="421"/>
    <n v="392"/>
    <n v="29"/>
    <n v="67"/>
    <n v="50"/>
    <n v="440"/>
    <n v="10"/>
    <n v="139.6"/>
    <n v="42"/>
    <n v="62"/>
    <n v="3.94"/>
    <n v="610"/>
    <n v="4"/>
    <n v="37"/>
    <n v="2"/>
    <n v="7.29"/>
    <n v="581"/>
    <n v="0.75731497418244409"/>
    <n v="0.69016393442622948"/>
    <n v="0.93111638954869358"/>
    <n v="1.0451306413301662"/>
    <n v="6.8883610451306407E-2"/>
    <n v="6.5671641791044779"/>
    <n v="0.93111638954869358"/>
    <n v="2.3752969121140142E-2"/>
    <n v="421"/>
    <n v="0.69016393442622948"/>
    <n v="18.5"/>
    <n v="110"/>
    <n v="0.67741935483870963"/>
    <n v="3.0157593123209172"/>
  </r>
  <r>
    <d v="2023-06-01T00:00:00"/>
    <n v="1"/>
    <s v="M03"/>
    <n v="422"/>
    <n v="404"/>
    <n v="18"/>
    <n v="65"/>
    <n v="59"/>
    <n v="594"/>
    <n v="1"/>
    <n v="173.76"/>
    <n v="54"/>
    <n v="31"/>
    <n v="3.7"/>
    <n v="645"/>
    <n v="2"/>
    <n v="20"/>
    <n v="4"/>
    <n v="3.3"/>
    <n v="594"/>
    <n v="1"/>
    <n v="0.65426356589147283"/>
    <n v="0.95734597156398105"/>
    <n v="1.4075829383886256"/>
    <n v="4.2654028436018961E-2"/>
    <n v="9.138461538461538"/>
    <n v="0.95734597156398105"/>
    <n v="2.3696682464454978E-3"/>
    <n v="422"/>
    <n v="0.65426356589147283"/>
    <n v="5"/>
    <n v="297"/>
    <n v="1.7419354838709677"/>
    <n v="2.4286372007366483"/>
  </r>
  <r>
    <d v="2023-06-25T00:00:00"/>
    <n v="2"/>
    <s v="M04"/>
    <n v="540"/>
    <n v="513"/>
    <n v="27"/>
    <n v="69"/>
    <n v="35"/>
    <n v="541"/>
    <n v="2"/>
    <n v="156"/>
    <n v="59"/>
    <n v="70"/>
    <n v="2.38"/>
    <n v="659"/>
    <n v="1"/>
    <n v="26"/>
    <n v="5"/>
    <n v="3.13"/>
    <n v="549"/>
    <n v="0.98542805100182151"/>
    <n v="0.81942336874051591"/>
    <n v="0.95"/>
    <n v="1.0018518518518518"/>
    <n v="0.05"/>
    <n v="7.8405797101449277"/>
    <n v="0.95"/>
    <n v="3.7037037037037038E-3"/>
    <n v="270"/>
    <n v="0.81942336874051591"/>
    <n v="5.2"/>
    <n v="541"/>
    <n v="0.84285714285714286"/>
    <n v="3.4615384615384617"/>
  </r>
  <r>
    <d v="2023-01-20T00:00:00"/>
    <n v="1"/>
    <s v="M01"/>
    <n v="421"/>
    <n v="401"/>
    <n v="20"/>
    <n v="67"/>
    <n v="36"/>
    <n v="542"/>
    <n v="3"/>
    <n v="170.94"/>
    <n v="42"/>
    <n v="62"/>
    <n v="4.54"/>
    <n v="679"/>
    <n v="4"/>
    <n v="21"/>
    <n v="5"/>
    <n v="7.16"/>
    <n v="553"/>
    <n v="0.98010849909584086"/>
    <n v="0.62002945508100149"/>
    <n v="0.95249406175771967"/>
    <n v="1.2874109263657958"/>
    <n v="4.7505938242280284E-2"/>
    <n v="8.08955223880597"/>
    <n v="0.95249406175771967"/>
    <n v="7.1258907363420431E-3"/>
    <n v="421"/>
    <n v="0.62002945508100149"/>
    <n v="4.2"/>
    <n v="135.5"/>
    <n v="0.67741935483870963"/>
    <n v="2.4628524628524628"/>
  </r>
  <r>
    <d v="2023-03-12T00:00:00"/>
    <n v="2"/>
    <s v="M04"/>
    <n v="587"/>
    <n v="574"/>
    <n v="13"/>
    <n v="65"/>
    <n v="48"/>
    <n v="553"/>
    <n v="6"/>
    <n v="190.86"/>
    <n v="37"/>
    <n v="32"/>
    <n v="3.28"/>
    <n v="639"/>
    <n v="4"/>
    <n v="20"/>
    <n v="5"/>
    <n v="6.43"/>
    <n v="593"/>
    <n v="0.93254637436762222"/>
    <n v="0.91862284820031304"/>
    <n v="0.97785349233390118"/>
    <n v="0.94207836456558769"/>
    <n v="2.2146507666098807E-2"/>
    <n v="8.5076923076923077"/>
    <n v="0.97785349233390118"/>
    <n v="1.0221465076660987E-2"/>
    <n v="293.5"/>
    <n v="0.91862284820031304"/>
    <n v="4"/>
    <n v="138.25"/>
    <n v="1.15625"/>
    <n v="3.0755527611862097"/>
  </r>
  <r>
    <d v="2023-06-01T00:00:00"/>
    <n v="1"/>
    <s v="M01"/>
    <n v="498"/>
    <n v="470"/>
    <n v="28"/>
    <n v="69"/>
    <n v="21"/>
    <n v="592"/>
    <n v="6"/>
    <n v="162.41999999999999"/>
    <n v="53"/>
    <n v="69"/>
    <n v="4.26"/>
    <n v="622"/>
    <n v="2"/>
    <n v="36"/>
    <n v="5"/>
    <n v="7.62"/>
    <n v="517"/>
    <n v="1.1450676982591876"/>
    <n v="0.80064308681672025"/>
    <n v="0.94377510040160639"/>
    <n v="1.1887550200803212"/>
    <n v="5.6224899598393573E-2"/>
    <n v="8.579710144927537"/>
    <n v="0.94377510040160639"/>
    <n v="1.2048192771084338E-2"/>
    <n v="498"/>
    <n v="0.80064308681672025"/>
    <n v="7.2"/>
    <n v="296"/>
    <n v="0.76811594202898548"/>
    <n v="3.0661248614702625"/>
  </r>
  <r>
    <d v="2023-09-10T00:00:00"/>
    <n v="3"/>
    <s v="M03"/>
    <n v="512"/>
    <n v="502"/>
    <n v="10"/>
    <n v="70"/>
    <n v="40"/>
    <n v="544"/>
    <n v="6"/>
    <n v="178.64"/>
    <n v="36"/>
    <n v="31"/>
    <n v="4.28"/>
    <n v="649"/>
    <n v="4"/>
    <n v="22"/>
    <n v="3"/>
    <n v="4.6500000000000004"/>
    <n v="582"/>
    <n v="0.93470790378006874"/>
    <n v="0.78890600924499232"/>
    <n v="0.98046875"/>
    <n v="1.0625"/>
    <n v="1.953125E-2"/>
    <n v="7.7714285714285714"/>
    <n v="0.98046875"/>
    <n v="1.171875E-2"/>
    <n v="170.66666666666666"/>
    <n v="0.78890600924499232"/>
    <n v="7.333333333333333"/>
    <n v="136"/>
    <n v="1.1612903225806452"/>
    <n v="2.8660994178235559"/>
  </r>
  <r>
    <d v="2023-03-25T00:00:00"/>
    <n v="2"/>
    <s v="M02"/>
    <n v="599"/>
    <n v="584"/>
    <n v="15"/>
    <n v="65"/>
    <n v="31"/>
    <n v="590"/>
    <n v="10"/>
    <n v="147.09"/>
    <n v="42"/>
    <n v="58"/>
    <n v="3.89"/>
    <n v="608"/>
    <n v="5"/>
    <n v="28"/>
    <n v="3"/>
    <n v="7.62"/>
    <n v="569"/>
    <n v="1.0369068541300528"/>
    <n v="0.98519736842105265"/>
    <n v="0.97495826377295491"/>
    <n v="0.9849749582637729"/>
    <n v="2.5041736227045076E-2"/>
    <n v="9.0769230769230766"/>
    <n v="0.97495826377295491"/>
    <n v="1.6694490818030049E-2"/>
    <n v="299.5"/>
    <n v="0.98519736842105265"/>
    <n v="9.3333333333333339"/>
    <n v="118"/>
    <n v="0.72413793103448276"/>
    <n v="4.0723366646270991"/>
  </r>
  <r>
    <d v="2023-03-08T00:00:00"/>
    <n v="1"/>
    <s v="M03"/>
    <n v="675"/>
    <n v="656"/>
    <n v="19"/>
    <n v="68"/>
    <n v="51"/>
    <n v="460"/>
    <n v="4"/>
    <n v="192.83"/>
    <n v="51"/>
    <n v="67"/>
    <n v="3.15"/>
    <n v="660"/>
    <n v="3"/>
    <n v="38"/>
    <n v="2"/>
    <n v="4.22"/>
    <n v="598"/>
    <n v="0.76923076923076927"/>
    <n v="1.0227272727272727"/>
    <n v="0.97185185185185186"/>
    <n v="0.68148148148148147"/>
    <n v="2.8148148148148148E-2"/>
    <n v="6.7647058823529411"/>
    <n v="0.97185185185185186"/>
    <n v="5.9259259259259256E-3"/>
    <n v="675"/>
    <n v="1.0227272727272727"/>
    <n v="19"/>
    <n v="153.33333333333334"/>
    <n v="0.76119402985074625"/>
    <n v="3.5004926619301973"/>
  </r>
  <r>
    <d v="2023-05-30T00:00:00"/>
    <n v="1"/>
    <s v="M03"/>
    <n v="402"/>
    <n v="382"/>
    <n v="20"/>
    <n v="65"/>
    <n v="42"/>
    <n v="582"/>
    <n v="10"/>
    <n v="132.88"/>
    <n v="58"/>
    <n v="40"/>
    <n v="2.98"/>
    <n v="677"/>
    <n v="6"/>
    <n v="40"/>
    <n v="4"/>
    <n v="3.66"/>
    <n v="508"/>
    <n v="1.1456692913385826"/>
    <n v="0.59379615952732645"/>
    <n v="0.95024875621890548"/>
    <n v="1.4477611940298507"/>
    <n v="4.975124378109453E-2"/>
    <n v="8.953846153846154"/>
    <n v="0.95024875621890548"/>
    <n v="2.4875621890547265E-2"/>
    <n v="402"/>
    <n v="0.59379615952732645"/>
    <n v="10"/>
    <n v="97"/>
    <n v="1.45"/>
    <n v="3.0252859723058401"/>
  </r>
  <r>
    <d v="2023-12-04T00:00:00"/>
    <n v="1"/>
    <s v="M05"/>
    <n v="613"/>
    <n v="587"/>
    <n v="26"/>
    <n v="64"/>
    <n v="15"/>
    <n v="593"/>
    <n v="9"/>
    <n v="199.46"/>
    <n v="59"/>
    <n v="40"/>
    <n v="2.86"/>
    <n v="657"/>
    <n v="5"/>
    <n v="36"/>
    <n v="3"/>
    <n v="5.91"/>
    <n v="593"/>
    <n v="1"/>
    <n v="0.9330289193302892"/>
    <n v="0.95758564437194127"/>
    <n v="0.96737357259380097"/>
    <n v="4.2414355628058731E-2"/>
    <n v="9.265625"/>
    <n v="0.95758564437194127"/>
    <n v="1.468189233278956E-2"/>
    <n v="613"/>
    <n v="0.9330289193302892"/>
    <n v="12"/>
    <n v="118.6"/>
    <n v="1.4750000000000001"/>
    <n v="3.0732979043417226"/>
  </r>
  <r>
    <d v="2023-12-29T00:00:00"/>
    <n v="1"/>
    <s v="M03"/>
    <n v="557"/>
    <n v="527"/>
    <n v="30"/>
    <n v="68"/>
    <n v="15"/>
    <n v="435"/>
    <n v="7"/>
    <n v="122.48"/>
    <n v="57"/>
    <n v="42"/>
    <n v="2.85"/>
    <n v="624"/>
    <n v="1"/>
    <n v="25"/>
    <n v="5"/>
    <n v="4.8899999999999997"/>
    <n v="586"/>
    <n v="0.74232081911262804"/>
    <n v="0.89262820512820518"/>
    <n v="0.94614003590664275"/>
    <n v="0.78096947935368044"/>
    <n v="5.385996409335727E-2"/>
    <n v="6.3970588235294121"/>
    <n v="0.94614003590664275"/>
    <n v="1.2567324955116697E-2"/>
    <n v="557"/>
    <n v="0.89262820512820518"/>
    <n v="5"/>
    <n v="435"/>
    <n v="1.3571428571428572"/>
    <n v="4.5476812540822991"/>
  </r>
  <r>
    <d v="2023-12-02T00:00:00"/>
    <n v="3"/>
    <s v="M04"/>
    <n v="537"/>
    <n v="525"/>
    <n v="12"/>
    <n v="61"/>
    <n v="35"/>
    <n v="467"/>
    <n v="2"/>
    <n v="174.26"/>
    <n v="37"/>
    <n v="59"/>
    <n v="2.87"/>
    <n v="622"/>
    <n v="3"/>
    <n v="31"/>
    <n v="1"/>
    <n v="4.6500000000000004"/>
    <n v="583"/>
    <n v="0.80102915951972553"/>
    <n v="0.86334405144694537"/>
    <n v="0.97765363128491622"/>
    <n v="0.86964618249534453"/>
    <n v="2.23463687150838E-2"/>
    <n v="7.6557377049180326"/>
    <n v="0.97765363128491622"/>
    <n v="3.7243947858472998E-3"/>
    <n v="179"/>
    <n v="0.86334405144694537"/>
    <n v="31"/>
    <n v="155.66666666666666"/>
    <n v="0.6271186440677966"/>
    <n v="3.0816022036038104"/>
  </r>
  <r>
    <d v="2023-05-04T00:00:00"/>
    <n v="2"/>
    <s v="M02"/>
    <n v="680"/>
    <n v="666"/>
    <n v="14"/>
    <n v="60"/>
    <n v="33"/>
    <n v="423"/>
    <n v="6"/>
    <n v="165.27"/>
    <n v="41"/>
    <n v="68"/>
    <n v="2.2999999999999998"/>
    <n v="658"/>
    <n v="5"/>
    <n v="31"/>
    <n v="5"/>
    <n v="7.52"/>
    <n v="523"/>
    <n v="0.80879541108986619"/>
    <n v="1.0334346504559271"/>
    <n v="0.97941176470588232"/>
    <n v="0.62205882352941178"/>
    <n v="2.0588235294117647E-2"/>
    <n v="7.05"/>
    <n v="0.97941176470588232"/>
    <n v="8.8235294117647058E-3"/>
    <n v="340"/>
    <n v="1.0334346504559271"/>
    <n v="6.2"/>
    <n v="84.6"/>
    <n v="0.6029411764705882"/>
    <n v="4.1144793368427424"/>
  </r>
  <r>
    <d v="2023-07-15T00:00:00"/>
    <n v="1"/>
    <s v="M03"/>
    <n v="424"/>
    <n v="401"/>
    <n v="23"/>
    <n v="63"/>
    <n v="44"/>
    <n v="572"/>
    <n v="10"/>
    <n v="159.53"/>
    <n v="40"/>
    <n v="66"/>
    <n v="4.0199999999999996"/>
    <n v="667"/>
    <n v="5"/>
    <n v="40"/>
    <n v="1"/>
    <n v="5.99"/>
    <n v="517"/>
    <n v="1.1063829787234043"/>
    <n v="0.6356821589205397"/>
    <n v="0.94575471698113212"/>
    <n v="1.3490566037735849"/>
    <n v="5.4245283018867926E-2"/>
    <n v="9.0793650793650791"/>
    <n v="0.94575471698113212"/>
    <n v="2.358490566037736E-2"/>
    <n v="424"/>
    <n v="0.6356821589205397"/>
    <n v="40"/>
    <n v="114.4"/>
    <n v="0.60606060606060608"/>
    <n v="2.6578073089700998"/>
  </r>
  <r>
    <d v="2023-07-18T00:00:00"/>
    <n v="2"/>
    <s v="M05"/>
    <n v="520"/>
    <n v="502"/>
    <n v="18"/>
    <n v="62"/>
    <n v="34"/>
    <n v="562"/>
    <n v="8"/>
    <n v="102.1"/>
    <n v="60"/>
    <n v="51"/>
    <n v="2.1800000000000002"/>
    <n v="631"/>
    <n v="3"/>
    <n v="24"/>
    <n v="1"/>
    <n v="5.44"/>
    <n v="530"/>
    <n v="1.060377358490566"/>
    <n v="0.82408874801901744"/>
    <n v="0.9653846153846154"/>
    <n v="1.0807692307692307"/>
    <n v="3.4615384615384617E-2"/>
    <n v="9.064516129032258"/>
    <n v="0.9653846153846154"/>
    <n v="1.5384615384615385E-2"/>
    <n v="260"/>
    <n v="0.82408874801901744"/>
    <n v="24"/>
    <n v="187.33333333333334"/>
    <n v="1.1764705882352942"/>
    <n v="5.0930460333006859"/>
  </r>
  <r>
    <d v="2023-12-21T00:00:00"/>
    <n v="2"/>
    <s v="M05"/>
    <n v="617"/>
    <n v="607"/>
    <n v="10"/>
    <n v="61"/>
    <n v="21"/>
    <n v="478"/>
    <n v="5"/>
    <n v="113.99"/>
    <n v="53"/>
    <n v="46"/>
    <n v="2.75"/>
    <n v="666"/>
    <n v="4"/>
    <n v="40"/>
    <n v="5"/>
    <n v="7.23"/>
    <n v="537"/>
    <n v="0.8901303538175046"/>
    <n v="0.92642642642642647"/>
    <n v="0.98379254457050247"/>
    <n v="0.77471636952998379"/>
    <n v="1.6207455429497569E-2"/>
    <n v="7.8360655737704921"/>
    <n v="0.98379254457050247"/>
    <n v="8.1037277147487843E-3"/>
    <n v="308.5"/>
    <n v="0.92642642642642647"/>
    <n v="8"/>
    <n v="119.5"/>
    <n v="1.1521739130434783"/>
    <n v="5.4127555048688487"/>
  </r>
  <r>
    <d v="2023-07-08T00:00:00"/>
    <n v="1"/>
    <s v="M01"/>
    <n v="471"/>
    <n v="446"/>
    <n v="25"/>
    <n v="61"/>
    <n v="10"/>
    <n v="434"/>
    <n v="9"/>
    <n v="175.98"/>
    <n v="59"/>
    <n v="61"/>
    <n v="2.81"/>
    <n v="613"/>
    <n v="4"/>
    <n v="35"/>
    <n v="2"/>
    <n v="5.07"/>
    <n v="543"/>
    <n v="0.79926335174953955"/>
    <n v="0.76835236541598695"/>
    <n v="0.94692144373673037"/>
    <n v="0.92144373673036095"/>
    <n v="5.3078556263269641E-2"/>
    <n v="7.1147540983606561"/>
    <n v="0.94692144373673037"/>
    <n v="1.9108280254777069E-2"/>
    <n v="471"/>
    <n v="0.76835236541598695"/>
    <n v="17.5"/>
    <n v="108.5"/>
    <n v="0.96721311475409832"/>
    <n v="2.6764405046027959"/>
  </r>
  <r>
    <d v="2023-04-30T00:00:00"/>
    <n v="2"/>
    <s v="M02"/>
    <n v="608"/>
    <n v="581"/>
    <n v="27"/>
    <n v="61"/>
    <n v="40"/>
    <n v="473"/>
    <n v="9"/>
    <n v="143.08000000000001"/>
    <n v="36"/>
    <n v="49"/>
    <n v="2.99"/>
    <n v="681"/>
    <n v="1"/>
    <n v="40"/>
    <n v="1"/>
    <n v="4.6100000000000003"/>
    <n v="531"/>
    <n v="0.89077212806026362"/>
    <n v="0.89280469897209991"/>
    <n v="0.95559210526315785"/>
    <n v="0.77796052631578949"/>
    <n v="4.4407894736842105E-2"/>
    <n v="7.7540983606557381"/>
    <n v="0.95559210526315785"/>
    <n v="1.4802631578947368E-2"/>
    <n v="304"/>
    <n v="0.89280469897209991"/>
    <n v="40"/>
    <n v="473"/>
    <n v="0.73469387755102045"/>
    <n v="4.2493709812692195"/>
  </r>
  <r>
    <d v="2023-01-18T00:00:00"/>
    <n v="3"/>
    <s v="M05"/>
    <n v="666"/>
    <n v="636"/>
    <n v="30"/>
    <n v="67"/>
    <n v="57"/>
    <n v="466"/>
    <n v="3"/>
    <n v="190.08"/>
    <n v="48"/>
    <n v="68"/>
    <n v="3.34"/>
    <n v="661"/>
    <n v="5"/>
    <n v="20"/>
    <n v="1"/>
    <n v="5.61"/>
    <n v="580"/>
    <n v="0.80344827586206902"/>
    <n v="1.0075642965204237"/>
    <n v="0.95495495495495497"/>
    <n v="0.6996996996996997"/>
    <n v="4.5045045045045043E-2"/>
    <n v="6.955223880597015"/>
    <n v="0.95495495495495497"/>
    <n v="4.5045045045045045E-3"/>
    <n v="222"/>
    <n v="1.0075642965204237"/>
    <n v="20"/>
    <n v="93.2"/>
    <n v="0.70588235294117652"/>
    <n v="3.5037878787878785"/>
  </r>
  <r>
    <d v="2023-01-15T00:00:00"/>
    <n v="1"/>
    <s v="M02"/>
    <n v="438"/>
    <n v="414"/>
    <n v="24"/>
    <n v="61"/>
    <n v="39"/>
    <n v="592"/>
    <n v="7"/>
    <n v="163.86"/>
    <n v="55"/>
    <n v="65"/>
    <n v="2.2999999999999998"/>
    <n v="606"/>
    <n v="1"/>
    <n v="21"/>
    <n v="4"/>
    <n v="7.38"/>
    <n v="547"/>
    <n v="1.0822669104204754"/>
    <n v="0.72277227722772275"/>
    <n v="0.9452054794520548"/>
    <n v="1.3515981735159817"/>
    <n v="5.4794520547945202E-2"/>
    <n v="9.7049180327868854"/>
    <n v="0.9452054794520548"/>
    <n v="1.5981735159817351E-2"/>
    <n v="438"/>
    <n v="0.72277227722772275"/>
    <n v="5.25"/>
    <n v="592"/>
    <n v="0.84615384615384615"/>
    <n v="2.6730135481508603"/>
  </r>
  <r>
    <d v="2023-01-28T00:00:00"/>
    <n v="2"/>
    <s v="M04"/>
    <n v="517"/>
    <n v="487"/>
    <n v="30"/>
    <n v="64"/>
    <n v="26"/>
    <n v="522"/>
    <n v="6"/>
    <n v="172.46"/>
    <n v="51"/>
    <n v="61"/>
    <n v="2.15"/>
    <n v="691"/>
    <n v="6"/>
    <n v="22"/>
    <n v="3"/>
    <n v="7.73"/>
    <n v="587"/>
    <n v="0.88926746166950599"/>
    <n v="0.748191027496382"/>
    <n v="0.94197292069632499"/>
    <n v="1.0096711798839459"/>
    <n v="5.8027079303675046E-2"/>
    <n v="8.15625"/>
    <n v="0.94197292069632499"/>
    <n v="1.160541586073501E-2"/>
    <n v="258.5"/>
    <n v="0.748191027496382"/>
    <n v="7.333333333333333"/>
    <n v="87"/>
    <n v="0.83606557377049184"/>
    <n v="2.997796590513742"/>
  </r>
  <r>
    <d v="2023-05-23T00:00:00"/>
    <n v="1"/>
    <s v="M03"/>
    <n v="549"/>
    <n v="533"/>
    <n v="16"/>
    <n v="61"/>
    <n v="24"/>
    <n v="489"/>
    <n v="5"/>
    <n v="136.22"/>
    <n v="59"/>
    <n v="56"/>
    <n v="3.24"/>
    <n v="673"/>
    <n v="3"/>
    <n v="37"/>
    <n v="4"/>
    <n v="7.43"/>
    <n v="510"/>
    <n v="0.95882352941176474"/>
    <n v="0.81575037147102525"/>
    <n v="0.97085610200364303"/>
    <n v="0.89071038251366119"/>
    <n v="2.9143897996357013E-2"/>
    <n v="8.0163934426229506"/>
    <n v="0.97085610200364303"/>
    <n v="9.1074681238615673E-3"/>
    <n v="549"/>
    <n v="0.81575037147102525"/>
    <n v="9.25"/>
    <n v="163"/>
    <n v="1.0535714285714286"/>
    <n v="4.0302451916018205"/>
  </r>
  <r>
    <d v="2023-10-04T00:00:00"/>
    <n v="2"/>
    <s v="M01"/>
    <n v="606"/>
    <n v="595"/>
    <n v="11"/>
    <n v="64"/>
    <n v="50"/>
    <n v="453"/>
    <n v="10"/>
    <n v="146.07"/>
    <n v="51"/>
    <n v="38"/>
    <n v="4.66"/>
    <n v="676"/>
    <n v="6"/>
    <n v="21"/>
    <n v="3"/>
    <n v="6.46"/>
    <n v="512"/>
    <n v="0.884765625"/>
    <n v="0.89644970414201186"/>
    <n v="0.9818481848184818"/>
    <n v="0.74752475247524752"/>
    <n v="1.8151815181518153E-2"/>
    <n v="7.078125"/>
    <n v="0.9818481848184818"/>
    <n v="1.65016501650165E-2"/>
    <n v="303"/>
    <n v="0.89644970414201186"/>
    <n v="7"/>
    <n v="75.5"/>
    <n v="1.3421052631578947"/>
    <n v="4.1486958307660711"/>
  </r>
  <r>
    <d v="2023-07-19T00:00:00"/>
    <n v="2"/>
    <s v="M05"/>
    <n v="574"/>
    <n v="556"/>
    <n v="18"/>
    <n v="61"/>
    <n v="11"/>
    <n v="507"/>
    <n v="7"/>
    <n v="175.2"/>
    <n v="57"/>
    <n v="30"/>
    <n v="4.58"/>
    <n v="664"/>
    <n v="1"/>
    <n v="34"/>
    <n v="2"/>
    <n v="4.67"/>
    <n v="557"/>
    <n v="0.91023339317773788"/>
    <n v="0.86445783132530118"/>
    <n v="0.96864111498257843"/>
    <n v="0.88327526132404177"/>
    <n v="3.1358885017421602E-2"/>
    <n v="8.3114754098360653"/>
    <n v="0.96864111498257843"/>
    <n v="1.2195121951219513E-2"/>
    <n v="287"/>
    <n v="0.86445783132530118"/>
    <n v="17"/>
    <n v="507"/>
    <n v="1.9"/>
    <n v="3.2762557077625574"/>
  </r>
  <r>
    <d v="2023-02-03T00:00:00"/>
    <n v="1"/>
    <s v="M01"/>
    <n v="450"/>
    <n v="436"/>
    <n v="14"/>
    <n v="70"/>
    <n v="30"/>
    <n v="568"/>
    <n v="7"/>
    <n v="124.56"/>
    <n v="30"/>
    <n v="64"/>
    <n v="3.73"/>
    <n v="691"/>
    <n v="1"/>
    <n v="37"/>
    <n v="5"/>
    <n v="3.98"/>
    <n v="554"/>
    <n v="1.0252707581227436"/>
    <n v="0.65123010130246017"/>
    <n v="0.96888888888888891"/>
    <n v="1.2622222222222221"/>
    <n v="3.111111111111111E-2"/>
    <n v="8.1142857142857139"/>
    <n v="0.96888888888888891"/>
    <n v="1.5555555555555555E-2"/>
    <n v="450"/>
    <n v="0.65123010130246017"/>
    <n v="7.4"/>
    <n v="568"/>
    <n v="0.46875"/>
    <n v="3.6127167630057802"/>
  </r>
  <r>
    <d v="2023-02-10T00:00:00"/>
    <n v="3"/>
    <s v="M03"/>
    <n v="653"/>
    <n v="623"/>
    <n v="30"/>
    <n v="67"/>
    <n v="21"/>
    <n v="556"/>
    <n v="5"/>
    <n v="120.58"/>
    <n v="36"/>
    <n v="47"/>
    <n v="3.48"/>
    <n v="624"/>
    <n v="1"/>
    <n v="37"/>
    <n v="4"/>
    <n v="6.06"/>
    <n v="583"/>
    <n v="0.95368782161234988"/>
    <n v="1.046474358974359"/>
    <n v="0.95405819295558958"/>
    <n v="0.8514548238897397"/>
    <n v="4.5941807044410414E-2"/>
    <n v="8.2985074626865671"/>
    <n v="0.95405819295558958"/>
    <n v="7.656967840735069E-3"/>
    <n v="217.66666666666666"/>
    <n v="1.046474358974359"/>
    <n v="9.25"/>
    <n v="556"/>
    <n v="0.76595744680851063"/>
    <n v="5.4154917896831982"/>
  </r>
  <r>
    <d v="2023-05-18T00:00:00"/>
    <n v="2"/>
    <s v="M05"/>
    <n v="516"/>
    <n v="489"/>
    <n v="27"/>
    <n v="69"/>
    <n v="23"/>
    <n v="467"/>
    <n v="4"/>
    <n v="119.6"/>
    <n v="50"/>
    <n v="65"/>
    <n v="3.74"/>
    <n v="686"/>
    <n v="3"/>
    <n v="22"/>
    <n v="4"/>
    <n v="6.16"/>
    <n v="571"/>
    <n v="0.81786339754816118"/>
    <n v="0.75218658892128276"/>
    <n v="0.94767441860465118"/>
    <n v="0.90503875968992253"/>
    <n v="5.232558139534884E-2"/>
    <n v="6.7681159420289854"/>
    <n v="0.94767441860465118"/>
    <n v="7.7519379844961239E-3"/>
    <n v="258"/>
    <n v="0.75218658892128276"/>
    <n v="5.5"/>
    <n v="155.66666666666666"/>
    <n v="0.76923076923076927"/>
    <n v="4.3143812709030103"/>
  </r>
  <r>
    <d v="2023-10-16T00:00:00"/>
    <n v="2"/>
    <s v="M01"/>
    <n v="565"/>
    <n v="551"/>
    <n v="14"/>
    <n v="69"/>
    <n v="47"/>
    <n v="428"/>
    <n v="5"/>
    <n v="122.6"/>
    <n v="38"/>
    <n v="43"/>
    <n v="3.95"/>
    <n v="695"/>
    <n v="3"/>
    <n v="29"/>
    <n v="1"/>
    <n v="7.59"/>
    <n v="533"/>
    <n v="0.80300187617260788"/>
    <n v="0.81294964028776984"/>
    <n v="0.97522123893805313"/>
    <n v="0.75752212389380535"/>
    <n v="2.4778761061946902E-2"/>
    <n v="6.2028985507246377"/>
    <n v="0.97522123893805313"/>
    <n v="8.8495575221238937E-3"/>
    <n v="282.5"/>
    <n v="0.81294964028776984"/>
    <n v="29"/>
    <n v="142.66666666666666"/>
    <n v="0.88372093023255816"/>
    <n v="4.6084828711256121"/>
  </r>
  <r>
    <d v="2023-12-10T00:00:00"/>
    <n v="1"/>
    <s v="M01"/>
    <n v="444"/>
    <n v="430"/>
    <n v="14"/>
    <n v="66"/>
    <n v="53"/>
    <n v="403"/>
    <n v="9"/>
    <n v="113.69"/>
    <n v="35"/>
    <n v="68"/>
    <n v="3.08"/>
    <n v="644"/>
    <n v="6"/>
    <n v="34"/>
    <n v="1"/>
    <n v="3.16"/>
    <n v="579"/>
    <n v="0.69602763385146804"/>
    <n v="0.68944099378881984"/>
    <n v="0.96846846846846846"/>
    <n v="0.90765765765765771"/>
    <n v="3.1531531531531529E-2"/>
    <n v="6.1060606060606064"/>
    <n v="0.96846846846846846"/>
    <n v="2.0270270270270271E-2"/>
    <n v="444"/>
    <n v="0.68944099378881984"/>
    <n v="34"/>
    <n v="67.166666666666671"/>
    <n v="0.51470588235294112"/>
    <n v="3.9053566716509809"/>
  </r>
  <r>
    <d v="2023-06-28T00:00:00"/>
    <n v="3"/>
    <s v="M04"/>
    <n v="476"/>
    <n v="463"/>
    <n v="13"/>
    <n v="67"/>
    <n v="58"/>
    <n v="425"/>
    <n v="6"/>
    <n v="175.98"/>
    <n v="48"/>
    <n v="44"/>
    <n v="3.26"/>
    <n v="613"/>
    <n v="1"/>
    <n v="35"/>
    <n v="5"/>
    <n v="3.72"/>
    <n v="597"/>
    <n v="0.71189279731993305"/>
    <n v="0.77650897226753668"/>
    <n v="0.97268907563025209"/>
    <n v="0.8928571428571429"/>
    <n v="2.7310924369747899E-2"/>
    <n v="6.3432835820895521"/>
    <n v="0.97268907563025209"/>
    <n v="1.2605042016806723E-2"/>
    <n v="158.66666666666666"/>
    <n v="0.77650897226753668"/>
    <n v="7"/>
    <n v="425"/>
    <n v="1.0909090909090908"/>
    <n v="2.7048528241845666"/>
  </r>
  <r>
    <d v="2023-08-27T00:00:00"/>
    <n v="2"/>
    <s v="M04"/>
    <n v="401"/>
    <n v="385"/>
    <n v="16"/>
    <n v="64"/>
    <n v="13"/>
    <n v="460"/>
    <n v="10"/>
    <n v="156.85"/>
    <n v="37"/>
    <n v="41"/>
    <n v="3.31"/>
    <n v="672"/>
    <n v="6"/>
    <n v="37"/>
    <n v="1"/>
    <n v="7.34"/>
    <n v="574"/>
    <n v="0.80139372822299648"/>
    <n v="0.59672619047619047"/>
    <n v="0.96009975062344144"/>
    <n v="1.1471321695760599"/>
    <n v="3.9900249376558602E-2"/>
    <n v="7.1875"/>
    <n v="0.96009975062344144"/>
    <n v="2.4937655860349128E-2"/>
    <n v="200.5"/>
    <n v="0.59672619047619047"/>
    <n v="37"/>
    <n v="76.666666666666671"/>
    <n v="0.90243902439024393"/>
    <n v="2.5565827223461906"/>
  </r>
  <r>
    <d v="2023-08-12T00:00:00"/>
    <n v="2"/>
    <s v="M05"/>
    <n v="550"/>
    <n v="536"/>
    <n v="14"/>
    <n v="63"/>
    <n v="27"/>
    <n v="555"/>
    <n v="7"/>
    <n v="128.41"/>
    <n v="51"/>
    <n v="47"/>
    <n v="2.71"/>
    <n v="689"/>
    <n v="4"/>
    <n v="28"/>
    <n v="4"/>
    <n v="7.25"/>
    <n v="529"/>
    <n v="1.0491493383742911"/>
    <n v="0.79825834542815677"/>
    <n v="0.97454545454545449"/>
    <n v="1.009090909090909"/>
    <n v="2.5454545454545455E-2"/>
    <n v="8.8095238095238102"/>
    <n v="0.97454545454545449"/>
    <n v="1.2727272727272728E-2"/>
    <n v="275"/>
    <n v="0.79825834542815677"/>
    <n v="7"/>
    <n v="138.75"/>
    <n v="1.0851063829787233"/>
    <n v="4.2831555174830624"/>
  </r>
  <r>
    <d v="2023-02-21T00:00:00"/>
    <n v="1"/>
    <s v="M03"/>
    <n v="626"/>
    <n v="603"/>
    <n v="23"/>
    <n v="70"/>
    <n v="46"/>
    <n v="425"/>
    <n v="6"/>
    <n v="191.61"/>
    <n v="57"/>
    <n v="48"/>
    <n v="2.88"/>
    <n v="657"/>
    <n v="5"/>
    <n v="22"/>
    <n v="4"/>
    <n v="7.43"/>
    <n v="544"/>
    <n v="0.78125"/>
    <n v="0.95281582952815824"/>
    <n v="0.96325878594249204"/>
    <n v="0.67891373801916932"/>
    <n v="3.6741214057507986E-2"/>
    <n v="6.0714285714285712"/>
    <n v="0.96325878594249204"/>
    <n v="9.5846645367412137E-3"/>
    <n v="626"/>
    <n v="0.95281582952815824"/>
    <n v="5.5"/>
    <n v="85"/>
    <n v="1.1875"/>
    <n v="3.2670528678043942"/>
  </r>
  <r>
    <d v="2023-05-08T00:00:00"/>
    <n v="3"/>
    <s v="M03"/>
    <n v="402"/>
    <n v="378"/>
    <n v="24"/>
    <n v="65"/>
    <n v="42"/>
    <n v="575"/>
    <n v="7"/>
    <n v="180.07"/>
    <n v="33"/>
    <n v="40"/>
    <n v="3.98"/>
    <n v="673"/>
    <n v="4"/>
    <n v="26"/>
    <n v="2"/>
    <n v="7.41"/>
    <n v="501"/>
    <n v="1.1477045908183632"/>
    <n v="0.59732540861812777"/>
    <n v="0.94029850746268662"/>
    <n v="1.4303482587064678"/>
    <n v="5.9701492537313432E-2"/>
    <n v="8.8461538461538467"/>
    <n v="0.94029850746268662"/>
    <n v="1.7412935323383085E-2"/>
    <n v="134"/>
    <n v="0.59732540861812777"/>
    <n v="13"/>
    <n v="143.75"/>
    <n v="0.82499999999999996"/>
    <n v="2.2324651524407177"/>
  </r>
  <r>
    <d v="2023-04-27T00:00:00"/>
    <n v="2"/>
    <s v="M02"/>
    <n v="469"/>
    <n v="455"/>
    <n v="14"/>
    <n v="66"/>
    <n v="28"/>
    <n v="540"/>
    <n v="3"/>
    <n v="136.63"/>
    <n v="55"/>
    <n v="46"/>
    <n v="3.67"/>
    <n v="606"/>
    <n v="4"/>
    <n v="23"/>
    <n v="5"/>
    <n v="7.97"/>
    <n v="580"/>
    <n v="0.93103448275862066"/>
    <n v="0.77392739273927391"/>
    <n v="0.97014925373134331"/>
    <n v="1.1513859275053304"/>
    <n v="2.9850746268656716E-2"/>
    <n v="8.1818181818181817"/>
    <n v="0.97014925373134331"/>
    <n v="6.3965884861407248E-3"/>
    <n v="234.5"/>
    <n v="0.77392739273927391"/>
    <n v="4.5999999999999996"/>
    <n v="135"/>
    <n v="1.1956521739130435"/>
    <n v="3.4326282661201786"/>
  </r>
  <r>
    <d v="2023-10-18T00:00:00"/>
    <n v="1"/>
    <s v="M04"/>
    <n v="618"/>
    <n v="602"/>
    <n v="16"/>
    <n v="62"/>
    <n v="28"/>
    <n v="492"/>
    <n v="4"/>
    <n v="147.27000000000001"/>
    <n v="60"/>
    <n v="34"/>
    <n v="4.9400000000000004"/>
    <n v="644"/>
    <n v="6"/>
    <n v="28"/>
    <n v="5"/>
    <n v="7.26"/>
    <n v="535"/>
    <n v="0.9196261682242991"/>
    <n v="0.95962732919254656"/>
    <n v="0.97411003236245952"/>
    <n v="0.79611650485436891"/>
    <n v="2.5889967637540454E-2"/>
    <n v="7.935483870967742"/>
    <n v="0.97411003236245952"/>
    <n v="6.4724919093851136E-3"/>
    <n v="618"/>
    <n v="0.95962732919254656"/>
    <n v="5.6"/>
    <n v="82"/>
    <n v="1.7647058823529411"/>
    <n v="4.196374006926054"/>
  </r>
  <r>
    <d v="2023-11-16T00:00:00"/>
    <n v="3"/>
    <s v="M04"/>
    <n v="629"/>
    <n v="613"/>
    <n v="16"/>
    <n v="68"/>
    <n v="11"/>
    <n v="579"/>
    <n v="6"/>
    <n v="195.44"/>
    <n v="47"/>
    <n v="42"/>
    <n v="2.2799999999999998"/>
    <n v="678"/>
    <n v="1"/>
    <n v="34"/>
    <n v="3"/>
    <n v="5.2"/>
    <n v="528"/>
    <n v="1.0965909090909092"/>
    <n v="0.92772861356932157"/>
    <n v="0.9745627980922098"/>
    <n v="0.92050874403815586"/>
    <n v="2.5437201907790145E-2"/>
    <n v="8.514705882352942"/>
    <n v="0.9745627980922098"/>
    <n v="9.538950715421303E-3"/>
    <n v="209.66666666666666"/>
    <n v="0.92772861356932157"/>
    <n v="11.333333333333334"/>
    <n v="579"/>
    <n v="1.1190476190476191"/>
    <n v="3.2183790421612772"/>
  </r>
  <r>
    <d v="2023-03-06T00:00:00"/>
    <n v="1"/>
    <s v="M01"/>
    <n v="531"/>
    <n v="503"/>
    <n v="28"/>
    <n v="66"/>
    <n v="38"/>
    <n v="500"/>
    <n v="9"/>
    <n v="191.14"/>
    <n v="30"/>
    <n v="38"/>
    <n v="3.23"/>
    <n v="700"/>
    <n v="5"/>
    <n v="40"/>
    <n v="3"/>
    <n v="4.29"/>
    <n v="571"/>
    <n v="0.87565674255691772"/>
    <n v="0.75857142857142856"/>
    <n v="0.9472693032015066"/>
    <n v="0.94161958568738224"/>
    <n v="5.2730696798493411E-2"/>
    <n v="7.5757575757575761"/>
    <n v="0.9472693032015066"/>
    <n v="1.6949152542372881E-2"/>
    <n v="531"/>
    <n v="0.75857142857142856"/>
    <n v="13.333333333333334"/>
    <n v="100"/>
    <n v="0.78947368421052633"/>
    <n v="2.7780684315161666"/>
  </r>
  <r>
    <d v="2023-12-17T00:00:00"/>
    <n v="1"/>
    <s v="M01"/>
    <n v="593"/>
    <n v="574"/>
    <n v="19"/>
    <n v="68"/>
    <n v="21"/>
    <n v="435"/>
    <n v="3"/>
    <n v="152.83000000000001"/>
    <n v="54"/>
    <n v="67"/>
    <n v="4.93"/>
    <n v="614"/>
    <n v="1"/>
    <n v="38"/>
    <n v="4"/>
    <n v="7.65"/>
    <n v="500"/>
    <n v="0.87"/>
    <n v="0.96579804560260585"/>
    <n v="0.96795952782462058"/>
    <n v="0.73355817875210794"/>
    <n v="3.2040472175379427E-2"/>
    <n v="6.3970588235294121"/>
    <n v="0.96795952782462058"/>
    <n v="5.0590219224283303E-3"/>
    <n v="593"/>
    <n v="0.96579804560260585"/>
    <n v="9.5"/>
    <n v="435"/>
    <n v="0.80597014925373134"/>
    <n v="3.8801282470719096"/>
  </r>
  <r>
    <d v="2023-02-08T00:00:00"/>
    <n v="3"/>
    <s v="M03"/>
    <n v="405"/>
    <n v="395"/>
    <n v="10"/>
    <n v="61"/>
    <n v="19"/>
    <n v="478"/>
    <n v="8"/>
    <n v="100.7"/>
    <n v="52"/>
    <n v="40"/>
    <n v="3.89"/>
    <n v="615"/>
    <n v="1"/>
    <n v="32"/>
    <n v="4"/>
    <n v="4.38"/>
    <n v="590"/>
    <n v="0.81016949152542372"/>
    <n v="0.65853658536585369"/>
    <n v="0.97530864197530864"/>
    <n v="1.1802469135802469"/>
    <n v="2.4691358024691357E-2"/>
    <n v="7.8360655737704921"/>
    <n v="0.97530864197530864"/>
    <n v="1.9753086419753086E-2"/>
    <n v="135"/>
    <n v="0.65853658536585369"/>
    <n v="8"/>
    <n v="478"/>
    <n v="1.3"/>
    <n v="4.0218470705064551"/>
  </r>
  <r>
    <d v="2023-03-29T00:00:00"/>
    <n v="2"/>
    <s v="M02"/>
    <n v="415"/>
    <n v="389"/>
    <n v="26"/>
    <n v="62"/>
    <n v="22"/>
    <n v="478"/>
    <n v="1"/>
    <n v="118.53"/>
    <n v="38"/>
    <n v="55"/>
    <n v="2.48"/>
    <n v="622"/>
    <n v="3"/>
    <n v="22"/>
    <n v="3"/>
    <n v="6.96"/>
    <n v="549"/>
    <n v="0.87067395264116576"/>
    <n v="0.66720257234726688"/>
    <n v="0.9373493975903614"/>
    <n v="1.1518072289156627"/>
    <n v="6.2650602409638559E-2"/>
    <n v="7.709677419354839"/>
    <n v="0.9373493975903614"/>
    <n v="2.4096385542168677E-3"/>
    <n v="207.5"/>
    <n v="0.66720257234726688"/>
    <n v="7.333333333333333"/>
    <n v="159.33333333333334"/>
    <n v="0.69090909090909092"/>
    <n v="3.5012233189909727"/>
  </r>
  <r>
    <d v="2023-03-09T00:00:00"/>
    <n v="1"/>
    <s v="M02"/>
    <n v="653"/>
    <n v="641"/>
    <n v="12"/>
    <n v="63"/>
    <n v="39"/>
    <n v="537"/>
    <n v="5"/>
    <n v="172.55"/>
    <n v="49"/>
    <n v="38"/>
    <n v="2.65"/>
    <n v="647"/>
    <n v="4"/>
    <n v="25"/>
    <n v="3"/>
    <n v="4.22"/>
    <n v="541"/>
    <n v="0.99260628465804068"/>
    <n v="1.009273570324575"/>
    <n v="0.98162327718223585"/>
    <n v="0.8223583460949464"/>
    <n v="1.8376722817764167E-2"/>
    <n v="8.5238095238095237"/>
    <n v="0.98162327718223585"/>
    <n v="7.656967840735069E-3"/>
    <n v="653"/>
    <n v="1.009273570324575"/>
    <n v="8.3333333333333339"/>
    <n v="134.25"/>
    <n v="1.2894736842105263"/>
    <n v="3.784410315850478"/>
  </r>
  <r>
    <d v="2023-04-30T00:00:00"/>
    <n v="1"/>
    <s v="M04"/>
    <n v="593"/>
    <n v="574"/>
    <n v="19"/>
    <n v="65"/>
    <n v="35"/>
    <n v="421"/>
    <n v="9"/>
    <n v="150.37"/>
    <n v="36"/>
    <n v="36"/>
    <n v="4.46"/>
    <n v="619"/>
    <n v="3"/>
    <n v="32"/>
    <n v="3"/>
    <n v="3.12"/>
    <n v="541"/>
    <n v="0.77818853974121993"/>
    <n v="0.95799676898222941"/>
    <n v="0.96795952782462058"/>
    <n v="0.7099494097807757"/>
    <n v="3.2040472175379427E-2"/>
    <n v="6.476923076923077"/>
    <n v="0.96795952782462058"/>
    <n v="1.5177065767284991E-2"/>
    <n v="593"/>
    <n v="0.95799676898222941"/>
    <n v="10.666666666666666"/>
    <n v="140.33333333333334"/>
    <n v="1"/>
    <n v="3.9436057724280107"/>
  </r>
  <r>
    <d v="2023-07-28T00:00:00"/>
    <n v="2"/>
    <s v="M02"/>
    <n v="426"/>
    <n v="399"/>
    <n v="27"/>
    <n v="65"/>
    <n v="10"/>
    <n v="560"/>
    <n v="4"/>
    <n v="119.91"/>
    <n v="60"/>
    <n v="53"/>
    <n v="4.6500000000000004"/>
    <n v="688"/>
    <n v="4"/>
    <n v="36"/>
    <n v="2"/>
    <n v="4.13"/>
    <n v="502"/>
    <n v="1.1155378486055776"/>
    <n v="0.6191860465116279"/>
    <n v="0.93661971830985913"/>
    <n v="1.3145539906103287"/>
    <n v="6.3380281690140844E-2"/>
    <n v="8.615384615384615"/>
    <n v="0.93661971830985913"/>
    <n v="9.3896713615023476E-3"/>
    <n v="213"/>
    <n v="0.6191860465116279"/>
    <n v="18"/>
    <n v="140"/>
    <n v="1.1320754716981132"/>
    <n v="3.5526644983737805"/>
  </r>
  <r>
    <d v="2023-03-18T00:00:00"/>
    <n v="3"/>
    <s v="M03"/>
    <n v="455"/>
    <n v="431"/>
    <n v="24"/>
    <n v="66"/>
    <n v="11"/>
    <n v="445"/>
    <n v="1"/>
    <n v="151.57"/>
    <n v="48"/>
    <n v="38"/>
    <n v="3.38"/>
    <n v="604"/>
    <n v="4"/>
    <n v="21"/>
    <n v="3"/>
    <n v="7.06"/>
    <n v="574"/>
    <n v="0.77526132404181181"/>
    <n v="0.75331125827814571"/>
    <n v="0.94725274725274722"/>
    <n v="0.97802197802197799"/>
    <n v="5.2747252747252747E-2"/>
    <n v="6.7424242424242422"/>
    <n v="0.94725274725274722"/>
    <n v="2.1978021978021978E-3"/>
    <n v="151.66666666666666"/>
    <n v="0.75331125827814571"/>
    <n v="7"/>
    <n v="111.25"/>
    <n v="1.263157894736842"/>
    <n v="3.0019133073827278"/>
  </r>
  <r>
    <d v="2023-12-17T00:00:00"/>
    <n v="3"/>
    <s v="M02"/>
    <n v="410"/>
    <n v="398"/>
    <n v="12"/>
    <n v="64"/>
    <n v="47"/>
    <n v="492"/>
    <n v="7"/>
    <n v="197.09"/>
    <n v="40"/>
    <n v="49"/>
    <n v="3.48"/>
    <n v="698"/>
    <n v="4"/>
    <n v="32"/>
    <n v="4"/>
    <n v="7.18"/>
    <n v="571"/>
    <n v="0.86164623467600698"/>
    <n v="0.58739255014326652"/>
    <n v="0.97073170731707314"/>
    <n v="1.2"/>
    <n v="2.9268292682926831E-2"/>
    <n v="7.6875"/>
    <n v="0.97073170731707314"/>
    <n v="1.7073170731707318E-2"/>
    <n v="136.66666666666666"/>
    <n v="0.58739255014326652"/>
    <n v="8"/>
    <n v="123"/>
    <n v="0.81632653061224492"/>
    <n v="2.0802678979146583"/>
  </r>
  <r>
    <d v="2023-12-19T00:00:00"/>
    <n v="3"/>
    <s v="M02"/>
    <n v="674"/>
    <n v="654"/>
    <n v="20"/>
    <n v="64"/>
    <n v="57"/>
    <n v="548"/>
    <n v="1"/>
    <n v="145.66"/>
    <n v="53"/>
    <n v="47"/>
    <n v="3.53"/>
    <n v="646"/>
    <n v="4"/>
    <n v="33"/>
    <n v="4"/>
    <n v="6.61"/>
    <n v="511"/>
    <n v="1.0724070450097847"/>
    <n v="1.0433436532507741"/>
    <n v="0.97032640949554894"/>
    <n v="0.81305637982195844"/>
    <n v="2.967359050445104E-2"/>
    <n v="8.5625"/>
    <n v="0.97032640949554894"/>
    <n v="1.483679525222552E-3"/>
    <n v="224.66666666666666"/>
    <n v="1.0433436532507741"/>
    <n v="8.25"/>
    <n v="137"/>
    <n v="1.1276595744680851"/>
    <n v="4.6272140601400524"/>
  </r>
  <r>
    <d v="2023-12-26T00:00:00"/>
    <n v="2"/>
    <s v="M03"/>
    <n v="572"/>
    <n v="557"/>
    <n v="15"/>
    <n v="66"/>
    <n v="40"/>
    <n v="411"/>
    <n v="5"/>
    <n v="153.58000000000001"/>
    <n v="36"/>
    <n v="34"/>
    <n v="2.2400000000000002"/>
    <n v="692"/>
    <n v="2"/>
    <n v="22"/>
    <n v="1"/>
    <n v="3.17"/>
    <n v="562"/>
    <n v="0.73131672597864772"/>
    <n v="0.82658959537572252"/>
    <n v="0.97377622377622375"/>
    <n v="0.71853146853146854"/>
    <n v="2.6223776223776224E-2"/>
    <n v="6.2272727272727275"/>
    <n v="0.97377622377622375"/>
    <n v="8.7412587412587419E-3"/>
    <n v="286"/>
    <n v="0.82658959537572252"/>
    <n v="22"/>
    <n v="205.5"/>
    <n v="1.0588235294117647"/>
    <n v="3.7244432868863129"/>
  </r>
  <r>
    <d v="2023-06-03T00:00:00"/>
    <n v="3"/>
    <s v="M03"/>
    <n v="629"/>
    <n v="615"/>
    <n v="14"/>
    <n v="66"/>
    <n v="14"/>
    <n v="421"/>
    <n v="9"/>
    <n v="138.56"/>
    <n v="36"/>
    <n v="67"/>
    <n v="2.9"/>
    <n v="634"/>
    <n v="2"/>
    <n v="28"/>
    <n v="4"/>
    <n v="7.72"/>
    <n v="507"/>
    <n v="0.83037475345167655"/>
    <n v="0.99211356466876977"/>
    <n v="0.97774244833068358"/>
    <n v="0.66931637519872811"/>
    <n v="2.2257551669316374E-2"/>
    <n v="6.3787878787878789"/>
    <n v="0.97774244833068358"/>
    <n v="1.4308426073131956E-2"/>
    <n v="209.66666666666666"/>
    <n v="0.99211356466876977"/>
    <n v="7"/>
    <n v="210.5"/>
    <n v="0.53731343283582089"/>
    <n v="4.5395496535796767"/>
  </r>
  <r>
    <d v="2023-11-27T00:00:00"/>
    <n v="2"/>
    <s v="M01"/>
    <n v="629"/>
    <n v="601"/>
    <n v="28"/>
    <n v="69"/>
    <n v="26"/>
    <n v="469"/>
    <n v="5"/>
    <n v="187.75"/>
    <n v="47"/>
    <n v="40"/>
    <n v="2.99"/>
    <n v="686"/>
    <n v="4"/>
    <n v="25"/>
    <n v="5"/>
    <n v="7.77"/>
    <n v="563"/>
    <n v="0.8330373001776199"/>
    <n v="0.91690962099125362"/>
    <n v="0.95548489666136727"/>
    <n v="0.74562798092209859"/>
    <n v="4.4515103338632747E-2"/>
    <n v="6.7971014492753623"/>
    <n v="0.95548489666136727"/>
    <n v="7.9491255961844191E-3"/>
    <n v="314.5"/>
    <n v="0.91690962099125362"/>
    <n v="5"/>
    <n v="117.25"/>
    <n v="1.175"/>
    <n v="3.3501997336884153"/>
  </r>
  <r>
    <d v="2023-06-28T00:00:00"/>
    <n v="2"/>
    <s v="M04"/>
    <n v="479"/>
    <n v="450"/>
    <n v="29"/>
    <n v="68"/>
    <n v="32"/>
    <n v="561"/>
    <n v="1"/>
    <n v="142.80000000000001"/>
    <n v="32"/>
    <n v="42"/>
    <n v="3.96"/>
    <n v="697"/>
    <n v="4"/>
    <n v="25"/>
    <n v="2"/>
    <n v="4.3899999999999997"/>
    <n v="587"/>
    <n v="0.95570698466780235"/>
    <n v="0.68723098995695842"/>
    <n v="0.93945720250521925"/>
    <n v="1.1711899791231732"/>
    <n v="6.0542797494780795E-2"/>
    <n v="8.25"/>
    <n v="0.93945720250521925"/>
    <n v="2.0876826722338203E-3"/>
    <n v="239.5"/>
    <n v="0.68723098995695842"/>
    <n v="12.5"/>
    <n v="140.25"/>
    <n v="0.76190476190476186"/>
    <n v="3.3543417366946775"/>
  </r>
  <r>
    <d v="2023-09-09T00:00:00"/>
    <n v="2"/>
    <s v="M01"/>
    <n v="548"/>
    <n v="526"/>
    <n v="22"/>
    <n v="63"/>
    <n v="43"/>
    <n v="401"/>
    <n v="1"/>
    <n v="109.64"/>
    <n v="51"/>
    <n v="40"/>
    <n v="3.1"/>
    <n v="620"/>
    <n v="3"/>
    <n v="24"/>
    <n v="5"/>
    <n v="5.44"/>
    <n v="593"/>
    <n v="0.67622259696458686"/>
    <n v="0.88387096774193552"/>
    <n v="0.95985401459854014"/>
    <n v="0.73175182481751821"/>
    <n v="4.0145985401459854E-2"/>
    <n v="6.3650793650793647"/>
    <n v="0.95985401459854014"/>
    <n v="1.8248175182481751E-3"/>
    <n v="274"/>
    <n v="0.88387096774193552"/>
    <n v="4.8"/>
    <n v="133.66666666666666"/>
    <n v="1.2749999999999999"/>
    <n v="4.9981758482305727"/>
  </r>
  <r>
    <d v="2023-12-13T00:00:00"/>
    <n v="3"/>
    <s v="M04"/>
    <n v="579"/>
    <n v="558"/>
    <n v="21"/>
    <n v="70"/>
    <n v="41"/>
    <n v="415"/>
    <n v="6"/>
    <n v="186.49"/>
    <n v="35"/>
    <n v="36"/>
    <n v="4.4400000000000004"/>
    <n v="652"/>
    <n v="1"/>
    <n v="30"/>
    <n v="4"/>
    <n v="6.85"/>
    <n v="593"/>
    <n v="0.6998313659359191"/>
    <n v="0.8880368098159509"/>
    <n v="0.96373056994818651"/>
    <n v="0.71675302245250427"/>
    <n v="3.6269430051813469E-2"/>
    <n v="5.9285714285714288"/>
    <n v="0.96373056994818651"/>
    <n v="1.0362694300518135E-2"/>
    <n v="193"/>
    <n v="0.8880368098159509"/>
    <n v="7.5"/>
    <n v="415"/>
    <n v="0.97222222222222221"/>
    <n v="3.1047241138935062"/>
  </r>
  <r>
    <d v="2023-07-23T00:00:00"/>
    <n v="3"/>
    <s v="M04"/>
    <n v="659"/>
    <n v="629"/>
    <n v="30"/>
    <n v="67"/>
    <n v="60"/>
    <n v="534"/>
    <n v="5"/>
    <n v="193.76"/>
    <n v="52"/>
    <n v="31"/>
    <n v="4.38"/>
    <n v="676"/>
    <n v="7"/>
    <n v="34"/>
    <n v="5"/>
    <n v="7.63"/>
    <n v="502"/>
    <n v="1.0637450199203187"/>
    <n v="0.9748520710059172"/>
    <n v="0.95447647951441583"/>
    <n v="0.81031866464339908"/>
    <n v="4.5523520485584217E-2"/>
    <n v="7.9701492537313436"/>
    <n v="0.95447647951441583"/>
    <n v="7.5872534142640367E-3"/>
    <n v="219.66666666666666"/>
    <n v="0.9748520710059172"/>
    <n v="6.8"/>
    <n v="76.285714285714292"/>
    <n v="1.6774193548387097"/>
    <n v="3.4011147811725846"/>
  </r>
  <r>
    <d v="2023-03-13T00:00:00"/>
    <n v="2"/>
    <s v="M03"/>
    <n v="524"/>
    <n v="506"/>
    <n v="18"/>
    <n v="69"/>
    <n v="23"/>
    <n v="598"/>
    <n v="2"/>
    <n v="118.2"/>
    <n v="37"/>
    <n v="66"/>
    <n v="2.54"/>
    <n v="616"/>
    <n v="7"/>
    <n v="25"/>
    <n v="3"/>
    <n v="3.38"/>
    <n v="523"/>
    <n v="1.1434034416826004"/>
    <n v="0.85064935064935066"/>
    <n v="0.96564885496183206"/>
    <n v="1.1412213740458015"/>
    <n v="3.4351145038167941E-2"/>
    <n v="8.6666666666666661"/>
    <n v="0.96564885496183206"/>
    <n v="3.8167938931297708E-3"/>
    <n v="262"/>
    <n v="0.85064935064935066"/>
    <n v="8.3333333333333339"/>
    <n v="85.428571428571431"/>
    <n v="0.56060606060606055"/>
    <n v="4.4331641285956005"/>
  </r>
  <r>
    <d v="2023-01-08T00:00:00"/>
    <n v="1"/>
    <s v="M05"/>
    <n v="549"/>
    <n v="522"/>
    <n v="27"/>
    <n v="66"/>
    <n v="42"/>
    <n v="571"/>
    <n v="8"/>
    <n v="163.96"/>
    <n v="40"/>
    <n v="67"/>
    <n v="3.32"/>
    <n v="624"/>
    <n v="6"/>
    <n v="40"/>
    <n v="1"/>
    <n v="7"/>
    <n v="599"/>
    <n v="0.95325542570951582"/>
    <n v="0.87980769230769229"/>
    <n v="0.95081967213114749"/>
    <n v="1.0400728597449909"/>
    <n v="4.9180327868852458E-2"/>
    <n v="8.6515151515151523"/>
    <n v="0.95081967213114749"/>
    <n v="1.4571948998178506E-2"/>
    <n v="549"/>
    <n v="0.87980769230769229"/>
    <n v="40"/>
    <n v="95.166666666666671"/>
    <n v="0.59701492537313428"/>
    <n v="3.3483776530861182"/>
  </r>
  <r>
    <d v="2023-06-01T00:00:00"/>
    <n v="1"/>
    <s v="M04"/>
    <n v="548"/>
    <n v="526"/>
    <n v="22"/>
    <n v="61"/>
    <n v="24"/>
    <n v="469"/>
    <n v="2"/>
    <n v="187.11"/>
    <n v="56"/>
    <n v="53"/>
    <n v="2.39"/>
    <n v="624"/>
    <n v="7"/>
    <n v="25"/>
    <n v="5"/>
    <n v="5.75"/>
    <n v="508"/>
    <n v="0.92322834645669294"/>
    <n v="0.87820512820512819"/>
    <n v="0.95985401459854014"/>
    <n v="0.8558394160583942"/>
    <n v="4.0145985401459854E-2"/>
    <n v="7.6885245901639347"/>
    <n v="0.95985401459854014"/>
    <n v="3.6496350364963502E-3"/>
    <n v="548"/>
    <n v="0.87820512820512819"/>
    <n v="5"/>
    <n v="67"/>
    <n v="1.0566037735849056"/>
    <n v="2.9287584843140397"/>
  </r>
  <r>
    <d v="2023-09-21T00:00:00"/>
    <n v="3"/>
    <s v="M01"/>
    <n v="545"/>
    <n v="532"/>
    <n v="13"/>
    <n v="67"/>
    <n v="55"/>
    <n v="407"/>
    <n v="2"/>
    <n v="118.11"/>
    <n v="50"/>
    <n v="48"/>
    <n v="4.91"/>
    <n v="670"/>
    <n v="7"/>
    <n v="32"/>
    <n v="1"/>
    <n v="7.15"/>
    <n v="575"/>
    <n v="0.70782608695652172"/>
    <n v="0.81343283582089554"/>
    <n v="0.97614678899082574"/>
    <n v="0.74678899082568806"/>
    <n v="2.3853211009174313E-2"/>
    <n v="6.0746268656716422"/>
    <n v="0.97614678899082574"/>
    <n v="3.669724770642202E-3"/>
    <n v="181.66666666666666"/>
    <n v="0.81343283582089554"/>
    <n v="32"/>
    <n v="58.142857142857146"/>
    <n v="1.0416666666666667"/>
    <n v="4.6143425620184573"/>
  </r>
  <r>
    <d v="2023-06-29T00:00:00"/>
    <n v="2"/>
    <s v="M01"/>
    <n v="663"/>
    <n v="641"/>
    <n v="22"/>
    <n v="62"/>
    <n v="56"/>
    <n v="596"/>
    <n v="4"/>
    <n v="184.7"/>
    <n v="46"/>
    <n v="42"/>
    <n v="4.3899999999999997"/>
    <n v="694"/>
    <n v="7"/>
    <n v="22"/>
    <n v="1"/>
    <n v="5.75"/>
    <n v="548"/>
    <n v="1.0875912408759123"/>
    <n v="0.95533141210374639"/>
    <n v="0.96681749622926094"/>
    <n v="0.89894419306184015"/>
    <n v="3.3182503770739065E-2"/>
    <n v="9.612903225806452"/>
    <n v="0.96681749622926094"/>
    <n v="6.0331825037707393E-3"/>
    <n v="331.5"/>
    <n v="0.95533141210374639"/>
    <n v="22"/>
    <n v="85.142857142857139"/>
    <n v="1.0952380952380953"/>
    <n v="3.5896047644829454"/>
  </r>
  <r>
    <d v="2023-03-26T00:00:00"/>
    <n v="2"/>
    <s v="M02"/>
    <n v="653"/>
    <n v="635"/>
    <n v="18"/>
    <n v="67"/>
    <n v="34"/>
    <n v="488"/>
    <n v="4"/>
    <n v="168.39"/>
    <n v="50"/>
    <n v="58"/>
    <n v="3.66"/>
    <n v="600"/>
    <n v="6"/>
    <n v="33"/>
    <n v="2"/>
    <n v="4.13"/>
    <n v="529"/>
    <n v="0.92249527410207943"/>
    <n v="1.0883333333333334"/>
    <n v="0.97243491577335373"/>
    <n v="0.74732006125574268"/>
    <n v="2.7565084226646247E-2"/>
    <n v="7.2835820895522385"/>
    <n v="0.97243491577335373"/>
    <n v="6.1255742725880554E-3"/>
    <n v="326.5"/>
    <n v="1.0883333333333334"/>
    <n v="16.5"/>
    <n v="81.333333333333329"/>
    <n v="0.86206896551724133"/>
    <n v="3.8779024882712751"/>
  </r>
  <r>
    <d v="2023-02-05T00:00:00"/>
    <n v="3"/>
    <s v="M03"/>
    <n v="473"/>
    <n v="457"/>
    <n v="16"/>
    <n v="67"/>
    <n v="34"/>
    <n v="506"/>
    <n v="7"/>
    <n v="171.39"/>
    <n v="59"/>
    <n v="66"/>
    <n v="2.93"/>
    <n v="650"/>
    <n v="3"/>
    <n v="25"/>
    <n v="4"/>
    <n v="6.54"/>
    <n v="570"/>
    <n v="0.88771929824561402"/>
    <n v="0.72769230769230764"/>
    <n v="0.96617336152219868"/>
    <n v="1.069767441860465"/>
    <n v="3.382663847780127E-2"/>
    <n v="7.5522388059701493"/>
    <n v="0.96617336152219868"/>
    <n v="1.4799154334038054E-2"/>
    <n v="157.66666666666666"/>
    <n v="0.72769230769230764"/>
    <n v="6.25"/>
    <n v="168.66666666666666"/>
    <n v="0.89393939393939392"/>
    <n v="2.7597876188809152"/>
  </r>
  <r>
    <d v="2023-02-20T00:00:00"/>
    <n v="1"/>
    <s v="M04"/>
    <n v="535"/>
    <n v="516"/>
    <n v="19"/>
    <n v="62"/>
    <n v="30"/>
    <n v="478"/>
    <n v="10"/>
    <n v="129.32"/>
    <n v="50"/>
    <n v="46"/>
    <n v="3.55"/>
    <n v="700"/>
    <n v="4"/>
    <n v="39"/>
    <n v="3"/>
    <n v="7.57"/>
    <n v="599"/>
    <n v="0.79799666110183642"/>
    <n v="0.76428571428571423"/>
    <n v="0.96448598130841123"/>
    <n v="0.8934579439252337"/>
    <n v="3.5514018691588788E-2"/>
    <n v="7.709677419354839"/>
    <n v="0.96448598130841123"/>
    <n v="1.8691588785046728E-2"/>
    <n v="535"/>
    <n v="0.76428571428571423"/>
    <n v="13"/>
    <n v="119.5"/>
    <n v="1.0869565217391304"/>
    <n v="4.1370244355088159"/>
  </r>
  <r>
    <d v="2024-01-07T00:00:00"/>
    <n v="3"/>
    <s v="M03"/>
    <n v="613"/>
    <n v="588"/>
    <n v="25"/>
    <n v="70"/>
    <n v="60"/>
    <n v="434"/>
    <n v="5"/>
    <n v="161.37"/>
    <n v="32"/>
    <n v="53"/>
    <n v="3.5"/>
    <n v="657"/>
    <n v="2"/>
    <n v="29"/>
    <n v="2"/>
    <n v="3.79"/>
    <n v="540"/>
    <n v="0.8037037037037037"/>
    <n v="0.9330289193302892"/>
    <n v="0.95921696574225124"/>
    <n v="0.70799347471451879"/>
    <n v="4.0783034257748776E-2"/>
    <n v="6.2"/>
    <n v="0.95921696574225124"/>
    <n v="8.1566068515497546E-3"/>
    <n v="204.33333333333334"/>
    <n v="0.9330289193302892"/>
    <n v="14.5"/>
    <n v="217"/>
    <n v="0.60377358490566035"/>
    <n v="3.7987234306252708"/>
  </r>
  <r>
    <d v="2023-01-06T00:00:00"/>
    <n v="3"/>
    <s v="M01"/>
    <n v="613"/>
    <n v="599"/>
    <n v="14"/>
    <n v="64"/>
    <n v="29"/>
    <n v="542"/>
    <n v="10"/>
    <n v="150.13999999999999"/>
    <n v="37"/>
    <n v="58"/>
    <n v="2.98"/>
    <n v="684"/>
    <n v="4"/>
    <n v="38"/>
    <n v="2"/>
    <n v="3.31"/>
    <n v="508"/>
    <n v="1.0669291338582678"/>
    <n v="0.89619883040935677"/>
    <n v="0.97716150081566067"/>
    <n v="0.88417618270799347"/>
    <n v="2.2838499184339316E-2"/>
    <n v="8.46875"/>
    <n v="0.97716150081566067"/>
    <n v="1.6313213703099509E-2"/>
    <n v="204.33333333333334"/>
    <n v="0.89619883040935677"/>
    <n v="19"/>
    <n v="135.5"/>
    <n v="0.63793103448275867"/>
    <n v="4.0828560010656725"/>
  </r>
  <r>
    <d v="2023-02-20T00:00:00"/>
    <n v="1"/>
    <s v="M01"/>
    <n v="637"/>
    <n v="622"/>
    <n v="15"/>
    <n v="70"/>
    <n v="33"/>
    <n v="449"/>
    <n v="7"/>
    <n v="192.96"/>
    <n v="38"/>
    <n v="42"/>
    <n v="2.15"/>
    <n v="628"/>
    <n v="1"/>
    <n v="38"/>
    <n v="3"/>
    <n v="5.52"/>
    <n v="532"/>
    <n v="0.84398496240601506"/>
    <n v="1.0143312101910829"/>
    <n v="0.97645211930926212"/>
    <n v="0.70486656200941911"/>
    <n v="2.3547880690737835E-2"/>
    <n v="6.4142857142857146"/>
    <n v="0.97645211930926212"/>
    <n v="1.098901098901099E-2"/>
    <n v="637"/>
    <n v="1.0143312101910829"/>
    <n v="12.666666666666666"/>
    <n v="449"/>
    <n v="0.90476190476190477"/>
    <n v="3.3012023217247095"/>
  </r>
  <r>
    <d v="2023-05-08T00:00:00"/>
    <n v="2"/>
    <s v="M03"/>
    <n v="638"/>
    <n v="609"/>
    <n v="29"/>
    <n v="66"/>
    <n v="20"/>
    <n v="542"/>
    <n v="7"/>
    <n v="168.63"/>
    <n v="55"/>
    <n v="66"/>
    <n v="4.76"/>
    <n v="614"/>
    <n v="1"/>
    <n v="29"/>
    <n v="3"/>
    <n v="7.11"/>
    <n v="582"/>
    <n v="0.93127147766323026"/>
    <n v="1.0390879478827362"/>
    <n v="0.95454545454545459"/>
    <n v="0.84952978056426331"/>
    <n v="4.5454545454545456E-2"/>
    <n v="8.2121212121212128"/>
    <n v="0.95454545454545459"/>
    <n v="1.0971786833855799E-2"/>
    <n v="319"/>
    <n v="1.0390879478827362"/>
    <n v="9.6666666666666661"/>
    <n v="542"/>
    <n v="0.83333333333333337"/>
    <n v="3.7834311806914549"/>
  </r>
  <r>
    <d v="2023-04-09T00:00:00"/>
    <n v="1"/>
    <s v="M01"/>
    <n v="577"/>
    <n v="548"/>
    <n v="29"/>
    <n v="62"/>
    <n v="20"/>
    <n v="463"/>
    <n v="5"/>
    <n v="176.25"/>
    <n v="42"/>
    <n v="67"/>
    <n v="2.23"/>
    <n v="670"/>
    <n v="5"/>
    <n v="21"/>
    <n v="3"/>
    <n v="3.64"/>
    <n v="550"/>
    <n v="0.8418181818181818"/>
    <n v="0.86119402985074622"/>
    <n v="0.94974003466204504"/>
    <n v="0.8024263431542461"/>
    <n v="5.0259965337954939E-2"/>
    <n v="7.467741935483871"/>
    <n v="0.94974003466204504"/>
    <n v="8.6655112651646445E-3"/>
    <n v="577"/>
    <n v="0.86119402985074622"/>
    <n v="7"/>
    <n v="92.6"/>
    <n v="0.62686567164179108"/>
    <n v="3.2737588652482268"/>
  </r>
  <r>
    <d v="2023-03-04T00:00:00"/>
    <n v="2"/>
    <s v="M01"/>
    <n v="429"/>
    <n v="407"/>
    <n v="22"/>
    <n v="70"/>
    <n v="17"/>
    <n v="522"/>
    <n v="7"/>
    <n v="195.6"/>
    <n v="56"/>
    <n v="69"/>
    <n v="2.9"/>
    <n v="622"/>
    <n v="1"/>
    <n v="39"/>
    <n v="5"/>
    <n v="3.36"/>
    <n v="570"/>
    <n v="0.91578947368421049"/>
    <n v="0.68971061093247588"/>
    <n v="0.94871794871794868"/>
    <n v="1.2167832167832169"/>
    <n v="5.128205128205128E-2"/>
    <n v="7.4571428571428573"/>
    <n v="0.94871794871794868"/>
    <n v="1.6317016317016316E-2"/>
    <n v="214.5"/>
    <n v="0.68971061093247588"/>
    <n v="7.8"/>
    <n v="522"/>
    <n v="0.81159420289855078"/>
    <n v="2.1932515337423313"/>
  </r>
  <r>
    <d v="2023-11-19T00:00:00"/>
    <n v="1"/>
    <s v="M05"/>
    <n v="610"/>
    <n v="600"/>
    <n v="10"/>
    <n v="68"/>
    <n v="33"/>
    <n v="536"/>
    <n v="7"/>
    <n v="164.8"/>
    <n v="41"/>
    <n v="35"/>
    <n v="2.34"/>
    <n v="654"/>
    <n v="4"/>
    <n v="24"/>
    <n v="5"/>
    <n v="4.09"/>
    <n v="517"/>
    <n v="1.0367504835589942"/>
    <n v="0.93272171253822633"/>
    <n v="0.98360655737704916"/>
    <n v="0.87868852459016389"/>
    <n v="1.6393442622950821E-2"/>
    <n v="7.882352941176471"/>
    <n v="0.98360655737704916"/>
    <n v="1.1475409836065573E-2"/>
    <n v="610"/>
    <n v="0.93272171253822633"/>
    <n v="4.8"/>
    <n v="134"/>
    <n v="1.1714285714285715"/>
    <n v="3.7014563106796112"/>
  </r>
  <r>
    <d v="2023-10-22T00:00:00"/>
    <n v="3"/>
    <s v="M01"/>
    <n v="626"/>
    <n v="603"/>
    <n v="23"/>
    <n v="64"/>
    <n v="14"/>
    <n v="507"/>
    <n v="4"/>
    <n v="138.33000000000001"/>
    <n v="41"/>
    <n v="41"/>
    <n v="4.32"/>
    <n v="617"/>
    <n v="4"/>
    <n v="29"/>
    <n v="2"/>
    <n v="5.74"/>
    <n v="515"/>
    <n v="0.98446601941747569"/>
    <n v="1.0145867098865478"/>
    <n v="0.96325878594249204"/>
    <n v="0.80990415335463262"/>
    <n v="3.6741214057507986E-2"/>
    <n v="7.921875"/>
    <n v="0.96325878594249204"/>
    <n v="6.3897763578274758E-3"/>
    <n v="208.66666666666666"/>
    <n v="1.0145867098865478"/>
    <n v="14.5"/>
    <n v="126.75"/>
    <n v="1"/>
    <n v="4.5254102508494176"/>
  </r>
  <r>
    <d v="2023-05-28T00:00:00"/>
    <n v="3"/>
    <s v="M01"/>
    <n v="498"/>
    <n v="480"/>
    <n v="18"/>
    <n v="70"/>
    <n v="42"/>
    <n v="532"/>
    <n v="4"/>
    <n v="179.58"/>
    <n v="40"/>
    <n v="67"/>
    <n v="2.74"/>
    <n v="625"/>
    <n v="4"/>
    <n v="23"/>
    <n v="2"/>
    <n v="3.31"/>
    <n v="593"/>
    <n v="0.89713322091062397"/>
    <n v="0.79679999999999995"/>
    <n v="0.96385542168674698"/>
    <n v="1.0682730923694779"/>
    <n v="3.614457831325301E-2"/>
    <n v="7.6"/>
    <n v="0.96385542168674698"/>
    <n v="8.0321285140562242E-3"/>
    <n v="166"/>
    <n v="0.79679999999999995"/>
    <n v="11.5"/>
    <n v="133"/>
    <n v="0.59701492537313428"/>
    <n v="2.7731373204142997"/>
  </r>
  <r>
    <d v="2023-12-02T00:00:00"/>
    <n v="1"/>
    <s v="M04"/>
    <n v="444"/>
    <n v="429"/>
    <n v="15"/>
    <n v="70"/>
    <n v="25"/>
    <n v="484"/>
    <n v="10"/>
    <n v="189.49"/>
    <n v="58"/>
    <n v="38"/>
    <n v="3.66"/>
    <n v="684"/>
    <n v="6"/>
    <n v="35"/>
    <n v="5"/>
    <n v="5.41"/>
    <n v="574"/>
    <n v="0.84320557491289194"/>
    <n v="0.64912280701754388"/>
    <n v="0.96621621621621623"/>
    <n v="1.0900900900900901"/>
    <n v="3.3783783783783786E-2"/>
    <n v="6.9142857142857146"/>
    <n v="0.96621621621621623"/>
    <n v="2.2522522522522521E-2"/>
    <n v="444"/>
    <n v="0.64912280701754388"/>
    <n v="7"/>
    <n v="80.666666666666671"/>
    <n v="1.5263157894736843"/>
    <n v="2.343131563670906"/>
  </r>
  <r>
    <d v="2023-06-26T00:00:00"/>
    <n v="2"/>
    <s v="M05"/>
    <n v="589"/>
    <n v="575"/>
    <n v="14"/>
    <n v="64"/>
    <n v="53"/>
    <n v="516"/>
    <n v="4"/>
    <n v="182.07"/>
    <n v="44"/>
    <n v="56"/>
    <n v="3.26"/>
    <n v="661"/>
    <n v="7"/>
    <n v="32"/>
    <n v="2"/>
    <n v="3.17"/>
    <n v="521"/>
    <n v="0.99040307101727443"/>
    <n v="0.8910741301059002"/>
    <n v="0.97623089983022071"/>
    <n v="0.87606112054329377"/>
    <n v="2.3769100169779286E-2"/>
    <n v="8.0625"/>
    <n v="0.97623089983022071"/>
    <n v="6.7911714770797962E-3"/>
    <n v="294.5"/>
    <n v="0.8910741301059002"/>
    <n v="16"/>
    <n v="73.714285714285708"/>
    <n v="0.7857142857142857"/>
    <n v="3.2350194979952769"/>
  </r>
  <r>
    <d v="2023-03-22T00:00:00"/>
    <n v="2"/>
    <s v="M04"/>
    <n v="448"/>
    <n v="431"/>
    <n v="17"/>
    <n v="64"/>
    <n v="55"/>
    <n v="513"/>
    <n v="4"/>
    <n v="107.04"/>
    <n v="34"/>
    <n v="51"/>
    <n v="3.93"/>
    <n v="650"/>
    <n v="5"/>
    <n v="40"/>
    <n v="2"/>
    <n v="7.42"/>
    <n v="582"/>
    <n v="0.88144329896907214"/>
    <n v="0.6892307692307692"/>
    <n v="0.9620535714285714"/>
    <n v="1.1450892857142858"/>
    <n v="3.7946428571428568E-2"/>
    <n v="8.015625"/>
    <n v="0.9620535714285714"/>
    <n v="8.9285714285714281E-3"/>
    <n v="224"/>
    <n v="0.6892307692307692"/>
    <n v="20"/>
    <n v="102.6"/>
    <n v="0.66666666666666663"/>
    <n v="4.1853512705530642"/>
  </r>
  <r>
    <d v="2023-05-09T00:00:00"/>
    <n v="3"/>
    <s v="M01"/>
    <n v="590"/>
    <n v="563"/>
    <n v="27"/>
    <n v="66"/>
    <n v="28"/>
    <n v="431"/>
    <n v="1"/>
    <n v="106.95"/>
    <n v="35"/>
    <n v="59"/>
    <n v="2.5"/>
    <n v="697"/>
    <n v="3"/>
    <n v="30"/>
    <n v="4"/>
    <n v="4.59"/>
    <n v="595"/>
    <n v="0.72436974789915964"/>
    <n v="0.84648493543758963"/>
    <n v="0.95423728813559328"/>
    <n v="0.73050847457627122"/>
    <n v="4.576271186440678E-2"/>
    <n v="6.5303030303030303"/>
    <n v="0.95423728813559328"/>
    <n v="1.6949152542372881E-3"/>
    <n v="196.66666666666666"/>
    <n v="0.84648493543758963"/>
    <n v="7.5"/>
    <n v="143.66666666666666"/>
    <n v="0.59322033898305082"/>
    <n v="5.5165965404394575"/>
  </r>
  <r>
    <d v="2023-04-22T00:00:00"/>
    <n v="3"/>
    <s v="M05"/>
    <n v="658"/>
    <n v="629"/>
    <n v="29"/>
    <n v="60"/>
    <n v="41"/>
    <n v="547"/>
    <n v="8"/>
    <n v="151.4"/>
    <n v="37"/>
    <n v="44"/>
    <n v="2.0499999999999998"/>
    <n v="655"/>
    <n v="2"/>
    <n v="39"/>
    <n v="2"/>
    <n v="5.56"/>
    <n v="580"/>
    <n v="0.94310344827586212"/>
    <n v="1.0045801526717557"/>
    <n v="0.95592705167173253"/>
    <n v="0.83130699088145898"/>
    <n v="4.4072948328267476E-2"/>
    <n v="9.1166666666666671"/>
    <n v="0.95592705167173253"/>
    <n v="1.2158054711246201E-2"/>
    <n v="219.33333333333334"/>
    <n v="1.0045801526717557"/>
    <n v="19.5"/>
    <n v="273.5"/>
    <n v="0.84090909090909094"/>
    <n v="4.3461030383091144"/>
  </r>
  <r>
    <d v="2023-07-06T00:00:00"/>
    <n v="1"/>
    <s v="M02"/>
    <n v="515"/>
    <n v="501"/>
    <n v="14"/>
    <n v="66"/>
    <n v="52"/>
    <n v="445"/>
    <n v="2"/>
    <n v="175.52"/>
    <n v="30"/>
    <n v="49"/>
    <n v="2.65"/>
    <n v="656"/>
    <n v="2"/>
    <n v="30"/>
    <n v="2"/>
    <n v="4.68"/>
    <n v="565"/>
    <n v="0.78761061946902655"/>
    <n v="0.78506097560975607"/>
    <n v="0.97281553398058251"/>
    <n v="0.86407766990291257"/>
    <n v="2.7184466019417475E-2"/>
    <n v="6.7424242424242422"/>
    <n v="0.97281553398058251"/>
    <n v="3.8834951456310678E-3"/>
    <n v="515"/>
    <n v="0.78506097560975607"/>
    <n v="15"/>
    <n v="222.5"/>
    <n v="0.61224489795918369"/>
    <n v="2.9341385597082952"/>
  </r>
  <r>
    <d v="2023-12-02T00:00:00"/>
    <n v="2"/>
    <s v="M04"/>
    <n v="660"/>
    <n v="633"/>
    <n v="27"/>
    <n v="60"/>
    <n v="21"/>
    <n v="458"/>
    <n v="8"/>
    <n v="164.81"/>
    <n v="43"/>
    <n v="40"/>
    <n v="2.2000000000000002"/>
    <n v="649"/>
    <n v="1"/>
    <n v="22"/>
    <n v="1"/>
    <n v="6.09"/>
    <n v="552"/>
    <n v="0.82971014492753625"/>
    <n v="1.0169491525423728"/>
    <n v="0.95909090909090911"/>
    <n v="0.69393939393939397"/>
    <n v="4.0909090909090909E-2"/>
    <n v="7.6333333333333337"/>
    <n v="0.95909090909090911"/>
    <n v="1.2121212121212121E-2"/>
    <n v="330"/>
    <n v="1.0169491525423728"/>
    <n v="22"/>
    <n v="458"/>
    <n v="1.075"/>
    <n v="4.0046113706692559"/>
  </r>
  <r>
    <d v="2023-02-11T00:00:00"/>
    <n v="2"/>
    <s v="M03"/>
    <n v="659"/>
    <n v="633"/>
    <n v="26"/>
    <n v="66"/>
    <n v="25"/>
    <n v="474"/>
    <n v="3"/>
    <n v="100.04"/>
    <n v="45"/>
    <n v="62"/>
    <n v="2.74"/>
    <n v="639"/>
    <n v="7"/>
    <n v="34"/>
    <n v="4"/>
    <n v="5.8"/>
    <n v="572"/>
    <n v="0.82867132867132864"/>
    <n v="1.0312989045383412"/>
    <n v="0.96054628224582705"/>
    <n v="0.71927162367223063"/>
    <n v="3.9453717754172987E-2"/>
    <n v="7.1818181818181817"/>
    <n v="0.96054628224582705"/>
    <n v="4.552352048558422E-3"/>
    <n v="329.5"/>
    <n v="1.0312989045383412"/>
    <n v="8.5"/>
    <n v="67.714285714285708"/>
    <n v="0.72580645161290325"/>
    <n v="6.5873650539784085"/>
  </r>
  <r>
    <d v="2023-06-24T00:00:00"/>
    <n v="1"/>
    <s v="M01"/>
    <n v="603"/>
    <n v="583"/>
    <n v="20"/>
    <n v="61"/>
    <n v="18"/>
    <n v="574"/>
    <n v="7"/>
    <n v="152.31"/>
    <n v="34"/>
    <n v="63"/>
    <n v="3.88"/>
    <n v="607"/>
    <n v="6"/>
    <n v="23"/>
    <n v="1"/>
    <n v="7.37"/>
    <n v="550"/>
    <n v="1.0436363636363637"/>
    <n v="0.99341021416803954"/>
    <n v="0.96683250414593702"/>
    <n v="0.95190713101160862"/>
    <n v="3.316749585406302E-2"/>
    <n v="9.4098360655737707"/>
    <n v="0.96683250414593702"/>
    <n v="1.1608623548922056E-2"/>
    <n v="603"/>
    <n v="0.99341021416803954"/>
    <n v="23"/>
    <n v="95.666666666666671"/>
    <n v="0.53968253968253965"/>
    <n v="3.9590309237738821"/>
  </r>
  <r>
    <d v="2023-11-17T00:00:00"/>
    <n v="3"/>
    <s v="M02"/>
    <n v="633"/>
    <n v="618"/>
    <n v="15"/>
    <n v="69"/>
    <n v="26"/>
    <n v="588"/>
    <n v="6"/>
    <n v="177.35"/>
    <n v="45"/>
    <n v="69"/>
    <n v="3.21"/>
    <n v="628"/>
    <n v="4"/>
    <n v="20"/>
    <n v="5"/>
    <n v="5.88"/>
    <n v="556"/>
    <n v="1.0575539568345325"/>
    <n v="1.0079617834394905"/>
    <n v="0.976303317535545"/>
    <n v="0.92890995260663511"/>
    <n v="2.3696682464454975E-2"/>
    <n v="8.5217391304347831"/>
    <n v="0.976303317535545"/>
    <n v="9.4786729857819912E-3"/>
    <n v="211"/>
    <n v="1.0079617834394905"/>
    <n v="4"/>
    <n v="147"/>
    <n v="0.65217391304347827"/>
    <n v="3.5692134197913732"/>
  </r>
  <r>
    <d v="2023-11-12T00:00:00"/>
    <n v="2"/>
    <s v="M05"/>
    <n v="622"/>
    <n v="609"/>
    <n v="13"/>
    <n v="63"/>
    <n v="34"/>
    <n v="413"/>
    <n v="3"/>
    <n v="102.45"/>
    <n v="56"/>
    <n v="64"/>
    <n v="3.31"/>
    <n v="665"/>
    <n v="1"/>
    <n v="29"/>
    <n v="3"/>
    <n v="5.41"/>
    <n v="568"/>
    <n v="0.727112676056338"/>
    <n v="0.93533834586466169"/>
    <n v="0.97909967845659163"/>
    <n v="0.66398713826366562"/>
    <n v="2.0900321543408359E-2"/>
    <n v="6.5555555555555554"/>
    <n v="0.97909967845659163"/>
    <n v="4.8231511254019296E-3"/>
    <n v="311"/>
    <n v="0.93533834586466169"/>
    <n v="9.6666666666666661"/>
    <n v="413"/>
    <n v="0.875"/>
    <n v="6.0712542703757926"/>
  </r>
  <r>
    <d v="2023-08-06T00:00:00"/>
    <n v="1"/>
    <s v="M04"/>
    <n v="564"/>
    <n v="536"/>
    <n v="28"/>
    <n v="70"/>
    <n v="41"/>
    <n v="471"/>
    <n v="9"/>
    <n v="147.88"/>
    <n v="49"/>
    <n v="50"/>
    <n v="2.79"/>
    <n v="600"/>
    <n v="7"/>
    <n v="35"/>
    <n v="2"/>
    <n v="4.83"/>
    <n v="590"/>
    <n v="0.79830508474576267"/>
    <n v="0.94"/>
    <n v="0.95035460992907805"/>
    <n v="0.83510638297872342"/>
    <n v="4.9645390070921988E-2"/>
    <n v="6.7285714285714286"/>
    <n v="0.95035460992907805"/>
    <n v="1.5957446808510637E-2"/>
    <n v="564"/>
    <n v="0.94"/>
    <n v="17.5"/>
    <n v="67.285714285714292"/>
    <n v="0.98"/>
    <n v="3.813903164728158"/>
  </r>
  <r>
    <d v="2023-12-26T00:00:00"/>
    <n v="3"/>
    <s v="M04"/>
    <n v="649"/>
    <n v="625"/>
    <n v="24"/>
    <n v="68"/>
    <n v="41"/>
    <n v="559"/>
    <n v="8"/>
    <n v="103.55"/>
    <n v="33"/>
    <n v="30"/>
    <n v="3.21"/>
    <n v="645"/>
    <n v="4"/>
    <n v="39"/>
    <n v="1"/>
    <n v="3.88"/>
    <n v="553"/>
    <n v="1.0108499095840868"/>
    <n v="1.006201550387597"/>
    <n v="0.963020030816641"/>
    <n v="0.86132511556240365"/>
    <n v="3.6979969183359017E-2"/>
    <n v="8.2205882352941178"/>
    <n v="0.963020030816641"/>
    <n v="1.2326656394453005E-2"/>
    <n v="216.33333333333334"/>
    <n v="1.006201550387597"/>
    <n v="39"/>
    <n v="139.75"/>
    <n v="1.1000000000000001"/>
    <n v="6.2675036214389186"/>
  </r>
  <r>
    <d v="2023-03-16T00:00:00"/>
    <n v="2"/>
    <s v="M02"/>
    <n v="598"/>
    <n v="571"/>
    <n v="27"/>
    <n v="67"/>
    <n v="60"/>
    <n v="489"/>
    <n v="3"/>
    <n v="114.89"/>
    <n v="49"/>
    <n v="46"/>
    <n v="4.22"/>
    <n v="699"/>
    <n v="4"/>
    <n v="26"/>
    <n v="3"/>
    <n v="6.18"/>
    <n v="541"/>
    <n v="0.90388170055452866"/>
    <n v="0.85550786838340487"/>
    <n v="0.95484949832775923"/>
    <n v="0.81772575250836121"/>
    <n v="4.51505016722408E-2"/>
    <n v="7.2985074626865671"/>
    <n v="0.95484949832775923"/>
    <n v="5.016722408026756E-3"/>
    <n v="299"/>
    <n v="0.85550786838340487"/>
    <n v="8.6666666666666661"/>
    <n v="122.25"/>
    <n v="1.0652173913043479"/>
    <n v="5.2049786752545915"/>
  </r>
  <r>
    <d v="2023-06-26T00:00:00"/>
    <n v="2"/>
    <s v="M02"/>
    <n v="610"/>
    <n v="592"/>
    <n v="18"/>
    <n v="67"/>
    <n v="45"/>
    <n v="447"/>
    <n v="7"/>
    <n v="161.97999999999999"/>
    <n v="43"/>
    <n v="63"/>
    <n v="2.27"/>
    <n v="658"/>
    <n v="1"/>
    <n v="29"/>
    <n v="3"/>
    <n v="5.72"/>
    <n v="537"/>
    <n v="0.83240223463687146"/>
    <n v="0.92705167173252279"/>
    <n v="0.97049180327868856"/>
    <n v="0.73278688524590163"/>
    <n v="2.9508196721311476E-2"/>
    <n v="6.6716417910447765"/>
    <n v="0.97049180327868856"/>
    <n v="1.1475409836065573E-2"/>
    <n v="305"/>
    <n v="0.92705167173252279"/>
    <n v="9.6666666666666661"/>
    <n v="447"/>
    <n v="0.68253968253968256"/>
    <n v="3.7658970243239906"/>
  </r>
  <r>
    <d v="2023-10-17T00:00:00"/>
    <n v="1"/>
    <s v="M04"/>
    <n v="680"/>
    <n v="651"/>
    <n v="29"/>
    <n v="66"/>
    <n v="32"/>
    <n v="511"/>
    <n v="10"/>
    <n v="112.92"/>
    <n v="60"/>
    <n v="66"/>
    <n v="3.97"/>
    <n v="631"/>
    <n v="1"/>
    <n v="32"/>
    <n v="3"/>
    <n v="4.57"/>
    <n v="586"/>
    <n v="0.87201365187713309"/>
    <n v="1.0776545166402536"/>
    <n v="0.95735294117647063"/>
    <n v="0.75147058823529411"/>
    <n v="4.2647058823529413E-2"/>
    <n v="7.7424242424242422"/>
    <n v="0.95735294117647063"/>
    <n v="1.4705882352941176E-2"/>
    <n v="680"/>
    <n v="1.0776545166402536"/>
    <n v="10.666666666666666"/>
    <n v="511"/>
    <n v="0.90909090909090906"/>
    <n v="6.0219624512929508"/>
  </r>
  <r>
    <d v="2024-01-01T00:00:00"/>
    <n v="1"/>
    <s v="M03"/>
    <n v="599"/>
    <n v="575"/>
    <n v="24"/>
    <n v="64"/>
    <n v="47"/>
    <n v="492"/>
    <n v="5"/>
    <n v="104.28"/>
    <n v="59"/>
    <n v="65"/>
    <n v="2.69"/>
    <n v="659"/>
    <n v="2"/>
    <n v="26"/>
    <n v="3"/>
    <n v="4.92"/>
    <n v="559"/>
    <n v="0.88014311270125223"/>
    <n v="0.90895295902883155"/>
    <n v="0.95993322203672793"/>
    <n v="0.82136894824707851"/>
    <n v="4.006677796327212E-2"/>
    <n v="7.6875"/>
    <n v="0.95993322203672793"/>
    <n v="8.3472454090150246E-3"/>
    <n v="599"/>
    <n v="0.90895295902883155"/>
    <n v="8.6666666666666661"/>
    <n v="246"/>
    <n v="0.90769230769230769"/>
    <n v="5.744150364403529"/>
  </r>
  <r>
    <d v="2023-03-30T00:00:00"/>
    <n v="1"/>
    <s v="M05"/>
    <n v="477"/>
    <n v="458"/>
    <n v="19"/>
    <n v="61"/>
    <n v="48"/>
    <n v="505"/>
    <n v="6"/>
    <n v="197.58"/>
    <n v="57"/>
    <n v="62"/>
    <n v="3.69"/>
    <n v="695"/>
    <n v="5"/>
    <n v="31"/>
    <n v="3"/>
    <n v="3.7"/>
    <n v="570"/>
    <n v="0.88596491228070173"/>
    <n v="0.68633093525179856"/>
    <n v="0.96016771488469599"/>
    <n v="1.0587002096436058"/>
    <n v="3.9832285115303984E-2"/>
    <n v="8.278688524590164"/>
    <n v="0.96016771488469599"/>
    <n v="1.2578616352201259E-2"/>
    <n v="477"/>
    <n v="0.68633093525179856"/>
    <n v="10.333333333333334"/>
    <n v="101"/>
    <n v="0.91935483870967738"/>
    <n v="2.4142119647737625"/>
  </r>
  <r>
    <d v="2023-10-04T00:00:00"/>
    <n v="1"/>
    <s v="M03"/>
    <n v="416"/>
    <n v="391"/>
    <n v="25"/>
    <n v="61"/>
    <n v="11"/>
    <n v="469"/>
    <n v="8"/>
    <n v="167.09"/>
    <n v="31"/>
    <n v="42"/>
    <n v="4.1100000000000003"/>
    <n v="647"/>
    <n v="4"/>
    <n v="39"/>
    <n v="3"/>
    <n v="7.68"/>
    <n v="529"/>
    <n v="0.88657844990548207"/>
    <n v="0.64296754250386401"/>
    <n v="0.93990384615384615"/>
    <n v="1.1274038461538463"/>
    <n v="6.0096153846153848E-2"/>
    <n v="7.6885245901639347"/>
    <n v="0.93990384615384615"/>
    <n v="1.9230769230769232E-2"/>
    <n v="416"/>
    <n v="0.64296754250386401"/>
    <n v="13"/>
    <n v="117.25"/>
    <n v="0.73809523809523814"/>
    <n v="2.4896762223951163"/>
  </r>
  <r>
    <d v="2023-05-14T00:00:00"/>
    <n v="2"/>
    <s v="M01"/>
    <n v="627"/>
    <n v="606"/>
    <n v="21"/>
    <n v="66"/>
    <n v="52"/>
    <n v="555"/>
    <n v="4"/>
    <n v="173.15"/>
    <n v="57"/>
    <n v="53"/>
    <n v="2.1800000000000002"/>
    <n v="612"/>
    <n v="4"/>
    <n v="24"/>
    <n v="2"/>
    <n v="6.28"/>
    <n v="598"/>
    <n v="0.92809364548494988"/>
    <n v="1.0245098039215685"/>
    <n v="0.96650717703349287"/>
    <n v="0.88516746411483249"/>
    <n v="3.3492822966507178E-2"/>
    <n v="8.4090909090909083"/>
    <n v="0.96650717703349287"/>
    <n v="6.379585326953748E-3"/>
    <n v="313.5"/>
    <n v="1.0245098039215685"/>
    <n v="12"/>
    <n v="138.75"/>
    <n v="1.0754716981132075"/>
    <n v="3.6211377418423329"/>
  </r>
  <r>
    <d v="2023-11-21T00:00:00"/>
    <n v="3"/>
    <s v="M03"/>
    <n v="479"/>
    <n v="468"/>
    <n v="11"/>
    <n v="70"/>
    <n v="28"/>
    <n v="569"/>
    <n v="2"/>
    <n v="160.18"/>
    <n v="45"/>
    <n v="53"/>
    <n v="3.09"/>
    <n v="700"/>
    <n v="3"/>
    <n v="33"/>
    <n v="5"/>
    <n v="5.96"/>
    <n v="530"/>
    <n v="1.0735849056603775"/>
    <n v="0.68428571428571427"/>
    <n v="0.97703549060542794"/>
    <n v="1.1878914405010439"/>
    <n v="2.2964509394572025E-2"/>
    <n v="8.1285714285714281"/>
    <n v="0.97703549060542794"/>
    <n v="4.1753653444676405E-3"/>
    <n v="159.66666666666666"/>
    <n v="0.68428571428571427"/>
    <n v="6.6"/>
    <n v="189.66666666666666"/>
    <n v="0.84905660377358494"/>
    <n v="2.990385815957048"/>
  </r>
  <r>
    <d v="2023-12-06T00:00:00"/>
    <n v="1"/>
    <s v="M04"/>
    <n v="667"/>
    <n v="647"/>
    <n v="20"/>
    <n v="66"/>
    <n v="12"/>
    <n v="592"/>
    <n v="4"/>
    <n v="114.31"/>
    <n v="34"/>
    <n v="30"/>
    <n v="4.37"/>
    <n v="667"/>
    <n v="4"/>
    <n v="32"/>
    <n v="1"/>
    <n v="5.9"/>
    <n v="515"/>
    <n v="1.149514563106796"/>
    <n v="1"/>
    <n v="0.97001499250374812"/>
    <n v="0.88755622188905547"/>
    <n v="2.9985007496251874E-2"/>
    <n v="8.9696969696969688"/>
    <n v="0.97001499250374812"/>
    <n v="5.9970014992503746E-3"/>
    <n v="667"/>
    <n v="1"/>
    <n v="32"/>
    <n v="148"/>
    <n v="1.1333333333333333"/>
    <n v="5.8350100603621726"/>
  </r>
  <r>
    <d v="2023-01-09T00:00:00"/>
    <n v="3"/>
    <s v="M04"/>
    <n v="567"/>
    <n v="544"/>
    <n v="23"/>
    <n v="61"/>
    <n v="23"/>
    <n v="458"/>
    <n v="9"/>
    <n v="167.64"/>
    <n v="45"/>
    <n v="44"/>
    <n v="3.56"/>
    <n v="690"/>
    <n v="3"/>
    <n v="31"/>
    <n v="2"/>
    <n v="3.9"/>
    <n v="530"/>
    <n v="0.86415094339622645"/>
    <n v="0.82173913043478264"/>
    <n v="0.95943562610229272"/>
    <n v="0.80776014109347438"/>
    <n v="4.0564373897707229E-2"/>
    <n v="7.5081967213114753"/>
    <n v="0.95943562610229272"/>
    <n v="1.5873015873015872E-2"/>
    <n v="189"/>
    <n v="0.82173913043478264"/>
    <n v="15.5"/>
    <n v="152.66666666666666"/>
    <n v="1.0227272727272727"/>
    <n v="3.3822476735862566"/>
  </r>
  <r>
    <d v="2023-03-14T00:00:00"/>
    <n v="1"/>
    <s v="M01"/>
    <n v="517"/>
    <n v="506"/>
    <n v="11"/>
    <n v="66"/>
    <n v="44"/>
    <n v="547"/>
    <n v="8"/>
    <n v="155.58000000000001"/>
    <n v="36"/>
    <n v="35"/>
    <n v="3.49"/>
    <n v="695"/>
    <n v="4"/>
    <n v="32"/>
    <n v="3"/>
    <n v="4.05"/>
    <n v="509"/>
    <n v="1.074656188605108"/>
    <n v="0.74388489208633091"/>
    <n v="0.97872340425531912"/>
    <n v="1.058027079303675"/>
    <n v="2.1276595744680851E-2"/>
    <n v="8.2878787878787872"/>
    <n v="0.97872340425531912"/>
    <n v="1.5473887814313346E-2"/>
    <n v="517"/>
    <n v="0.74388489208633091"/>
    <n v="10.666666666666666"/>
    <n v="136.75"/>
    <n v="1.0285714285714285"/>
    <n v="3.323049235120195"/>
  </r>
  <r>
    <d v="2023-05-05T00:00:00"/>
    <n v="2"/>
    <s v="M03"/>
    <n v="551"/>
    <n v="536"/>
    <n v="15"/>
    <n v="65"/>
    <n v="44"/>
    <n v="521"/>
    <n v="4"/>
    <n v="185.8"/>
    <n v="49"/>
    <n v="35"/>
    <n v="2.82"/>
    <n v="692"/>
    <n v="1"/>
    <n v="30"/>
    <n v="3"/>
    <n v="5.09"/>
    <n v="583"/>
    <n v="0.89365351629502576"/>
    <n v="0.79624277456647397"/>
    <n v="0.97277676950998182"/>
    <n v="0.94555353901996375"/>
    <n v="2.7223230490018149E-2"/>
    <n v="8.0153846153846153"/>
    <n v="0.97277676950998182"/>
    <n v="7.2595281306715061E-3"/>
    <n v="275.5"/>
    <n v="0.79624277456647397"/>
    <n v="10"/>
    <n v="521"/>
    <n v="1.4"/>
    <n v="2.9655543595263723"/>
  </r>
  <r>
    <d v="2023-12-14T00:00:00"/>
    <n v="3"/>
    <s v="M05"/>
    <n v="603"/>
    <n v="592"/>
    <n v="11"/>
    <n v="65"/>
    <n v="32"/>
    <n v="475"/>
    <n v="9"/>
    <n v="120.96"/>
    <n v="37"/>
    <n v="64"/>
    <n v="3.86"/>
    <n v="620"/>
    <n v="7"/>
    <n v="20"/>
    <n v="2"/>
    <n v="6.15"/>
    <n v="597"/>
    <n v="0.7956448911222781"/>
    <n v="0.97258064516129028"/>
    <n v="0.98175787728026531"/>
    <n v="0.78772802653399665"/>
    <n v="1.824212271973466E-2"/>
    <n v="7.3076923076923075"/>
    <n v="0.98175787728026531"/>
    <n v="1.4925373134328358E-2"/>
    <n v="201"/>
    <n v="0.97258064516129028"/>
    <n v="10"/>
    <n v="67.857142857142861"/>
    <n v="0.578125"/>
    <n v="4.9851190476190474"/>
  </r>
  <r>
    <d v="2023-09-14T00:00:00"/>
    <n v="3"/>
    <s v="M04"/>
    <n v="622"/>
    <n v="597"/>
    <n v="25"/>
    <n v="66"/>
    <n v="25"/>
    <n v="526"/>
    <n v="8"/>
    <n v="192.61"/>
    <n v="44"/>
    <n v="38"/>
    <n v="4.75"/>
    <n v="694"/>
    <n v="1"/>
    <n v="39"/>
    <n v="4"/>
    <n v="6.41"/>
    <n v="536"/>
    <n v="0.98134328358208955"/>
    <n v="0.89625360230547546"/>
    <n v="0.95980707395498388"/>
    <n v="0.84565916398713825"/>
    <n v="4.0192926045016078E-2"/>
    <n v="7.9696969696969697"/>
    <n v="0.95980707395498388"/>
    <n v="1.2861736334405145E-2"/>
    <n v="207.33333333333334"/>
    <n v="0.89625360230547546"/>
    <n v="9.75"/>
    <n v="526"/>
    <n v="1.1578947368421053"/>
    <n v="3.2293235034525725"/>
  </r>
  <r>
    <d v="2023-11-14T00:00:00"/>
    <n v="1"/>
    <s v="M04"/>
    <n v="469"/>
    <n v="441"/>
    <n v="28"/>
    <n v="60"/>
    <n v="36"/>
    <n v="461"/>
    <n v="9"/>
    <n v="185.95"/>
    <n v="49"/>
    <n v="41"/>
    <n v="3.7"/>
    <n v="644"/>
    <n v="5"/>
    <n v="37"/>
    <n v="2"/>
    <n v="4.1900000000000004"/>
    <n v="592"/>
    <n v="0.77871621621621623"/>
    <n v="0.72826086956521741"/>
    <n v="0.94029850746268662"/>
    <n v="0.98294243070362475"/>
    <n v="5.9701492537313432E-2"/>
    <n v="7.6833333333333336"/>
    <n v="0.94029850746268662"/>
    <n v="1.9189765458422176E-2"/>
    <n v="469"/>
    <n v="0.72826086956521741"/>
    <n v="18.5"/>
    <n v="92.2"/>
    <n v="1.1951219512195121"/>
    <n v="2.5221833826297395"/>
  </r>
  <r>
    <d v="2023-06-14T00:00:00"/>
    <n v="2"/>
    <s v="M02"/>
    <n v="508"/>
    <n v="491"/>
    <n v="17"/>
    <n v="62"/>
    <n v="37"/>
    <n v="463"/>
    <n v="2"/>
    <n v="193.2"/>
    <n v="30"/>
    <n v="70"/>
    <n v="3.2"/>
    <n v="698"/>
    <n v="1"/>
    <n v="33"/>
    <n v="5"/>
    <n v="7.11"/>
    <n v="551"/>
    <n v="0.84029038112522692"/>
    <n v="0.72779369627507162"/>
    <n v="0.96653543307086609"/>
    <n v="0.91141732283464572"/>
    <n v="3.3464566929133861E-2"/>
    <n v="7.467741935483871"/>
    <n v="0.96653543307086609"/>
    <n v="3.937007874015748E-3"/>
    <n v="254"/>
    <n v="0.72779369627507162"/>
    <n v="6.6"/>
    <n v="463"/>
    <n v="0.42857142857142855"/>
    <n v="2.6293995859213251"/>
  </r>
  <r>
    <d v="2023-10-10T00:00:00"/>
    <n v="2"/>
    <s v="M02"/>
    <n v="507"/>
    <n v="491"/>
    <n v="16"/>
    <n v="65"/>
    <n v="55"/>
    <n v="577"/>
    <n v="2"/>
    <n v="184.94"/>
    <n v="38"/>
    <n v="61"/>
    <n v="3.91"/>
    <n v="600"/>
    <n v="3"/>
    <n v="34"/>
    <n v="4"/>
    <n v="5.98"/>
    <n v="578"/>
    <n v="0.9982698961937716"/>
    <n v="0.84499999999999997"/>
    <n v="0.9684418145956607"/>
    <n v="1.1380670611439843"/>
    <n v="3.1558185404339252E-2"/>
    <n v="8.8769230769230774"/>
    <n v="0.9684418145956607"/>
    <n v="3.9447731755424065E-3"/>
    <n v="253.5"/>
    <n v="0.84499999999999997"/>
    <n v="8.5"/>
    <n v="192.33333333333334"/>
    <n v="0.62295081967213117"/>
    <n v="2.7414296528603872"/>
  </r>
  <r>
    <d v="2023-08-26T00:00:00"/>
    <n v="2"/>
    <s v="M04"/>
    <n v="405"/>
    <n v="383"/>
    <n v="22"/>
    <n v="66"/>
    <n v="43"/>
    <n v="468"/>
    <n v="10"/>
    <n v="121"/>
    <n v="31"/>
    <n v="52"/>
    <n v="4.03"/>
    <n v="634"/>
    <n v="6"/>
    <n v="35"/>
    <n v="1"/>
    <n v="5.33"/>
    <n v="589"/>
    <n v="0.79456706281833611"/>
    <n v="0.63880126182965302"/>
    <n v="0.94567901234567897"/>
    <n v="1.1555555555555554"/>
    <n v="5.4320987654320987E-2"/>
    <n v="7.0909090909090908"/>
    <n v="0.94567901234567897"/>
    <n v="2.4691358024691357E-2"/>
    <n v="202.5"/>
    <n v="0.63880126182965302"/>
    <n v="35"/>
    <n v="78"/>
    <n v="0.59615384615384615"/>
    <n v="3.3471074380165291"/>
  </r>
  <r>
    <d v="2023-12-17T00:00:00"/>
    <n v="1"/>
    <s v="M04"/>
    <n v="584"/>
    <n v="572"/>
    <n v="12"/>
    <n v="70"/>
    <n v="58"/>
    <n v="432"/>
    <n v="7"/>
    <n v="139.69"/>
    <n v="30"/>
    <n v="50"/>
    <n v="2.74"/>
    <n v="689"/>
    <n v="6"/>
    <n v="27"/>
    <n v="3"/>
    <n v="5.35"/>
    <n v="523"/>
    <n v="0.82600382409177819"/>
    <n v="0.84760522496371549"/>
    <n v="0.97945205479452058"/>
    <n v="0.73972602739726023"/>
    <n v="2.0547945205479451E-2"/>
    <n v="6.1714285714285717"/>
    <n v="0.97945205479452058"/>
    <n v="1.1986301369863013E-2"/>
    <n v="584"/>
    <n v="0.84760522496371549"/>
    <n v="9"/>
    <n v="72"/>
    <n v="0.6"/>
    <n v="4.1806858042809081"/>
  </r>
  <r>
    <d v="2023-03-26T00:00:00"/>
    <n v="2"/>
    <s v="M02"/>
    <n v="595"/>
    <n v="576"/>
    <n v="19"/>
    <n v="67"/>
    <n v="31"/>
    <n v="575"/>
    <n v="1"/>
    <n v="150.44"/>
    <n v="56"/>
    <n v="52"/>
    <n v="4.91"/>
    <n v="616"/>
    <n v="3"/>
    <n v="38"/>
    <n v="1"/>
    <n v="4.18"/>
    <n v="578"/>
    <n v="0.99480968858131491"/>
    <n v="0.96590909090909094"/>
    <n v="0.9680672268907563"/>
    <n v="0.96638655462184875"/>
    <n v="3.1932773109243695E-2"/>
    <n v="8.5820895522388057"/>
    <n v="0.9680672268907563"/>
    <n v="1.6806722689075631E-3"/>
    <n v="297.5"/>
    <n v="0.96590909090909094"/>
    <n v="38"/>
    <n v="191.66666666666666"/>
    <n v="1.0769230769230769"/>
    <n v="3.9550651422494019"/>
  </r>
  <r>
    <d v="2023-01-04T00:00:00"/>
    <n v="1"/>
    <s v="M04"/>
    <n v="635"/>
    <n v="625"/>
    <n v="10"/>
    <n v="63"/>
    <n v="27"/>
    <n v="527"/>
    <n v="10"/>
    <n v="168.7"/>
    <n v="58"/>
    <n v="34"/>
    <n v="3.8"/>
    <n v="645"/>
    <n v="6"/>
    <n v="24"/>
    <n v="3"/>
    <n v="3.61"/>
    <n v="600"/>
    <n v="0.8783333333333333"/>
    <n v="0.98449612403100772"/>
    <n v="0.98425196850393704"/>
    <n v="0.82992125984251963"/>
    <n v="1.5748031496062992E-2"/>
    <n v="8.3650793650793656"/>
    <n v="0.98425196850393704"/>
    <n v="1.5748031496062992E-2"/>
    <n v="635"/>
    <n v="0.98449612403100772"/>
    <n v="8"/>
    <n v="87.833333333333329"/>
    <n v="1.7058823529411764"/>
    <n v="3.7640782454060466"/>
  </r>
  <r>
    <d v="2024-01-02T00:00:00"/>
    <n v="2"/>
    <s v="M05"/>
    <n v="696"/>
    <n v="675"/>
    <n v="21"/>
    <n v="70"/>
    <n v="32"/>
    <n v="492"/>
    <n v="7"/>
    <n v="105.67"/>
    <n v="49"/>
    <n v="34"/>
    <n v="4.01"/>
    <n v="621"/>
    <n v="6"/>
    <n v="34"/>
    <n v="4"/>
    <n v="5.91"/>
    <n v="585"/>
    <n v="0.84102564102564104"/>
    <n v="1.1207729468599035"/>
    <n v="0.96982758620689657"/>
    <n v="0.7068965517241379"/>
    <n v="3.017241379310345E-2"/>
    <n v="7.0285714285714285"/>
    <n v="0.96982758620689657"/>
    <n v="1.0057471264367816E-2"/>
    <n v="348"/>
    <n v="1.1207729468599035"/>
    <n v="8.5"/>
    <n v="82"/>
    <n v="1.4411764705882353"/>
    <n v="6.5865430112614742"/>
  </r>
  <r>
    <d v="2023-06-25T00:00:00"/>
    <n v="3"/>
    <s v="M05"/>
    <n v="575"/>
    <n v="550"/>
    <n v="25"/>
    <n v="66"/>
    <n v="16"/>
    <n v="521"/>
    <n v="2"/>
    <n v="121.29"/>
    <n v="60"/>
    <n v="53"/>
    <n v="4.84"/>
    <n v="682"/>
    <n v="1"/>
    <n v="22"/>
    <n v="5"/>
    <n v="4.75"/>
    <n v="515"/>
    <n v="1.0116504854368933"/>
    <n v="0.84310850439882701"/>
    <n v="0.95652173913043481"/>
    <n v="0.9060869565217391"/>
    <n v="4.3478260869565216E-2"/>
    <n v="7.8939393939393936"/>
    <n v="0.95652173913043481"/>
    <n v="3.4782608695652175E-3"/>
    <n v="191.66666666666666"/>
    <n v="0.84310850439882701"/>
    <n v="4.4000000000000004"/>
    <n v="521"/>
    <n v="1.1320754716981132"/>
    <n v="4.7407040976172805"/>
  </r>
  <r>
    <d v="2023-01-10T00:00:00"/>
    <n v="2"/>
    <s v="M04"/>
    <n v="607"/>
    <n v="588"/>
    <n v="19"/>
    <n v="64"/>
    <n v="50"/>
    <n v="436"/>
    <n v="2"/>
    <n v="176.36"/>
    <n v="56"/>
    <n v="38"/>
    <n v="2.75"/>
    <n v="613"/>
    <n v="6"/>
    <n v="39"/>
    <n v="4"/>
    <n v="7.79"/>
    <n v="591"/>
    <n v="0.73773265651438236"/>
    <n v="0.9902120717781403"/>
    <n v="0.96869851729818779"/>
    <n v="0.71828665568369032"/>
    <n v="3.130148270181219E-2"/>
    <n v="6.8125"/>
    <n v="0.96869851729818779"/>
    <n v="3.2948929159802307E-3"/>
    <n v="303.5"/>
    <n v="0.9902120717781403"/>
    <n v="9.75"/>
    <n v="72.666666666666671"/>
    <n v="1.4736842105263157"/>
    <n v="3.4418235427534585"/>
  </r>
  <r>
    <d v="2023-07-16T00:00:00"/>
    <n v="1"/>
    <s v="M03"/>
    <n v="441"/>
    <n v="423"/>
    <n v="18"/>
    <n v="66"/>
    <n v="19"/>
    <n v="532"/>
    <n v="3"/>
    <n v="187.29"/>
    <n v="44"/>
    <n v="45"/>
    <n v="2.79"/>
    <n v="651"/>
    <n v="4"/>
    <n v="35"/>
    <n v="5"/>
    <n v="3.02"/>
    <n v="514"/>
    <n v="1.0350194552529184"/>
    <n v="0.67741935483870963"/>
    <n v="0.95918367346938771"/>
    <n v="1.2063492063492063"/>
    <n v="4.0816326530612242E-2"/>
    <n v="8.0606060606060606"/>
    <n v="0.95918367346938771"/>
    <n v="6.8027210884353739E-3"/>
    <n v="441"/>
    <n v="0.67741935483870963"/>
    <n v="7"/>
    <n v="133"/>
    <n v="0.97777777777777775"/>
    <n v="2.3546371936568957"/>
  </r>
  <r>
    <d v="2023-11-24T00:00:00"/>
    <n v="3"/>
    <s v="M03"/>
    <n v="533"/>
    <n v="505"/>
    <n v="28"/>
    <n v="64"/>
    <n v="37"/>
    <n v="584"/>
    <n v="2"/>
    <n v="140.81"/>
    <n v="39"/>
    <n v="30"/>
    <n v="2.2200000000000002"/>
    <n v="614"/>
    <n v="4"/>
    <n v="35"/>
    <n v="2"/>
    <n v="7.65"/>
    <n v="547"/>
    <n v="1.0676416819012797"/>
    <n v="0.86807817589576552"/>
    <n v="0.94746716697936206"/>
    <n v="1.0956848030018762"/>
    <n v="5.2532833020637902E-2"/>
    <n v="9.125"/>
    <n v="0.94746716697936206"/>
    <n v="3.7523452157598499E-3"/>
    <n v="177.66666666666666"/>
    <n v="0.86807817589576552"/>
    <n v="17.5"/>
    <n v="146"/>
    <n v="1.3"/>
    <n v="3.7852425253888216"/>
  </r>
  <r>
    <d v="2023-04-05T00:00:00"/>
    <n v="2"/>
    <s v="M01"/>
    <n v="556"/>
    <n v="533"/>
    <n v="23"/>
    <n v="61"/>
    <n v="50"/>
    <n v="505"/>
    <n v="5"/>
    <n v="196.07"/>
    <n v="36"/>
    <n v="32"/>
    <n v="3.57"/>
    <n v="677"/>
    <n v="5"/>
    <n v="39"/>
    <n v="3"/>
    <n v="7.68"/>
    <n v="561"/>
    <n v="0.90017825311942956"/>
    <n v="0.82127031019202368"/>
    <n v="0.95863309352517989"/>
    <n v="0.90827338129496404"/>
    <n v="4.1366906474820143E-2"/>
    <n v="8.278688524590164"/>
    <n v="0.95863309352517989"/>
    <n v="8.9928057553956831E-3"/>
    <n v="278"/>
    <n v="0.82127031019202368"/>
    <n v="13"/>
    <n v="101"/>
    <n v="1.125"/>
    <n v="2.83572193604325"/>
  </r>
  <r>
    <d v="2023-01-23T00:00:00"/>
    <n v="3"/>
    <s v="M04"/>
    <n v="448"/>
    <n v="436"/>
    <n v="12"/>
    <n v="68"/>
    <n v="14"/>
    <n v="538"/>
    <n v="4"/>
    <n v="115.25"/>
    <n v="34"/>
    <n v="66"/>
    <n v="4.0199999999999996"/>
    <n v="671"/>
    <n v="3"/>
    <n v="20"/>
    <n v="1"/>
    <n v="5.7"/>
    <n v="592"/>
    <n v="0.90878378378378377"/>
    <n v="0.66766020864381526"/>
    <n v="0.9732142857142857"/>
    <n v="1.2008928571428572"/>
    <n v="2.6785714285714284E-2"/>
    <n v="7.9117647058823533"/>
    <n v="0.9732142857142857"/>
    <n v="8.9285714285714281E-3"/>
    <n v="149.33333333333334"/>
    <n v="0.66766020864381526"/>
    <n v="20"/>
    <n v="179.33333333333334"/>
    <n v="0.51515151515151514"/>
    <n v="3.8872017353579174"/>
  </r>
  <r>
    <d v="2023-06-10T00:00:00"/>
    <n v="1"/>
    <s v="M05"/>
    <n v="432"/>
    <n v="422"/>
    <n v="10"/>
    <n v="69"/>
    <n v="32"/>
    <n v="426"/>
    <n v="10"/>
    <n v="199.24"/>
    <n v="38"/>
    <n v="37"/>
    <n v="4.34"/>
    <n v="679"/>
    <n v="6"/>
    <n v="31"/>
    <n v="4"/>
    <n v="5.86"/>
    <n v="572"/>
    <n v="0.74475524475524479"/>
    <n v="0.63622974963181145"/>
    <n v="0.97685185185185186"/>
    <n v="0.98611111111111116"/>
    <n v="2.3148148148148147E-2"/>
    <n v="6.1739130434782608"/>
    <n v="0.97685185185185186"/>
    <n v="2.3148148148148147E-2"/>
    <n v="432"/>
    <n v="0.63622974963181145"/>
    <n v="7.75"/>
    <n v="71"/>
    <n v="1.027027027027027"/>
    <n v="2.1682393093756271"/>
  </r>
  <r>
    <d v="2023-04-03T00:00:00"/>
    <n v="1"/>
    <s v="M02"/>
    <n v="525"/>
    <n v="499"/>
    <n v="26"/>
    <n v="61"/>
    <n v="36"/>
    <n v="442"/>
    <n v="5"/>
    <n v="139.93"/>
    <n v="30"/>
    <n v="37"/>
    <n v="3.09"/>
    <n v="675"/>
    <n v="6"/>
    <n v="32"/>
    <n v="2"/>
    <n v="7.43"/>
    <n v="509"/>
    <n v="0.86836935166994111"/>
    <n v="0.77777777777777779"/>
    <n v="0.95047619047619047"/>
    <n v="0.84190476190476193"/>
    <n v="4.9523809523809526E-2"/>
    <n v="7.2459016393442619"/>
    <n v="0.95047619047619047"/>
    <n v="9.5238095238095247E-3"/>
    <n v="525"/>
    <n v="0.77777777777777779"/>
    <n v="16"/>
    <n v="73.666666666666671"/>
    <n v="0.81081081081081086"/>
    <n v="3.7518759379689843"/>
  </r>
  <r>
    <d v="2023-09-20T00:00:00"/>
    <n v="1"/>
    <s v="M01"/>
    <n v="553"/>
    <n v="531"/>
    <n v="22"/>
    <n v="70"/>
    <n v="35"/>
    <n v="431"/>
    <n v="2"/>
    <n v="142.86000000000001"/>
    <n v="51"/>
    <n v="39"/>
    <n v="3.5"/>
    <n v="661"/>
    <n v="3"/>
    <n v="27"/>
    <n v="3"/>
    <n v="5.49"/>
    <n v="592"/>
    <n v="0.72804054054054057"/>
    <n v="0.83661119515885018"/>
    <n v="0.96021699819168171"/>
    <n v="0.77938517179023503"/>
    <n v="3.9783001808318265E-2"/>
    <n v="6.1571428571428575"/>
    <n v="0.96021699819168171"/>
    <n v="3.616636528028933E-3"/>
    <n v="553"/>
    <n v="0.83661119515885018"/>
    <n v="9"/>
    <n v="143.66666666666666"/>
    <n v="1.3076923076923077"/>
    <n v="3.8709225815483688"/>
  </r>
  <r>
    <d v="2023-06-10T00:00:00"/>
    <n v="2"/>
    <s v="M01"/>
    <n v="653"/>
    <n v="632"/>
    <n v="21"/>
    <n v="68"/>
    <n v="40"/>
    <n v="455"/>
    <n v="9"/>
    <n v="193.52"/>
    <n v="51"/>
    <n v="39"/>
    <n v="4.91"/>
    <n v="627"/>
    <n v="7"/>
    <n v="20"/>
    <n v="4"/>
    <n v="3.37"/>
    <n v="562"/>
    <n v="0.80960854092526691"/>
    <n v="1.0414673046251994"/>
    <n v="0.96784073506891266"/>
    <n v="0.69678407350689131"/>
    <n v="3.2159264931087291E-2"/>
    <n v="6.6911764705882355"/>
    <n v="0.96784073506891266"/>
    <n v="1.3782542113323124E-2"/>
    <n v="326.5"/>
    <n v="1.0414673046251994"/>
    <n v="5"/>
    <n v="65"/>
    <n v="1.3076923076923077"/>
    <n v="3.3743282348077717"/>
  </r>
  <r>
    <d v="2023-11-26T00:00:00"/>
    <n v="2"/>
    <s v="M03"/>
    <n v="528"/>
    <n v="502"/>
    <n v="26"/>
    <n v="60"/>
    <n v="17"/>
    <n v="490"/>
    <n v="5"/>
    <n v="125.97"/>
    <n v="41"/>
    <n v="39"/>
    <n v="3.54"/>
    <n v="689"/>
    <n v="2"/>
    <n v="38"/>
    <n v="3"/>
    <n v="5.86"/>
    <n v="569"/>
    <n v="0.86115992970123023"/>
    <n v="0.76632801161103048"/>
    <n v="0.9507575757575758"/>
    <n v="0.92803030303030298"/>
    <n v="4.924242424242424E-2"/>
    <n v="8.1666666666666661"/>
    <n v="0.9507575757575758"/>
    <n v="9.46969696969697E-3"/>
    <n v="264"/>
    <n v="0.76632801161103048"/>
    <n v="12.666666666666666"/>
    <n v="245"/>
    <n v="1.0512820512820513"/>
    <n v="4.1914741605144084"/>
  </r>
  <r>
    <d v="2023-10-30T00:00:00"/>
    <n v="3"/>
    <s v="M02"/>
    <n v="461"/>
    <n v="449"/>
    <n v="12"/>
    <n v="67"/>
    <n v="43"/>
    <n v="523"/>
    <n v="5"/>
    <n v="168.96"/>
    <n v="53"/>
    <n v="51"/>
    <n v="3.6"/>
    <n v="603"/>
    <n v="1"/>
    <n v="21"/>
    <n v="1"/>
    <n v="3.52"/>
    <n v="570"/>
    <n v="0.91754385964912277"/>
    <n v="0.76451077943615253"/>
    <n v="0.97396963123644253"/>
    <n v="1.1344902386117137"/>
    <n v="2.6030368763557483E-2"/>
    <n v="7.8059701492537314"/>
    <n v="0.97396963123644253"/>
    <n v="1.0845986984815618E-2"/>
    <n v="153.66666666666666"/>
    <n v="0.76451077943615253"/>
    <n v="21"/>
    <n v="523"/>
    <n v="1.0392156862745099"/>
    <n v="2.7284564393939394"/>
  </r>
  <r>
    <d v="2023-07-10T00:00:00"/>
    <n v="1"/>
    <s v="M03"/>
    <n v="620"/>
    <n v="591"/>
    <n v="29"/>
    <n v="70"/>
    <n v="12"/>
    <n v="471"/>
    <n v="1"/>
    <n v="199.39"/>
    <n v="51"/>
    <n v="68"/>
    <n v="4.37"/>
    <n v="673"/>
    <n v="1"/>
    <n v="26"/>
    <n v="4"/>
    <n v="4.43"/>
    <n v="545"/>
    <n v="0.86422018348623852"/>
    <n v="0.92124814264487365"/>
    <n v="0.95322580645161292"/>
    <n v="0.75967741935483868"/>
    <n v="4.6774193548387098E-2"/>
    <n v="6.7285714285714286"/>
    <n v="0.95322580645161292"/>
    <n v="1.6129032258064516E-3"/>
    <n v="620"/>
    <n v="0.92124814264487365"/>
    <n v="6.5"/>
    <n v="471"/>
    <n v="0.75"/>
    <n v="3.1094839259742217"/>
  </r>
  <r>
    <d v="2023-06-30T00:00:00"/>
    <n v="2"/>
    <s v="M02"/>
    <n v="658"/>
    <n v="644"/>
    <n v="14"/>
    <n v="69"/>
    <n v="45"/>
    <n v="435"/>
    <n v="10"/>
    <n v="147.21"/>
    <n v="42"/>
    <n v="35"/>
    <n v="3.32"/>
    <n v="641"/>
    <n v="5"/>
    <n v="23"/>
    <n v="1"/>
    <n v="5.51"/>
    <n v="556"/>
    <n v="0.78237410071942448"/>
    <n v="1.0265210608424338"/>
    <n v="0.97872340425531912"/>
    <n v="0.66109422492401215"/>
    <n v="2.1276595744680851E-2"/>
    <n v="6.3043478260869561"/>
    <n v="0.97872340425531912"/>
    <n v="1.5197568389057751E-2"/>
    <n v="329"/>
    <n v="1.0265210608424338"/>
    <n v="23"/>
    <n v="87"/>
    <n v="1.2"/>
    <n v="4.4698050404184499"/>
  </r>
  <r>
    <d v="2023-07-11T00:00:00"/>
    <n v="1"/>
    <s v="M03"/>
    <n v="657"/>
    <n v="632"/>
    <n v="25"/>
    <n v="64"/>
    <n v="49"/>
    <n v="560"/>
    <n v="2"/>
    <n v="186.96"/>
    <n v="48"/>
    <n v="50"/>
    <n v="3.12"/>
    <n v="640"/>
    <n v="3"/>
    <n v="21"/>
    <n v="2"/>
    <n v="3.36"/>
    <n v="581"/>
    <n v="0.96385542168674698"/>
    <n v="1.0265625"/>
    <n v="0.96194824961948244"/>
    <n v="0.85235920852359204"/>
    <n v="3.8051750380517502E-2"/>
    <n v="8.75"/>
    <n v="0.96194824961948244"/>
    <n v="3.0441400304414001E-3"/>
    <n v="657"/>
    <n v="1.0265625"/>
    <n v="10.5"/>
    <n v="186.66666666666666"/>
    <n v="0.96"/>
    <n v="3.5141206675224645"/>
  </r>
  <r>
    <d v="2023-02-11T00:00:00"/>
    <n v="2"/>
    <s v="M03"/>
    <n v="548"/>
    <n v="523"/>
    <n v="25"/>
    <n v="65"/>
    <n v="49"/>
    <n v="402"/>
    <n v="7"/>
    <n v="140.56"/>
    <n v="47"/>
    <n v="51"/>
    <n v="4.8899999999999997"/>
    <n v="605"/>
    <n v="7"/>
    <n v="26"/>
    <n v="5"/>
    <n v="3.94"/>
    <n v="541"/>
    <n v="0.74306839186691309"/>
    <n v="0.90578512396694211"/>
    <n v="0.95437956204379559"/>
    <n v="0.73357664233576647"/>
    <n v="4.5620437956204379E-2"/>
    <n v="6.1846153846153848"/>
    <n v="0.95437956204379559"/>
    <n v="1.2773722627737226E-2"/>
    <n v="274"/>
    <n v="0.90578512396694211"/>
    <n v="5.2"/>
    <n v="57.428571428571431"/>
    <n v="0.92156862745098034"/>
    <n v="3.898690950483779"/>
  </r>
  <r>
    <d v="2023-03-24T00:00:00"/>
    <n v="3"/>
    <s v="M05"/>
    <n v="602"/>
    <n v="577"/>
    <n v="25"/>
    <n v="62"/>
    <n v="19"/>
    <n v="546"/>
    <n v="4"/>
    <n v="177.96"/>
    <n v="30"/>
    <n v="70"/>
    <n v="4.1100000000000003"/>
    <n v="686"/>
    <n v="7"/>
    <n v="34"/>
    <n v="1"/>
    <n v="7.21"/>
    <n v="513"/>
    <n v="1.064327485380117"/>
    <n v="0.87755102040816324"/>
    <n v="0.9584717607973422"/>
    <n v="0.90697674418604646"/>
    <n v="4.1528239202657809E-2"/>
    <n v="8.806451612903226"/>
    <n v="0.9584717607973422"/>
    <n v="6.6445182724252493E-3"/>
    <n v="200.66666666666666"/>
    <n v="0.87755102040816324"/>
    <n v="34"/>
    <n v="78"/>
    <n v="0.42857142857142855"/>
    <n v="3.3827826477860192"/>
  </r>
  <r>
    <d v="2023-01-08T00:00:00"/>
    <n v="3"/>
    <s v="M04"/>
    <n v="564"/>
    <n v="548"/>
    <n v="16"/>
    <n v="60"/>
    <n v="40"/>
    <n v="401"/>
    <n v="1"/>
    <n v="181.04"/>
    <n v="47"/>
    <n v="67"/>
    <n v="4.59"/>
    <n v="629"/>
    <n v="6"/>
    <n v="23"/>
    <n v="3"/>
    <n v="5.43"/>
    <n v="511"/>
    <n v="0.78473581213307242"/>
    <n v="0.89666136724960255"/>
    <n v="0.97163120567375882"/>
    <n v="0.71099290780141844"/>
    <n v="2.8368794326241134E-2"/>
    <n v="6.6833333333333336"/>
    <n v="0.97163120567375882"/>
    <n v="1.7730496453900709E-3"/>
    <n v="188"/>
    <n v="0.89666136724960255"/>
    <n v="7.666666666666667"/>
    <n v="66.833333333333329"/>
    <n v="0.70149253731343286"/>
    <n v="3.1153336279275301"/>
  </r>
  <r>
    <d v="2023-11-17T00:00:00"/>
    <n v="1"/>
    <s v="M03"/>
    <n v="643"/>
    <n v="627"/>
    <n v="16"/>
    <n v="65"/>
    <n v="26"/>
    <n v="539"/>
    <n v="4"/>
    <n v="197.23"/>
    <n v="53"/>
    <n v="42"/>
    <n v="4.3600000000000003"/>
    <n v="663"/>
    <n v="7"/>
    <n v="36"/>
    <n v="5"/>
    <n v="5.77"/>
    <n v="557"/>
    <n v="0.96768402154398558"/>
    <n v="0.9698340874811463"/>
    <n v="0.97511664074650073"/>
    <n v="0.83825816485225502"/>
    <n v="2.4883359253499222E-2"/>
    <n v="8.292307692307693"/>
    <n v="0.97511664074650073"/>
    <n v="6.2208398133748056E-3"/>
    <n v="643"/>
    <n v="0.9698340874811463"/>
    <n v="7.2"/>
    <n v="77"/>
    <n v="1.2619047619047619"/>
    <n v="3.2601531207219998"/>
  </r>
  <r>
    <d v="2023-07-19T00:00:00"/>
    <n v="2"/>
    <s v="M04"/>
    <n v="667"/>
    <n v="654"/>
    <n v="13"/>
    <n v="62"/>
    <n v="52"/>
    <n v="430"/>
    <n v="1"/>
    <n v="106.36"/>
    <n v="40"/>
    <n v="52"/>
    <n v="4.7300000000000004"/>
    <n v="653"/>
    <n v="4"/>
    <n v="29"/>
    <n v="4"/>
    <n v="6.83"/>
    <n v="568"/>
    <n v="0.75704225352112675"/>
    <n v="1.0214395099540583"/>
    <n v="0.98050974512743627"/>
    <n v="0.64467766116941527"/>
    <n v="1.9490254872563718E-2"/>
    <n v="6.935483870967742"/>
    <n v="0.98050974512743627"/>
    <n v="1.4992503748125937E-3"/>
    <n v="333.5"/>
    <n v="1.0214395099540583"/>
    <n v="7.25"/>
    <n v="107.5"/>
    <n v="0.76923076923076927"/>
    <n v="6.2711545693869875"/>
  </r>
  <r>
    <d v="2023-03-28T00:00:00"/>
    <n v="3"/>
    <s v="M03"/>
    <n v="647"/>
    <n v="635"/>
    <n v="12"/>
    <n v="64"/>
    <n v="36"/>
    <n v="419"/>
    <n v="9"/>
    <n v="108.04"/>
    <n v="37"/>
    <n v="68"/>
    <n v="2.61"/>
    <n v="691"/>
    <n v="4"/>
    <n v="30"/>
    <n v="2"/>
    <n v="5.55"/>
    <n v="571"/>
    <n v="0.73380035026269708"/>
    <n v="0.93632416787264838"/>
    <n v="0.98145285935085003"/>
    <n v="0.6476043276661515"/>
    <n v="1.8547140649149921E-2"/>
    <n v="6.546875"/>
    <n v="0.98145285935085003"/>
    <n v="1.3910355486862442E-2"/>
    <n v="215.66666666666666"/>
    <n v="0.93632416787264838"/>
    <n v="15"/>
    <n v="104.75"/>
    <n v="0.54411764705882348"/>
    <n v="5.9885227693446872"/>
  </r>
  <r>
    <d v="2023-08-15T00:00:00"/>
    <n v="1"/>
    <s v="M05"/>
    <n v="429"/>
    <n v="409"/>
    <n v="20"/>
    <n v="67"/>
    <n v="17"/>
    <n v="463"/>
    <n v="1"/>
    <n v="131.36000000000001"/>
    <n v="49"/>
    <n v="36"/>
    <n v="3.6"/>
    <n v="670"/>
    <n v="4"/>
    <n v="37"/>
    <n v="5"/>
    <n v="3.16"/>
    <n v="566"/>
    <n v="0.8180212014134276"/>
    <n v="0.64029850746268657"/>
    <n v="0.9533799533799534"/>
    <n v="1.0792540792540792"/>
    <n v="4.6620046620046623E-2"/>
    <n v="6.91044776119403"/>
    <n v="0.9533799533799534"/>
    <n v="2.331002331002331E-3"/>
    <n v="429"/>
    <n v="0.64029850746268657"/>
    <n v="7.4"/>
    <n v="115.75"/>
    <n v="1.3611111111111112"/>
    <n v="3.2658343483556633"/>
  </r>
  <r>
    <d v="2023-08-13T00:00:00"/>
    <n v="3"/>
    <s v="M03"/>
    <n v="622"/>
    <n v="594"/>
    <n v="28"/>
    <n v="60"/>
    <n v="54"/>
    <n v="400"/>
    <n v="10"/>
    <n v="165.87"/>
    <n v="32"/>
    <n v="32"/>
    <n v="3.81"/>
    <n v="659"/>
    <n v="7"/>
    <n v="23"/>
    <n v="3"/>
    <n v="7.07"/>
    <n v="577"/>
    <n v="0.69324090121317161"/>
    <n v="0.94385432473444608"/>
    <n v="0.954983922829582"/>
    <n v="0.64308681672025725"/>
    <n v="4.5016077170418008E-2"/>
    <n v="6.666666666666667"/>
    <n v="0.954983922829582"/>
    <n v="1.607717041800643E-2"/>
    <n v="207.33333333333334"/>
    <n v="0.94385432473444608"/>
    <n v="7.666666666666667"/>
    <n v="57.142857142857146"/>
    <n v="1"/>
    <n v="3.7499246397781394"/>
  </r>
  <r>
    <d v="2023-06-20T00:00:00"/>
    <n v="2"/>
    <s v="M03"/>
    <n v="581"/>
    <n v="571"/>
    <n v="10"/>
    <n v="60"/>
    <n v="19"/>
    <n v="524"/>
    <n v="8"/>
    <n v="199.5"/>
    <n v="47"/>
    <n v="33"/>
    <n v="4.17"/>
    <n v="651"/>
    <n v="3"/>
    <n v="28"/>
    <n v="2"/>
    <n v="6.1"/>
    <n v="503"/>
    <n v="1.0417495029821073"/>
    <n v="0.89247311827956988"/>
    <n v="0.98278829604130813"/>
    <n v="0.90189328743545616"/>
    <n v="1.7211703958691909E-2"/>
    <n v="8.7333333333333325"/>
    <n v="0.98278829604130813"/>
    <n v="1.3769363166953529E-2"/>
    <n v="290.5"/>
    <n v="0.89247311827956988"/>
    <n v="14"/>
    <n v="174.66666666666666"/>
    <n v="1.4242424242424243"/>
    <n v="2.9122807017543861"/>
  </r>
  <r>
    <d v="2023-03-28T00:00:00"/>
    <n v="1"/>
    <s v="M05"/>
    <n v="662"/>
    <n v="651"/>
    <n v="11"/>
    <n v="61"/>
    <n v="19"/>
    <n v="589"/>
    <n v="2"/>
    <n v="106.14"/>
    <n v="37"/>
    <n v="66"/>
    <n v="2.69"/>
    <n v="695"/>
    <n v="7"/>
    <n v="27"/>
    <n v="5"/>
    <n v="7.15"/>
    <n v="561"/>
    <n v="1.0499108734402851"/>
    <n v="0.9525179856115108"/>
    <n v="0.9833836858006042"/>
    <n v="0.88972809667673713"/>
    <n v="1.6616314199395771E-2"/>
    <n v="9.6557377049180335"/>
    <n v="0.9833836858006042"/>
    <n v="3.0211480362537764E-3"/>
    <n v="662"/>
    <n v="0.9525179856115108"/>
    <n v="5.4"/>
    <n v="84.142857142857139"/>
    <n v="0.56060606060606055"/>
    <n v="6.2370454117203691"/>
  </r>
  <r>
    <d v="2024-01-06T00:00:00"/>
    <n v="3"/>
    <s v="M04"/>
    <n v="444"/>
    <n v="433"/>
    <n v="11"/>
    <n v="69"/>
    <n v="45"/>
    <n v="508"/>
    <n v="2"/>
    <n v="103.87"/>
    <n v="49"/>
    <n v="46"/>
    <n v="2.94"/>
    <n v="648"/>
    <n v="4"/>
    <n v="23"/>
    <n v="2"/>
    <n v="3.92"/>
    <n v="517"/>
    <n v="0.98259187620889743"/>
    <n v="0.68518518518518523"/>
    <n v="0.97522522522522526"/>
    <n v="1.1441441441441442"/>
    <n v="2.4774774774774775E-2"/>
    <n v="7.36231884057971"/>
    <n v="0.97522522522522526"/>
    <n v="4.5045045045045045E-3"/>
    <n v="148"/>
    <n v="0.68518518518518523"/>
    <n v="11.5"/>
    <n v="127"/>
    <n v="1.0652173913043479"/>
    <n v="4.2745739867141621"/>
  </r>
  <r>
    <d v="2023-01-23T00:00:00"/>
    <n v="1"/>
    <s v="M03"/>
    <n v="470"/>
    <n v="456"/>
    <n v="14"/>
    <n v="65"/>
    <n v="59"/>
    <n v="506"/>
    <n v="9"/>
    <n v="101.94"/>
    <n v="57"/>
    <n v="52"/>
    <n v="4.3899999999999997"/>
    <n v="673"/>
    <n v="4"/>
    <n v="21"/>
    <n v="5"/>
    <n v="7.43"/>
    <n v="542"/>
    <n v="0.93357933579335795"/>
    <n v="0.69836552748885583"/>
    <n v="0.97021276595744677"/>
    <n v="1.0765957446808512"/>
    <n v="2.9787234042553193E-2"/>
    <n v="7.7846153846153845"/>
    <n v="0.97021276595744677"/>
    <n v="1.9148936170212766E-2"/>
    <n v="470"/>
    <n v="0.69836552748885583"/>
    <n v="4.2"/>
    <n v="126.5"/>
    <n v="1.0961538461538463"/>
    <n v="4.6105552285658229"/>
  </r>
  <r>
    <d v="2023-08-21T00:00:00"/>
    <n v="3"/>
    <s v="M05"/>
    <n v="485"/>
    <n v="475"/>
    <n v="10"/>
    <n v="69"/>
    <n v="31"/>
    <n v="424"/>
    <n v="4"/>
    <n v="176.39"/>
    <n v="51"/>
    <n v="64"/>
    <n v="3.71"/>
    <n v="605"/>
    <n v="6"/>
    <n v="29"/>
    <n v="5"/>
    <n v="3.66"/>
    <n v="513"/>
    <n v="0.82651072124756331"/>
    <n v="0.80165289256198347"/>
    <n v="0.97938144329896903"/>
    <n v="0.87422680412371134"/>
    <n v="2.0618556701030927E-2"/>
    <n v="6.1449275362318838"/>
    <n v="0.97938144329896903"/>
    <n v="8.2474226804123713E-3"/>
    <n v="161.66666666666666"/>
    <n v="0.80165289256198347"/>
    <n v="5.8"/>
    <n v="70.666666666666671"/>
    <n v="0.796875"/>
    <n v="2.7495889789670618"/>
  </r>
  <r>
    <d v="2023-06-16T00:00:00"/>
    <n v="1"/>
    <s v="M01"/>
    <n v="669"/>
    <n v="642"/>
    <n v="27"/>
    <n v="62"/>
    <n v="41"/>
    <n v="421"/>
    <n v="6"/>
    <n v="101.62"/>
    <n v="34"/>
    <n v="66"/>
    <n v="2.79"/>
    <n v="633"/>
    <n v="7"/>
    <n v="25"/>
    <n v="5"/>
    <n v="7.99"/>
    <n v="537"/>
    <n v="0.78398510242085662"/>
    <n v="1.0568720379146919"/>
    <n v="0.95964125560538116"/>
    <n v="0.62929745889387145"/>
    <n v="4.0358744394618833E-2"/>
    <n v="6.790322580645161"/>
    <n v="0.95964125560538116"/>
    <n v="8.9686098654708519E-3"/>
    <n v="669"/>
    <n v="1.0568720379146919"/>
    <n v="5"/>
    <n v="60.142857142857146"/>
    <n v="0.51515151515151514"/>
    <n v="6.5833497343042708"/>
  </r>
  <r>
    <d v="2023-06-11T00:00:00"/>
    <n v="3"/>
    <s v="M01"/>
    <n v="660"/>
    <n v="641"/>
    <n v="19"/>
    <n v="69"/>
    <n v="10"/>
    <n v="541"/>
    <n v="8"/>
    <n v="101.82"/>
    <n v="44"/>
    <n v="67"/>
    <n v="4.0999999999999996"/>
    <n v="667"/>
    <n v="1"/>
    <n v="36"/>
    <n v="2"/>
    <n v="6.43"/>
    <n v="536"/>
    <n v="1.0093283582089552"/>
    <n v="0.98950524737631185"/>
    <n v="0.97121212121212119"/>
    <n v="0.8196969696969697"/>
    <n v="2.8787878787878789E-2"/>
    <n v="7.8405797101449277"/>
    <n v="0.97121212121212119"/>
    <n v="1.2121212121212121E-2"/>
    <n v="220"/>
    <n v="0.98950524737631185"/>
    <n v="18"/>
    <n v="541"/>
    <n v="0.65671641791044777"/>
    <n v="6.4820271066588102"/>
  </r>
  <r>
    <d v="2023-05-17T00:00:00"/>
    <n v="1"/>
    <s v="M02"/>
    <n v="451"/>
    <n v="436"/>
    <n v="15"/>
    <n v="64"/>
    <n v="36"/>
    <n v="410"/>
    <n v="1"/>
    <n v="165.32"/>
    <n v="49"/>
    <n v="40"/>
    <n v="4.92"/>
    <n v="645"/>
    <n v="1"/>
    <n v="22"/>
    <n v="4"/>
    <n v="7.9"/>
    <n v="541"/>
    <n v="0.75785582255083184"/>
    <n v="0.69922480620155036"/>
    <n v="0.96674057649667411"/>
    <n v="0.90909090909090906"/>
    <n v="3.325942350332594E-2"/>
    <n v="6.40625"/>
    <n v="0.96674057649667411"/>
    <n v="2.2172949002217295E-3"/>
    <n v="451"/>
    <n v="0.69922480620155036"/>
    <n v="5.5"/>
    <n v="410"/>
    <n v="1.2250000000000001"/>
    <n v="2.7280425840793612"/>
  </r>
  <r>
    <d v="2023-06-03T00:00:00"/>
    <n v="3"/>
    <s v="M05"/>
    <n v="545"/>
    <n v="519"/>
    <n v="26"/>
    <n v="70"/>
    <n v="26"/>
    <n v="514"/>
    <n v="4"/>
    <n v="115.12"/>
    <n v="51"/>
    <n v="63"/>
    <n v="2.41"/>
    <n v="678"/>
    <n v="5"/>
    <n v="27"/>
    <n v="2"/>
    <n v="4.25"/>
    <n v="537"/>
    <n v="0.95716945996275604"/>
    <n v="0.80383480825958697"/>
    <n v="0.95229357798165137"/>
    <n v="0.94311926605504592"/>
    <n v="4.7706422018348627E-2"/>
    <n v="7.3428571428571425"/>
    <n v="0.95229357798165137"/>
    <n v="7.3394495412844041E-3"/>
    <n v="181.66666666666666"/>
    <n v="0.80383480825958697"/>
    <n v="13.5"/>
    <n v="102.8"/>
    <n v="0.80952380952380953"/>
    <n v="4.7341904100069492"/>
  </r>
  <r>
    <d v="2023-10-28T00:00:00"/>
    <n v="1"/>
    <s v="M02"/>
    <n v="586"/>
    <n v="557"/>
    <n v="29"/>
    <n v="70"/>
    <n v="15"/>
    <n v="471"/>
    <n v="10"/>
    <n v="106.41"/>
    <n v="42"/>
    <n v="61"/>
    <n v="3.32"/>
    <n v="668"/>
    <n v="5"/>
    <n v="27"/>
    <n v="2"/>
    <n v="5.04"/>
    <n v="595"/>
    <n v="0.79159663865546215"/>
    <n v="0.8772455089820359"/>
    <n v="0.95051194539249151"/>
    <n v="0.80375426621160406"/>
    <n v="4.9488054607508533E-2"/>
    <n v="6.7285714285714286"/>
    <n v="0.95051194539249151"/>
    <n v="1.7064846416382253E-2"/>
    <n v="586"/>
    <n v="0.8772455089820359"/>
    <n v="13.5"/>
    <n v="94.2"/>
    <n v="0.68852459016393441"/>
    <n v="5.5070012216896913"/>
  </r>
  <r>
    <d v="2023-03-03T00:00:00"/>
    <n v="3"/>
    <s v="M04"/>
    <n v="499"/>
    <n v="483"/>
    <n v="16"/>
    <n v="61"/>
    <n v="29"/>
    <n v="556"/>
    <n v="7"/>
    <n v="195.22"/>
    <n v="30"/>
    <n v="53"/>
    <n v="2.4900000000000002"/>
    <n v="640"/>
    <n v="6"/>
    <n v="21"/>
    <n v="3"/>
    <n v="4.97"/>
    <n v="526"/>
    <n v="1.0570342205323193"/>
    <n v="0.77968749999999998"/>
    <n v="0.96793587174348694"/>
    <n v="1.1142284569138277"/>
    <n v="3.2064128256513023E-2"/>
    <n v="9.1147540983606561"/>
    <n v="0.96793587174348694"/>
    <n v="1.4028056112224449E-2"/>
    <n v="166.33333333333334"/>
    <n v="0.77968749999999998"/>
    <n v="7"/>
    <n v="92.666666666666671"/>
    <n v="0.56603773584905659"/>
    <n v="2.5560905644913432"/>
  </r>
  <r>
    <d v="2023-02-13T00:00:00"/>
    <n v="1"/>
    <s v="M01"/>
    <n v="564"/>
    <n v="551"/>
    <n v="13"/>
    <n v="67"/>
    <n v="19"/>
    <n v="545"/>
    <n v="8"/>
    <n v="129.9"/>
    <n v="41"/>
    <n v="46"/>
    <n v="4.17"/>
    <n v="638"/>
    <n v="4"/>
    <n v="28"/>
    <n v="3"/>
    <n v="4.3899999999999997"/>
    <n v="527"/>
    <n v="1.0341555977229602"/>
    <n v="0.88401253918495293"/>
    <n v="0.97695035460992907"/>
    <n v="0.96631205673758869"/>
    <n v="2.3049645390070921E-2"/>
    <n v="8.1343283582089558"/>
    <n v="0.97695035460992907"/>
    <n v="1.4184397163120567E-2"/>
    <n v="564"/>
    <n v="0.88401253918495293"/>
    <n v="9.3333333333333339"/>
    <n v="136.25"/>
    <n v="0.89130434782608692"/>
    <n v="4.3418013856812934"/>
  </r>
  <r>
    <d v="2023-07-20T00:00:00"/>
    <n v="1"/>
    <s v="M05"/>
    <n v="492"/>
    <n v="464"/>
    <n v="28"/>
    <n v="70"/>
    <n v="51"/>
    <n v="551"/>
    <n v="8"/>
    <n v="158.91"/>
    <n v="48"/>
    <n v="35"/>
    <n v="4.92"/>
    <n v="600"/>
    <n v="6"/>
    <n v="36"/>
    <n v="1"/>
    <n v="6.27"/>
    <n v="537"/>
    <n v="1.0260707635009312"/>
    <n v="0.82"/>
    <n v="0.94308943089430897"/>
    <n v="1.1199186991869918"/>
    <n v="5.6910569105691054E-2"/>
    <n v="7.871428571428571"/>
    <n v="0.94308943089430897"/>
    <n v="1.6260162601626018E-2"/>
    <n v="492"/>
    <n v="0.82"/>
    <n v="36"/>
    <n v="91.833333333333329"/>
    <n v="1.3714285714285714"/>
    <n v="3.0960921276194071"/>
  </r>
  <r>
    <d v="2023-05-03T00:00:00"/>
    <n v="2"/>
    <s v="M05"/>
    <n v="589"/>
    <n v="573"/>
    <n v="16"/>
    <n v="64"/>
    <n v="28"/>
    <n v="425"/>
    <n v="8"/>
    <n v="135.44"/>
    <n v="48"/>
    <n v="31"/>
    <n v="3.57"/>
    <n v="628"/>
    <n v="4"/>
    <n v="24"/>
    <n v="1"/>
    <n v="6.02"/>
    <n v="578"/>
    <n v="0.73529411764705888"/>
    <n v="0.93789808917197448"/>
    <n v="0.97283531409168078"/>
    <n v="0.72156196943972839"/>
    <n v="2.7164685908319185E-2"/>
    <n v="6.640625"/>
    <n v="0.97283531409168078"/>
    <n v="1.3582342954159592E-2"/>
    <n v="294.5"/>
    <n v="0.93789808917197448"/>
    <n v="24"/>
    <n v="106.25"/>
    <n v="1.5483870967741935"/>
    <n v="4.3487891317188421"/>
  </r>
  <r>
    <d v="2023-02-23T00:00:00"/>
    <n v="3"/>
    <s v="M02"/>
    <n v="519"/>
    <n v="495"/>
    <n v="24"/>
    <n v="65"/>
    <n v="38"/>
    <n v="467"/>
    <n v="8"/>
    <n v="148.26"/>
    <n v="48"/>
    <n v="45"/>
    <n v="4.41"/>
    <n v="679"/>
    <n v="3"/>
    <n v="22"/>
    <n v="3"/>
    <n v="7.39"/>
    <n v="527"/>
    <n v="0.88614800759013279"/>
    <n v="0.76435935198821792"/>
    <n v="0.95375722543352603"/>
    <n v="0.89980732177263967"/>
    <n v="4.6242774566473986E-2"/>
    <n v="7.1846153846153848"/>
    <n v="0.95375722543352603"/>
    <n v="1.5414258188824663E-2"/>
    <n v="173"/>
    <n v="0.76435935198821792"/>
    <n v="7.333333333333333"/>
    <n v="155.66666666666666"/>
    <n v="1.0666666666666667"/>
    <n v="3.5006070416835291"/>
  </r>
  <r>
    <d v="2023-05-19T00:00:00"/>
    <n v="2"/>
    <s v="M02"/>
    <n v="600"/>
    <n v="590"/>
    <n v="10"/>
    <n v="65"/>
    <n v="27"/>
    <n v="407"/>
    <n v="4"/>
    <n v="142.13"/>
    <n v="31"/>
    <n v="63"/>
    <n v="2.5499999999999998"/>
    <n v="677"/>
    <n v="6"/>
    <n v="31"/>
    <n v="3"/>
    <n v="4.6500000000000004"/>
    <n v="561"/>
    <n v="0.72549019607843135"/>
    <n v="0.88626292466765144"/>
    <n v="0.98333333333333328"/>
    <n v="0.67833333333333334"/>
    <n v="1.6666666666666666E-2"/>
    <n v="6.2615384615384615"/>
    <n v="0.98333333333333328"/>
    <n v="6.6666666666666671E-3"/>
    <n v="300"/>
    <n v="0.88626292466765144"/>
    <n v="10.333333333333334"/>
    <n v="67.833333333333329"/>
    <n v="0.49206349206349204"/>
    <n v="4.2214873707169493"/>
  </r>
  <r>
    <d v="2023-10-29T00:00:00"/>
    <n v="2"/>
    <s v="M05"/>
    <n v="414"/>
    <n v="385"/>
    <n v="29"/>
    <n v="63"/>
    <n v="47"/>
    <n v="575"/>
    <n v="8"/>
    <n v="187.83"/>
    <n v="32"/>
    <n v="60"/>
    <n v="4.9400000000000004"/>
    <n v="699"/>
    <n v="4"/>
    <n v="34"/>
    <n v="4"/>
    <n v="5.0199999999999996"/>
    <n v="580"/>
    <n v="0.99137931034482762"/>
    <n v="0.59227467811158796"/>
    <n v="0.92995169082125606"/>
    <n v="1.3888888888888888"/>
    <n v="7.0048309178743967E-2"/>
    <n v="9.1269841269841265"/>
    <n v="0.92995169082125606"/>
    <n v="1.932367149758454E-2"/>
    <n v="207"/>
    <n v="0.59227467811158796"/>
    <n v="8.5"/>
    <n v="143.75"/>
    <n v="0.53333333333333333"/>
    <n v="2.2041207474844273"/>
  </r>
  <r>
    <d v="2023-11-03T00:00:00"/>
    <n v="3"/>
    <s v="M03"/>
    <n v="484"/>
    <n v="470"/>
    <n v="14"/>
    <n v="61"/>
    <n v="42"/>
    <n v="556"/>
    <n v="9"/>
    <n v="169.34"/>
    <n v="59"/>
    <n v="33"/>
    <n v="4.04"/>
    <n v="617"/>
    <n v="5"/>
    <n v="24"/>
    <n v="5"/>
    <n v="7.75"/>
    <n v="520"/>
    <n v="1.0692307692307692"/>
    <n v="0.78444084278768234"/>
    <n v="0.97107438016528924"/>
    <n v="1.1487603305785123"/>
    <n v="2.8925619834710745E-2"/>
    <n v="9.1147540983606561"/>
    <n v="0.97107438016528924"/>
    <n v="1.859504132231405E-2"/>
    <n v="161.33333333333334"/>
    <n v="0.78444084278768234"/>
    <n v="4.8"/>
    <n v="111.2"/>
    <n v="1.7878787878787878"/>
    <n v="2.858155190740522"/>
  </r>
  <r>
    <d v="2023-12-15T00:00:00"/>
    <n v="3"/>
    <s v="M05"/>
    <n v="572"/>
    <n v="547"/>
    <n v="25"/>
    <n v="66"/>
    <n v="37"/>
    <n v="531"/>
    <n v="10"/>
    <n v="196.31"/>
    <n v="46"/>
    <n v="46"/>
    <n v="3.72"/>
    <n v="603"/>
    <n v="6"/>
    <n v="39"/>
    <n v="2"/>
    <n v="7.3"/>
    <n v="501"/>
    <n v="1.0598802395209581"/>
    <n v="0.94859038142620233"/>
    <n v="0.95629370629370625"/>
    <n v="0.92832167832167833"/>
    <n v="4.3706293706293704E-2"/>
    <n v="8.045454545454545"/>
    <n v="0.95629370629370625"/>
    <n v="1.7482517482517484E-2"/>
    <n v="190.66666666666666"/>
    <n v="0.94859038142620233"/>
    <n v="19.5"/>
    <n v="88.5"/>
    <n v="1"/>
    <n v="2.9137588507972083"/>
  </r>
  <r>
    <d v="2023-07-10T00:00:00"/>
    <n v="1"/>
    <s v="M01"/>
    <n v="450"/>
    <n v="433"/>
    <n v="17"/>
    <n v="60"/>
    <n v="60"/>
    <n v="517"/>
    <n v="2"/>
    <n v="125.18"/>
    <n v="35"/>
    <n v="68"/>
    <n v="3.39"/>
    <n v="648"/>
    <n v="3"/>
    <n v="22"/>
    <n v="1"/>
    <n v="7.65"/>
    <n v="504"/>
    <n v="1.0257936507936507"/>
    <n v="0.69444444444444442"/>
    <n v="0.9622222222222222"/>
    <n v="1.1488888888888888"/>
    <n v="3.7777777777777778E-2"/>
    <n v="8.6166666666666671"/>
    <n v="0.9622222222222222"/>
    <n v="4.4444444444444444E-3"/>
    <n v="450"/>
    <n v="0.69444444444444442"/>
    <n v="22"/>
    <n v="172.33333333333334"/>
    <n v="0.51470588235294112"/>
    <n v="3.5948234542259145"/>
  </r>
  <r>
    <d v="2023-01-20T00:00:00"/>
    <n v="2"/>
    <s v="M03"/>
    <n v="499"/>
    <n v="486"/>
    <n v="13"/>
    <n v="69"/>
    <n v="27"/>
    <n v="427"/>
    <n v="8"/>
    <n v="121.87"/>
    <n v="59"/>
    <n v="37"/>
    <n v="4.66"/>
    <n v="695"/>
    <n v="1"/>
    <n v="34"/>
    <n v="3"/>
    <n v="4.01"/>
    <n v="503"/>
    <n v="0.84890656063618286"/>
    <n v="0.71798561151079132"/>
    <n v="0.97394789579158314"/>
    <n v="0.85571142284569135"/>
    <n v="2.6052104208416832E-2"/>
    <n v="6.1884057971014492"/>
    <n v="0.97394789579158314"/>
    <n v="1.6032064128256512E-2"/>
    <n v="249.5"/>
    <n v="0.71798561151079132"/>
    <n v="11.333333333333334"/>
    <n v="427"/>
    <n v="1.5945945945945945"/>
    <n v="4.0945269549519976"/>
  </r>
  <r>
    <d v="2023-09-24T00:00:00"/>
    <n v="1"/>
    <s v="M03"/>
    <n v="524"/>
    <n v="500"/>
    <n v="24"/>
    <n v="65"/>
    <n v="44"/>
    <n v="551"/>
    <n v="5"/>
    <n v="118.86"/>
    <n v="48"/>
    <n v="51"/>
    <n v="4.9800000000000004"/>
    <n v="621"/>
    <n v="4"/>
    <n v="40"/>
    <n v="2"/>
    <n v="7.59"/>
    <n v="524"/>
    <n v="1.0515267175572518"/>
    <n v="0.8438003220611916"/>
    <n v="0.95419847328244278"/>
    <n v="1.0515267175572518"/>
    <n v="4.5801526717557252E-2"/>
    <n v="8.476923076923077"/>
    <n v="0.95419847328244278"/>
    <n v="9.5419847328244278E-3"/>
    <n v="524"/>
    <n v="0.8438003220611916"/>
    <n v="20"/>
    <n v="137.75"/>
    <n v="0.94117647058823528"/>
    <n v="4.4085478714453981"/>
  </r>
  <r>
    <d v="2023-06-30T00:00:00"/>
    <n v="3"/>
    <s v="M04"/>
    <n v="476"/>
    <n v="465"/>
    <n v="11"/>
    <n v="62"/>
    <n v="37"/>
    <n v="543"/>
    <n v="10"/>
    <n v="121.03"/>
    <n v="60"/>
    <n v="47"/>
    <n v="4.92"/>
    <n v="626"/>
    <n v="4"/>
    <n v="38"/>
    <n v="3"/>
    <n v="5.15"/>
    <n v="515"/>
    <n v="1.054368932038835"/>
    <n v="0.76038338658146964"/>
    <n v="0.97689075630252098"/>
    <n v="1.1407563025210083"/>
    <n v="2.3109243697478993E-2"/>
    <n v="8.758064516129032"/>
    <n v="0.97689075630252098"/>
    <n v="2.100840336134454E-2"/>
    <n v="158.66666666666666"/>
    <n v="0.76038338658146964"/>
    <n v="12.666666666666666"/>
    <n v="135.75"/>
    <n v="1.2765957446808511"/>
    <n v="3.9329091960670906"/>
  </r>
  <r>
    <d v="2023-06-22T00:00:00"/>
    <n v="3"/>
    <s v="M05"/>
    <n v="554"/>
    <n v="540"/>
    <n v="14"/>
    <n v="64"/>
    <n v="40"/>
    <n v="540"/>
    <n v="8"/>
    <n v="170.63"/>
    <n v="50"/>
    <n v="38"/>
    <n v="4.6100000000000003"/>
    <n v="699"/>
    <n v="6"/>
    <n v="35"/>
    <n v="4"/>
    <n v="6.95"/>
    <n v="565"/>
    <n v="0.95575221238938057"/>
    <n v="0.79256080114449212"/>
    <n v="0.97472924187725629"/>
    <n v="0.97472924187725629"/>
    <n v="2.5270758122743681E-2"/>
    <n v="8.4375"/>
    <n v="0.97472924187725629"/>
    <n v="1.444043321299639E-2"/>
    <n v="184.66666666666666"/>
    <n v="0.79256080114449212"/>
    <n v="8.75"/>
    <n v="90"/>
    <n v="1.3157894736842106"/>
    <n v="3.246791302818965"/>
  </r>
  <r>
    <d v="2023-09-26T00:00:00"/>
    <n v="3"/>
    <s v="M04"/>
    <n v="559"/>
    <n v="533"/>
    <n v="26"/>
    <n v="60"/>
    <n v="38"/>
    <n v="466"/>
    <n v="9"/>
    <n v="194.84"/>
    <n v="57"/>
    <n v="37"/>
    <n v="4.2699999999999996"/>
    <n v="668"/>
    <n v="7"/>
    <n v="26"/>
    <n v="1"/>
    <n v="3.46"/>
    <n v="582"/>
    <n v="0.80068728522336774"/>
    <n v="0.83682634730538918"/>
    <n v="0.95348837209302328"/>
    <n v="0.83363148479427551"/>
    <n v="4.6511627906976744E-2"/>
    <n v="7.7666666666666666"/>
    <n v="0.95348837209302328"/>
    <n v="1.6100178890876567E-2"/>
    <n v="186.33333333333334"/>
    <n v="0.83682634730538918"/>
    <n v="26"/>
    <n v="66.571428571428569"/>
    <n v="1.5405405405405406"/>
    <n v="2.86902073496202"/>
  </r>
  <r>
    <d v="2023-02-17T00:00:00"/>
    <n v="3"/>
    <s v="M04"/>
    <n v="585"/>
    <n v="568"/>
    <n v="17"/>
    <n v="66"/>
    <n v="18"/>
    <n v="442"/>
    <n v="7"/>
    <n v="147.41999999999999"/>
    <n v="37"/>
    <n v="62"/>
    <n v="2.8"/>
    <n v="652"/>
    <n v="6"/>
    <n v="24"/>
    <n v="2"/>
    <n v="5.16"/>
    <n v="527"/>
    <n v="0.83870967741935487"/>
    <n v="0.89723926380368102"/>
    <n v="0.97094017094017093"/>
    <n v="0.75555555555555554"/>
    <n v="2.9059829059829061E-2"/>
    <n v="6.6969696969696972"/>
    <n v="0.97094017094017093"/>
    <n v="1.1965811965811967E-2"/>
    <n v="195"/>
    <n v="0.89723926380368102"/>
    <n v="12"/>
    <n v="73.666666666666671"/>
    <n v="0.59677419354838712"/>
    <n v="3.9682539682539688"/>
  </r>
  <r>
    <d v="2023-01-28T00:00:00"/>
    <n v="2"/>
    <s v="M05"/>
    <n v="606"/>
    <n v="583"/>
    <n v="23"/>
    <n v="61"/>
    <n v="10"/>
    <n v="488"/>
    <n v="8"/>
    <n v="161.44999999999999"/>
    <n v="42"/>
    <n v="62"/>
    <n v="4.41"/>
    <n v="609"/>
    <n v="6"/>
    <n v="29"/>
    <n v="1"/>
    <n v="6.2"/>
    <n v="532"/>
    <n v="0.91729323308270672"/>
    <n v="0.99507389162561577"/>
    <n v="0.96204620462046209"/>
    <n v="0.80528052805280526"/>
    <n v="3.7953795379537955E-2"/>
    <n v="8"/>
    <n v="0.96204620462046209"/>
    <n v="1.3201320132013201E-2"/>
    <n v="303"/>
    <n v="0.99507389162561577"/>
    <n v="29"/>
    <n v="81.333333333333329"/>
    <n v="0.67741935483870963"/>
    <n v="3.7534840507897185"/>
  </r>
  <r>
    <d v="2023-03-06T00:00:00"/>
    <n v="2"/>
    <s v="M02"/>
    <n v="426"/>
    <n v="406"/>
    <n v="20"/>
    <n v="70"/>
    <n v="48"/>
    <n v="410"/>
    <n v="9"/>
    <n v="132.34"/>
    <n v="50"/>
    <n v="59"/>
    <n v="4.3"/>
    <n v="634"/>
    <n v="4"/>
    <n v="22"/>
    <n v="3"/>
    <n v="3.62"/>
    <n v="573"/>
    <n v="0.71553228621291454"/>
    <n v="0.67192429022082023"/>
    <n v="0.95305164319248825"/>
    <n v="0.96244131455399062"/>
    <n v="4.6948356807511735E-2"/>
    <n v="5.8571428571428568"/>
    <n v="0.95305164319248825"/>
    <n v="2.1126760563380281E-2"/>
    <n v="213"/>
    <n v="0.67192429022082023"/>
    <n v="7.333333333333333"/>
    <n v="102.5"/>
    <n v="0.84745762711864403"/>
    <n v="3.2189814115157924"/>
  </r>
  <r>
    <d v="2023-11-11T00:00:00"/>
    <n v="1"/>
    <s v="M04"/>
    <n v="501"/>
    <n v="481"/>
    <n v="20"/>
    <n v="60"/>
    <n v="52"/>
    <n v="591"/>
    <n v="10"/>
    <n v="153.13"/>
    <n v="31"/>
    <n v="33"/>
    <n v="2.2400000000000002"/>
    <n v="601"/>
    <n v="3"/>
    <n v="36"/>
    <n v="5"/>
    <n v="7.02"/>
    <n v="525"/>
    <n v="1.1257142857142857"/>
    <n v="0.83361064891846925"/>
    <n v="0.96007984031936133"/>
    <n v="1.1796407185628743"/>
    <n v="3.9920159680638723E-2"/>
    <n v="9.85"/>
    <n v="0.96007984031936133"/>
    <n v="1.9960079840319361E-2"/>
    <n v="501"/>
    <n v="0.83361064891846925"/>
    <n v="7.2"/>
    <n v="197"/>
    <n v="0.93939393939393945"/>
    <n v="3.271729902697055"/>
  </r>
  <r>
    <d v="2023-07-16T00:00:00"/>
    <n v="2"/>
    <s v="M02"/>
    <n v="436"/>
    <n v="406"/>
    <n v="30"/>
    <n v="60"/>
    <n v="14"/>
    <n v="595"/>
    <n v="9"/>
    <n v="176.09"/>
    <n v="52"/>
    <n v="70"/>
    <n v="4.25"/>
    <n v="633"/>
    <n v="7"/>
    <n v="37"/>
    <n v="5"/>
    <n v="4.3899999999999997"/>
    <n v="514"/>
    <n v="1.1575875486381324"/>
    <n v="0.68878357030015802"/>
    <n v="0.93119266055045868"/>
    <n v="1.3646788990825689"/>
    <n v="6.8807339449541288E-2"/>
    <n v="9.9166666666666661"/>
    <n v="0.93119266055045868"/>
    <n v="2.0642201834862386E-2"/>
    <n v="218"/>
    <n v="0.68878357030015802"/>
    <n v="7.4"/>
    <n v="85"/>
    <n v="0.74285714285714288"/>
    <n v="2.4760065875404624"/>
  </r>
  <r>
    <d v="2023-05-06T00:00:00"/>
    <n v="1"/>
    <s v="M04"/>
    <n v="670"/>
    <n v="641"/>
    <n v="29"/>
    <n v="70"/>
    <n v="46"/>
    <n v="424"/>
    <n v="4"/>
    <n v="163.25"/>
    <n v="59"/>
    <n v="61"/>
    <n v="3.82"/>
    <n v="691"/>
    <n v="2"/>
    <n v="33"/>
    <n v="3"/>
    <n v="6.08"/>
    <n v="584"/>
    <n v="0.72602739726027399"/>
    <n v="0.96960926193921848"/>
    <n v="0.95671641791044781"/>
    <n v="0.63283582089552237"/>
    <n v="4.3283582089552242E-2"/>
    <n v="6.0571428571428569"/>
    <n v="0.95671641791044781"/>
    <n v="5.9701492537313433E-3"/>
    <n v="670"/>
    <n v="0.96960926193921848"/>
    <n v="11"/>
    <n v="212"/>
    <n v="0.96721311475409832"/>
    <n v="4.104134762633997"/>
  </r>
  <r>
    <d v="2023-04-12T00:00:00"/>
    <n v="2"/>
    <s v="M03"/>
    <n v="406"/>
    <n v="381"/>
    <n v="25"/>
    <n v="65"/>
    <n v="26"/>
    <n v="404"/>
    <n v="10"/>
    <n v="100.03"/>
    <n v="37"/>
    <n v="41"/>
    <n v="3.86"/>
    <n v="646"/>
    <n v="5"/>
    <n v="32"/>
    <n v="1"/>
    <n v="4.01"/>
    <n v="589"/>
    <n v="0.68590831918505946"/>
    <n v="0.62848297213622295"/>
    <n v="0.93842364532019706"/>
    <n v="0.99507389162561577"/>
    <n v="6.1576354679802957E-2"/>
    <n v="6.2153846153846155"/>
    <n v="0.93842364532019706"/>
    <n v="2.4630541871921183E-2"/>
    <n v="203"/>
    <n v="0.62848297213622295"/>
    <n v="32"/>
    <n v="80.8"/>
    <n v="0.90243902439024393"/>
    <n v="4.0587823652904129"/>
  </r>
  <r>
    <d v="2023-08-23T00:00:00"/>
    <n v="3"/>
    <s v="M02"/>
    <n v="407"/>
    <n v="397"/>
    <n v="10"/>
    <n v="68"/>
    <n v="56"/>
    <n v="419"/>
    <n v="3"/>
    <n v="118.3"/>
    <n v="32"/>
    <n v="54"/>
    <n v="2.83"/>
    <n v="683"/>
    <n v="3"/>
    <n v="38"/>
    <n v="4"/>
    <n v="4.96"/>
    <n v="582"/>
    <n v="0.71993127147766323"/>
    <n v="0.59590043923865299"/>
    <n v="0.97542997542997545"/>
    <n v="1.0294840294840295"/>
    <n v="2.4570024570024569E-2"/>
    <n v="6.1617647058823533"/>
    <n v="0.97542997542997545"/>
    <n v="7.3710073710073713E-3"/>
    <n v="135.66666666666666"/>
    <n v="0.59590043923865299"/>
    <n v="9.5"/>
    <n v="139.66666666666666"/>
    <n v="0.59259259259259256"/>
    <n v="3.4404057480980557"/>
  </r>
  <r>
    <d v="2023-11-26T00:00:00"/>
    <n v="3"/>
    <s v="M05"/>
    <n v="424"/>
    <n v="404"/>
    <n v="20"/>
    <n v="68"/>
    <n v="10"/>
    <n v="469"/>
    <n v="9"/>
    <n v="167.75"/>
    <n v="46"/>
    <n v="53"/>
    <n v="2.13"/>
    <n v="602"/>
    <n v="1"/>
    <n v="35"/>
    <n v="1"/>
    <n v="5.09"/>
    <n v="503"/>
    <n v="0.93240556660039764"/>
    <n v="0.70431893687707636"/>
    <n v="0.95283018867924529"/>
    <n v="1.1061320754716981"/>
    <n v="4.716981132075472E-2"/>
    <n v="6.8970588235294121"/>
    <n v="0.95283018867924529"/>
    <n v="2.1226415094339621E-2"/>
    <n v="141.33333333333334"/>
    <n v="0.70431893687707636"/>
    <n v="35"/>
    <n v="469"/>
    <n v="0.86792452830188682"/>
    <n v="2.5275707898658717"/>
  </r>
  <r>
    <d v="2023-05-19T00:00:00"/>
    <n v="2"/>
    <s v="M01"/>
    <n v="558"/>
    <n v="530"/>
    <n v="28"/>
    <n v="67"/>
    <n v="59"/>
    <n v="439"/>
    <n v="7"/>
    <n v="164.52"/>
    <n v="57"/>
    <n v="69"/>
    <n v="4.7699999999999996"/>
    <n v="660"/>
    <n v="2"/>
    <n v="33"/>
    <n v="4"/>
    <n v="3.69"/>
    <n v="523"/>
    <n v="0.83938814531548755"/>
    <n v="0.84545454545454546"/>
    <n v="0.94982078853046592"/>
    <n v="0.78673835125448033"/>
    <n v="5.0179211469534052E-2"/>
    <n v="6.5522388059701493"/>
    <n v="0.94982078853046592"/>
    <n v="1.2544802867383513E-2"/>
    <n v="279"/>
    <n v="0.84545454545454546"/>
    <n v="8.25"/>
    <n v="219.5"/>
    <n v="0.82608695652173914"/>
    <n v="3.3916849015317285"/>
  </r>
  <r>
    <d v="2023-10-14T00:00:00"/>
    <n v="3"/>
    <s v="M03"/>
    <n v="509"/>
    <n v="493"/>
    <n v="16"/>
    <n v="69"/>
    <n v="25"/>
    <n v="513"/>
    <n v="6"/>
    <n v="164.24"/>
    <n v="51"/>
    <n v="63"/>
    <n v="4.38"/>
    <n v="604"/>
    <n v="2"/>
    <n v="32"/>
    <n v="1"/>
    <n v="4.3600000000000003"/>
    <n v="589"/>
    <n v="0.87096774193548387"/>
    <n v="0.8427152317880795"/>
    <n v="0.96856581532416508"/>
    <n v="1.0078585461689586"/>
    <n v="3.1434184675834968E-2"/>
    <n v="7.4347826086956523"/>
    <n v="0.96856581532416508"/>
    <n v="1.1787819253438114E-2"/>
    <n v="169.66666666666666"/>
    <n v="0.8427152317880795"/>
    <n v="32"/>
    <n v="256.5"/>
    <n v="0.80952380952380953"/>
    <n v="3.0991232342912807"/>
  </r>
  <r>
    <d v="2023-02-02T00:00:00"/>
    <n v="1"/>
    <s v="M04"/>
    <n v="482"/>
    <n v="469"/>
    <n v="13"/>
    <n v="65"/>
    <n v="55"/>
    <n v="551"/>
    <n v="1"/>
    <n v="161.4"/>
    <n v="40"/>
    <n v="64"/>
    <n v="4.8"/>
    <n v="654"/>
    <n v="3"/>
    <n v="29"/>
    <n v="5"/>
    <n v="6.33"/>
    <n v="571"/>
    <n v="0.96497373029772326"/>
    <n v="0.73700305810397548"/>
    <n v="0.97302904564315351"/>
    <n v="1.1431535269709543"/>
    <n v="2.6970954356846474E-2"/>
    <n v="8.476923076923077"/>
    <n v="0.97302904564315351"/>
    <n v="2.0746887966804979E-3"/>
    <n v="482"/>
    <n v="0.73700305810397548"/>
    <n v="5.8"/>
    <n v="183.66666666666666"/>
    <n v="0.625"/>
    <n v="2.9863692688971497"/>
  </r>
  <r>
    <d v="2023-12-04T00:00:00"/>
    <n v="1"/>
    <s v="M04"/>
    <n v="678"/>
    <n v="665"/>
    <n v="13"/>
    <n v="63"/>
    <n v="35"/>
    <n v="413"/>
    <n v="1"/>
    <n v="197.35"/>
    <n v="36"/>
    <n v="53"/>
    <n v="2.74"/>
    <n v="657"/>
    <n v="6"/>
    <n v="23"/>
    <n v="4"/>
    <n v="3.64"/>
    <n v="537"/>
    <n v="0.76908752327746743"/>
    <n v="1.0319634703196348"/>
    <n v="0.9808259587020649"/>
    <n v="0.60914454277286134"/>
    <n v="1.9174041297935103E-2"/>
    <n v="6.5555555555555554"/>
    <n v="0.9808259587020649"/>
    <n v="1.4749262536873156E-3"/>
    <n v="678"/>
    <n v="1.0319634703196348"/>
    <n v="5.75"/>
    <n v="68.833333333333329"/>
    <n v="0.67924528301886788"/>
    <n v="3.4355206485938687"/>
  </r>
  <r>
    <d v="2023-12-18T00:00:00"/>
    <n v="2"/>
    <s v="M03"/>
    <n v="587"/>
    <n v="568"/>
    <n v="19"/>
    <n v="60"/>
    <n v="55"/>
    <n v="506"/>
    <n v="8"/>
    <n v="159.88999999999999"/>
    <n v="51"/>
    <n v="63"/>
    <n v="3.12"/>
    <n v="646"/>
    <n v="6"/>
    <n v="20"/>
    <n v="3"/>
    <n v="3.32"/>
    <n v="570"/>
    <n v="0.88771929824561402"/>
    <n v="0.90866873065015474"/>
    <n v="0.96763202725724018"/>
    <n v="0.86201022146507666"/>
    <n v="3.2367972742759793E-2"/>
    <n v="8.4333333333333336"/>
    <n v="0.96763202725724018"/>
    <n v="1.3628620102214651E-2"/>
    <n v="293.5"/>
    <n v="0.90866873065015474"/>
    <n v="6.666666666666667"/>
    <n v="84.333333333333329"/>
    <n v="0.80952380952380953"/>
    <n v="3.6712740008756022"/>
  </r>
  <r>
    <d v="2023-11-11T00:00:00"/>
    <n v="3"/>
    <s v="M02"/>
    <n v="469"/>
    <n v="454"/>
    <n v="15"/>
    <n v="64"/>
    <n v="30"/>
    <n v="444"/>
    <n v="10"/>
    <n v="156.24"/>
    <n v="48"/>
    <n v="55"/>
    <n v="4.45"/>
    <n v="602"/>
    <n v="5"/>
    <n v="27"/>
    <n v="2"/>
    <n v="3.08"/>
    <n v="555"/>
    <n v="0.8"/>
    <n v="0.77906976744186052"/>
    <n v="0.96801705756929635"/>
    <n v="0.94669509594882728"/>
    <n v="3.1982942430703626E-2"/>
    <n v="6.9375"/>
    <n v="0.96801705756929635"/>
    <n v="2.1321961620469083E-2"/>
    <n v="156.33333333333334"/>
    <n v="0.77906976744186052"/>
    <n v="13.5"/>
    <n v="88.8"/>
    <n v="0.87272727272727268"/>
    <n v="3.0017921146953404"/>
  </r>
  <r>
    <d v="2023-04-02T00:00:00"/>
    <n v="1"/>
    <s v="M02"/>
    <n v="469"/>
    <n v="440"/>
    <n v="29"/>
    <n v="66"/>
    <n v="15"/>
    <n v="483"/>
    <n v="10"/>
    <n v="100.76"/>
    <n v="41"/>
    <n v="62"/>
    <n v="3.26"/>
    <n v="646"/>
    <n v="2"/>
    <n v="25"/>
    <n v="2"/>
    <n v="5.29"/>
    <n v="548"/>
    <n v="0.88138686131386856"/>
    <n v="0.72600619195046434"/>
    <n v="0.93816631130063965"/>
    <n v="1.0298507462686568"/>
    <n v="6.1833688699360338E-2"/>
    <n v="7.3181818181818183"/>
    <n v="0.93816631130063965"/>
    <n v="2.1321961620469083E-2"/>
    <n v="469"/>
    <n v="0.72600619195046434"/>
    <n v="12.5"/>
    <n v="241.5"/>
    <n v="0.66129032258064513"/>
    <n v="4.654624851131401"/>
  </r>
  <r>
    <d v="2023-03-23T00:00:00"/>
    <n v="1"/>
    <s v="M01"/>
    <n v="449"/>
    <n v="427"/>
    <n v="22"/>
    <n v="67"/>
    <n v="53"/>
    <n v="526"/>
    <n v="8"/>
    <n v="192.05"/>
    <n v="42"/>
    <n v="37"/>
    <n v="2.14"/>
    <n v="604"/>
    <n v="2"/>
    <n v="39"/>
    <n v="5"/>
    <n v="6.3"/>
    <n v="552"/>
    <n v="0.95289855072463769"/>
    <n v="0.74337748344370858"/>
    <n v="0.95100222717149219"/>
    <n v="1.1714922048997773"/>
    <n v="4.8997772828507792E-2"/>
    <n v="7.8507462686567164"/>
    <n v="0.95100222717149219"/>
    <n v="1.7817371937639197E-2"/>
    <n v="449"/>
    <n v="0.74337748344370858"/>
    <n v="7.8"/>
    <n v="263"/>
    <n v="1.1351351351351351"/>
    <n v="2.3379328299921895"/>
  </r>
  <r>
    <d v="2023-08-22T00:00:00"/>
    <n v="3"/>
    <s v="M01"/>
    <n v="464"/>
    <n v="438"/>
    <n v="26"/>
    <n v="66"/>
    <n v="27"/>
    <n v="403"/>
    <n v="3"/>
    <n v="163.92"/>
    <n v="56"/>
    <n v="51"/>
    <n v="3.6"/>
    <n v="658"/>
    <n v="3"/>
    <n v="28"/>
    <n v="3"/>
    <n v="3.99"/>
    <n v="527"/>
    <n v="0.76470588235294112"/>
    <n v="0.70516717325227962"/>
    <n v="0.94396551724137934"/>
    <n v="0.86853448275862066"/>
    <n v="5.6034482758620691E-2"/>
    <n v="6.1060606060606064"/>
    <n v="0.94396551724137934"/>
    <n v="6.4655172413793103E-3"/>
    <n v="154.66666666666666"/>
    <n v="0.70516717325227962"/>
    <n v="9.3333333333333339"/>
    <n v="134.33333333333334"/>
    <n v="1.0980392156862746"/>
    <n v="2.8306490971205469"/>
  </r>
  <r>
    <d v="2023-05-22T00:00:00"/>
    <n v="1"/>
    <s v="M05"/>
    <n v="561"/>
    <n v="545"/>
    <n v="16"/>
    <n v="66"/>
    <n v="41"/>
    <n v="470"/>
    <n v="6"/>
    <n v="155.56"/>
    <n v="35"/>
    <n v="70"/>
    <n v="3.61"/>
    <n v="618"/>
    <n v="1"/>
    <n v="39"/>
    <n v="5"/>
    <n v="7.94"/>
    <n v="520"/>
    <n v="0.90384615384615385"/>
    <n v="0.90776699029126218"/>
    <n v="0.97147950089126556"/>
    <n v="0.83778966131907306"/>
    <n v="2.8520499108734401E-2"/>
    <n v="7.1212121212121211"/>
    <n v="0.97147950089126556"/>
    <n v="1.06951871657754E-2"/>
    <n v="561"/>
    <n v="0.90776699029126218"/>
    <n v="7.8"/>
    <n v="470"/>
    <n v="0.5"/>
    <n v="3.6063255335561841"/>
  </r>
  <r>
    <d v="2023-05-16T00:00:00"/>
    <n v="3"/>
    <s v="M05"/>
    <n v="679"/>
    <n v="656"/>
    <n v="23"/>
    <n v="70"/>
    <n v="50"/>
    <n v="576"/>
    <n v="10"/>
    <n v="120.12"/>
    <n v="30"/>
    <n v="44"/>
    <n v="2.17"/>
    <n v="641"/>
    <n v="2"/>
    <n v="32"/>
    <n v="1"/>
    <n v="7.21"/>
    <n v="557"/>
    <n v="1.0341113105924595"/>
    <n v="1.0592823712948518"/>
    <n v="0.96612665684830634"/>
    <n v="0.8483063328424153"/>
    <n v="3.3873343151693665E-2"/>
    <n v="8.2285714285714278"/>
    <n v="0.96612665684830634"/>
    <n v="1.4727540500736377E-2"/>
    <n v="226.33333333333334"/>
    <n v="1.0592823712948518"/>
    <n v="32"/>
    <n v="288"/>
    <n v="0.68181818181818177"/>
    <n v="5.6526806526806528"/>
  </r>
  <r>
    <d v="2023-06-21T00:00:00"/>
    <n v="2"/>
    <s v="M03"/>
    <n v="684"/>
    <n v="671"/>
    <n v="13"/>
    <n v="62"/>
    <n v="56"/>
    <n v="463"/>
    <n v="9"/>
    <n v="187.33"/>
    <n v="38"/>
    <n v="62"/>
    <n v="2.93"/>
    <n v="612"/>
    <n v="3"/>
    <n v="24"/>
    <n v="5"/>
    <n v="3.46"/>
    <n v="575"/>
    <n v="0.80521739130434777"/>
    <n v="1.1176470588235294"/>
    <n v="0.98099415204678364"/>
    <n v="0.67690058479532167"/>
    <n v="1.9005847953216373E-2"/>
    <n v="7.467741935483871"/>
    <n v="0.98099415204678364"/>
    <n v="1.3157894736842105E-2"/>
    <n v="342"/>
    <n v="1.1176470588235294"/>
    <n v="4.8"/>
    <n v="154.33333333333334"/>
    <n v="0.61290322580645162"/>
    <n v="3.651310521539529"/>
  </r>
  <r>
    <d v="2023-06-23T00:00:00"/>
    <n v="2"/>
    <s v="M05"/>
    <n v="419"/>
    <n v="393"/>
    <n v="26"/>
    <n v="66"/>
    <n v="50"/>
    <n v="582"/>
    <n v="2"/>
    <n v="130.37"/>
    <n v="42"/>
    <n v="51"/>
    <n v="3.45"/>
    <n v="617"/>
    <n v="3"/>
    <n v="38"/>
    <n v="3"/>
    <n v="7.38"/>
    <n v="522"/>
    <n v="1.1149425287356323"/>
    <n v="0.67909238249594817"/>
    <n v="0.93794749403341293"/>
    <n v="1.3890214797136038"/>
    <n v="6.205250596658711E-2"/>
    <n v="8.8181818181818183"/>
    <n v="0.93794749403341293"/>
    <n v="4.7732696897374704E-3"/>
    <n v="209.5"/>
    <n v="0.67909238249594817"/>
    <n v="12.666666666666666"/>
    <n v="194"/>
    <n v="0.82352941176470584"/>
    <n v="3.21392958502723"/>
  </r>
  <r>
    <d v="2023-06-01T00:00:00"/>
    <n v="3"/>
    <s v="M04"/>
    <n v="402"/>
    <n v="374"/>
    <n v="28"/>
    <n v="62"/>
    <n v="42"/>
    <n v="449"/>
    <n v="3"/>
    <n v="179.66"/>
    <n v="42"/>
    <n v="51"/>
    <n v="4.01"/>
    <n v="664"/>
    <n v="7"/>
    <n v="24"/>
    <n v="5"/>
    <n v="4.6399999999999997"/>
    <n v="568"/>
    <n v="0.79049295774647887"/>
    <n v="0.60542168674698793"/>
    <n v="0.93034825870646765"/>
    <n v="1.1169154228855722"/>
    <n v="6.965174129353234E-2"/>
    <n v="7.241935483870968"/>
    <n v="0.93034825870646765"/>
    <n v="7.462686567164179E-3"/>
    <n v="134"/>
    <n v="0.60542168674698793"/>
    <n v="4.8"/>
    <n v="64.142857142857139"/>
    <n v="0.82352941176470584"/>
    <n v="2.2375598352443506"/>
  </r>
  <r>
    <d v="2023-12-09T00:00:00"/>
    <n v="3"/>
    <s v="M01"/>
    <n v="698"/>
    <n v="677"/>
    <n v="21"/>
    <n v="68"/>
    <n v="41"/>
    <n v="463"/>
    <n v="6"/>
    <n v="144.37"/>
    <n v="52"/>
    <n v="67"/>
    <n v="2.52"/>
    <n v="626"/>
    <n v="5"/>
    <n v="25"/>
    <n v="2"/>
    <n v="5.09"/>
    <n v="555"/>
    <n v="0.83423423423423426"/>
    <n v="1.1150159744408945"/>
    <n v="0.96991404011461313"/>
    <n v="0.66332378223495703"/>
    <n v="3.0085959885386818E-2"/>
    <n v="6.8088235294117645"/>
    <n v="0.96991404011461313"/>
    <n v="8.5959885386819486E-3"/>
    <n v="232.66666666666666"/>
    <n v="1.1150159744408945"/>
    <n v="12.5"/>
    <n v="92.6"/>
    <n v="0.77611940298507465"/>
    <n v="4.8347994735748419"/>
  </r>
  <r>
    <d v="2023-04-07T00:00:00"/>
    <n v="3"/>
    <s v="M04"/>
    <n v="430"/>
    <n v="405"/>
    <n v="25"/>
    <n v="67"/>
    <n v="55"/>
    <n v="558"/>
    <n v="10"/>
    <n v="193.36"/>
    <n v="58"/>
    <n v="38"/>
    <n v="4.3099999999999996"/>
    <n v="645"/>
    <n v="6"/>
    <n v="36"/>
    <n v="3"/>
    <n v="4.9800000000000004"/>
    <n v="512"/>
    <n v="1.08984375"/>
    <n v="0.66666666666666663"/>
    <n v="0.94186046511627908"/>
    <n v="1.2976744186046512"/>
    <n v="5.8139534883720929E-2"/>
    <n v="8.3283582089552244"/>
    <n v="0.94186046511627908"/>
    <n v="2.3255813953488372E-2"/>
    <n v="143.33333333333334"/>
    <n v="0.66666666666666663"/>
    <n v="12"/>
    <n v="93"/>
    <n v="1.5263157894736843"/>
    <n v="2.2238311956971453"/>
  </r>
  <r>
    <d v="2023-02-02T00:00:00"/>
    <n v="2"/>
    <s v="M05"/>
    <n v="497"/>
    <n v="485"/>
    <n v="12"/>
    <n v="63"/>
    <n v="39"/>
    <n v="421"/>
    <n v="6"/>
    <n v="100.78"/>
    <n v="59"/>
    <n v="51"/>
    <n v="3.73"/>
    <n v="670"/>
    <n v="7"/>
    <n v="21"/>
    <n v="1"/>
    <n v="6.75"/>
    <n v="518"/>
    <n v="0.81274131274131278"/>
    <n v="0.74179104477611946"/>
    <n v="0.9758551307847082"/>
    <n v="0.84708249496981891"/>
    <n v="2.4144869215291749E-2"/>
    <n v="6.6825396825396828"/>
    <n v="0.9758551307847082"/>
    <n v="1.2072434607645875E-2"/>
    <n v="248.5"/>
    <n v="0.74179104477611946"/>
    <n v="21"/>
    <n v="60.142857142857146"/>
    <n v="1.1568627450980393"/>
    <n v="4.9315340345306611"/>
  </r>
  <r>
    <d v="2023-09-04T00:00:00"/>
    <n v="3"/>
    <s v="M02"/>
    <n v="565"/>
    <n v="536"/>
    <n v="29"/>
    <n v="62"/>
    <n v="35"/>
    <n v="523"/>
    <n v="10"/>
    <n v="137.54"/>
    <n v="34"/>
    <n v="61"/>
    <n v="2.1"/>
    <n v="696"/>
    <n v="7"/>
    <n v="30"/>
    <n v="5"/>
    <n v="3.13"/>
    <n v="581"/>
    <n v="0.90017211703958688"/>
    <n v="0.81178160919540232"/>
    <n v="0.9486725663716814"/>
    <n v="0.92566371681415927"/>
    <n v="5.1327433628318583E-2"/>
    <n v="8.435483870967742"/>
    <n v="0.9486725663716814"/>
    <n v="1.7699115044247787E-2"/>
    <n v="188.33333333333334"/>
    <n v="0.81178160919540232"/>
    <n v="6"/>
    <n v="74.714285714285708"/>
    <n v="0.55737704918032782"/>
    <n v="4.1078958848335034"/>
  </r>
  <r>
    <d v="2023-03-18T00:00:00"/>
    <n v="3"/>
    <s v="M01"/>
    <n v="603"/>
    <n v="584"/>
    <n v="19"/>
    <n v="67"/>
    <n v="47"/>
    <n v="455"/>
    <n v="10"/>
    <n v="179.74"/>
    <n v="42"/>
    <n v="68"/>
    <n v="3.22"/>
    <n v="678"/>
    <n v="6"/>
    <n v="35"/>
    <n v="5"/>
    <n v="5.81"/>
    <n v="513"/>
    <n v="0.88693957115009747"/>
    <n v="0.88938053097345138"/>
    <n v="0.96849087893864017"/>
    <n v="0.75456053067993367"/>
    <n v="3.150912106135987E-2"/>
    <n v="6.7910447761194028"/>
    <n v="0.96849087893864017"/>
    <n v="1.658374792703151E-2"/>
    <n v="201"/>
    <n v="0.88938053097345138"/>
    <n v="7"/>
    <n v="75.833333333333329"/>
    <n v="0.61764705882352944"/>
    <n v="3.3548458885056189"/>
  </r>
  <r>
    <d v="2023-04-14T00:00:00"/>
    <n v="2"/>
    <s v="M04"/>
    <n v="518"/>
    <n v="506"/>
    <n v="12"/>
    <n v="67"/>
    <n v="38"/>
    <n v="570"/>
    <n v="6"/>
    <n v="135.18"/>
    <n v="34"/>
    <n v="44"/>
    <n v="3.74"/>
    <n v="691"/>
    <n v="1"/>
    <n v="23"/>
    <n v="3"/>
    <n v="7.59"/>
    <n v="501"/>
    <n v="1.1377245508982037"/>
    <n v="0.7496382054992764"/>
    <n v="0.97683397683397688"/>
    <n v="1.1003861003861004"/>
    <n v="2.3166023166023165E-2"/>
    <n v="8.5074626865671643"/>
    <n v="0.97683397683397688"/>
    <n v="1.1583011583011582E-2"/>
    <n v="259"/>
    <n v="0.7496382054992764"/>
    <n v="7.666666666666667"/>
    <n v="570"/>
    <n v="0.77272727272727271"/>
    <n v="3.8319277999704098"/>
  </r>
  <r>
    <d v="2023-09-16T00:00:00"/>
    <n v="1"/>
    <s v="M01"/>
    <n v="520"/>
    <n v="490"/>
    <n v="30"/>
    <n v="67"/>
    <n v="14"/>
    <n v="592"/>
    <n v="9"/>
    <n v="172.32"/>
    <n v="31"/>
    <n v="31"/>
    <n v="3.28"/>
    <n v="674"/>
    <n v="5"/>
    <n v="21"/>
    <n v="2"/>
    <n v="6.89"/>
    <n v="589"/>
    <n v="1.0050933786078098"/>
    <n v="0.771513353115727"/>
    <n v="0.94230769230769229"/>
    <n v="1.1384615384615384"/>
    <n v="5.7692307692307696E-2"/>
    <n v="8.8358208955223887"/>
    <n v="0.94230769230769229"/>
    <n v="1.7307692307692309E-2"/>
    <n v="520"/>
    <n v="0.771513353115727"/>
    <n v="10.5"/>
    <n v="118.4"/>
    <n v="1"/>
    <n v="3.017641597028784"/>
  </r>
  <r>
    <d v="2023-01-07T00:00:00"/>
    <n v="3"/>
    <s v="M03"/>
    <n v="507"/>
    <n v="487"/>
    <n v="20"/>
    <n v="65"/>
    <n v="48"/>
    <n v="595"/>
    <n v="7"/>
    <n v="163.80000000000001"/>
    <n v="53"/>
    <n v="30"/>
    <n v="4.4000000000000004"/>
    <n v="644"/>
    <n v="2"/>
    <n v="36"/>
    <n v="2"/>
    <n v="4.3"/>
    <n v="544"/>
    <n v="1.09375"/>
    <n v="0.78726708074534157"/>
    <n v="0.96055226824457596"/>
    <n v="1.1735700197238659"/>
    <n v="3.9447731755424063E-2"/>
    <n v="9.1538461538461533"/>
    <n v="0.96055226824457596"/>
    <n v="1.3806706114398421E-2"/>
    <n v="169"/>
    <n v="0.78726708074534157"/>
    <n v="18"/>
    <n v="297.5"/>
    <n v="1.7666666666666666"/>
    <n v="3.0952380952380949"/>
  </r>
  <r>
    <d v="2023-07-19T00:00:00"/>
    <n v="3"/>
    <s v="M01"/>
    <n v="420"/>
    <n v="394"/>
    <n v="26"/>
    <n v="63"/>
    <n v="50"/>
    <n v="447"/>
    <n v="3"/>
    <n v="192.89"/>
    <n v="35"/>
    <n v="41"/>
    <n v="3.11"/>
    <n v="637"/>
    <n v="3"/>
    <n v="37"/>
    <n v="4"/>
    <n v="5.01"/>
    <n v="521"/>
    <n v="0.85796545105566224"/>
    <n v="0.65934065934065933"/>
    <n v="0.93809523809523809"/>
    <n v="1.0642857142857143"/>
    <n v="6.1904761904761907E-2"/>
    <n v="7.0952380952380949"/>
    <n v="0.93809523809523809"/>
    <n v="7.1428571428571426E-3"/>
    <n v="140"/>
    <n v="0.65934065934065933"/>
    <n v="9.25"/>
    <n v="149"/>
    <n v="0.85365853658536583"/>
    <n v="2.177406812172741"/>
  </r>
  <r>
    <d v="2023-09-10T00:00:00"/>
    <n v="2"/>
    <s v="M05"/>
    <n v="679"/>
    <n v="663"/>
    <n v="16"/>
    <n v="64"/>
    <n v="29"/>
    <n v="560"/>
    <n v="5"/>
    <n v="124.05"/>
    <n v="30"/>
    <n v="34"/>
    <n v="4.5599999999999996"/>
    <n v="652"/>
    <n v="7"/>
    <n v="34"/>
    <n v="2"/>
    <n v="5.88"/>
    <n v="571"/>
    <n v="0.98073555166374782"/>
    <n v="1.0414110429447854"/>
    <n v="0.97643593519882177"/>
    <n v="0.82474226804123707"/>
    <n v="2.3564064801178203E-2"/>
    <n v="8.75"/>
    <n v="0.97643593519882177"/>
    <n v="7.3637702503681884E-3"/>
    <n v="339.5"/>
    <n v="1.0414110429447854"/>
    <n v="17"/>
    <n v="80"/>
    <n v="0.88235294117647056"/>
    <n v="5.4735993550987505"/>
  </r>
  <r>
    <d v="2023-08-20T00:00:00"/>
    <n v="1"/>
    <s v="M02"/>
    <n v="686"/>
    <n v="660"/>
    <n v="26"/>
    <n v="66"/>
    <n v="26"/>
    <n v="524"/>
    <n v="5"/>
    <n v="100.36"/>
    <n v="41"/>
    <n v="59"/>
    <n v="3.13"/>
    <n v="630"/>
    <n v="3"/>
    <n v="23"/>
    <n v="4"/>
    <n v="7.97"/>
    <n v="584"/>
    <n v="0.89726027397260277"/>
    <n v="1.0888888888888888"/>
    <n v="0.96209912536443154"/>
    <n v="0.76384839650145775"/>
    <n v="3.7900874635568516E-2"/>
    <n v="7.9393939393939394"/>
    <n v="0.96209912536443154"/>
    <n v="7.2886297376093291E-3"/>
    <n v="686"/>
    <n v="1.0888888888888888"/>
    <n v="5.75"/>
    <n v="174.66666666666666"/>
    <n v="0.69491525423728817"/>
    <n v="6.8353925866879237"/>
  </r>
  <r>
    <d v="2023-10-16T00:00:00"/>
    <n v="1"/>
    <s v="M02"/>
    <n v="428"/>
    <n v="410"/>
    <n v="18"/>
    <n v="70"/>
    <n v="35"/>
    <n v="568"/>
    <n v="1"/>
    <n v="190.85"/>
    <n v="57"/>
    <n v="59"/>
    <n v="3.19"/>
    <n v="669"/>
    <n v="1"/>
    <n v="31"/>
    <n v="5"/>
    <n v="5.03"/>
    <n v="508"/>
    <n v="1.1181102362204725"/>
    <n v="0.63976083707025411"/>
    <n v="0.95794392523364491"/>
    <n v="1.3271028037383177"/>
    <n v="4.2056074766355138E-2"/>
    <n v="8.1142857142857139"/>
    <n v="0.95794392523364491"/>
    <n v="2.3364485981308409E-3"/>
    <n v="428"/>
    <n v="0.63976083707025411"/>
    <n v="6.2"/>
    <n v="568"/>
    <n v="0.96610169491525422"/>
    <n v="2.2425988996594186"/>
  </r>
  <r>
    <d v="2023-07-13T00:00:00"/>
    <n v="1"/>
    <s v="M04"/>
    <n v="452"/>
    <n v="428"/>
    <n v="24"/>
    <n v="66"/>
    <n v="28"/>
    <n v="458"/>
    <n v="6"/>
    <n v="188.22"/>
    <n v="44"/>
    <n v="68"/>
    <n v="4.33"/>
    <n v="607"/>
    <n v="7"/>
    <n v="22"/>
    <n v="2"/>
    <n v="7.34"/>
    <n v="541"/>
    <n v="0.84658040665434375"/>
    <n v="0.74464579901153216"/>
    <n v="0.94690265486725667"/>
    <n v="1.0132743362831858"/>
    <n v="5.3097345132743362E-2"/>
    <n v="6.9393939393939394"/>
    <n v="0.94690265486725667"/>
    <n v="1.3274336283185841E-2"/>
    <n v="452"/>
    <n v="0.74464579901153216"/>
    <n v="11"/>
    <n v="65.428571428571431"/>
    <n v="0.6470588235294118"/>
    <n v="2.4014451174157903"/>
  </r>
  <r>
    <d v="2023-01-12T00:00:00"/>
    <n v="3"/>
    <s v="M04"/>
    <n v="519"/>
    <n v="492"/>
    <n v="27"/>
    <n v="61"/>
    <n v="13"/>
    <n v="594"/>
    <n v="10"/>
    <n v="144.13999999999999"/>
    <n v="39"/>
    <n v="60"/>
    <n v="3.62"/>
    <n v="683"/>
    <n v="6"/>
    <n v="33"/>
    <n v="1"/>
    <n v="6.71"/>
    <n v="504"/>
    <n v="1.1785714285714286"/>
    <n v="0.75988286969253294"/>
    <n v="0.94797687861271673"/>
    <n v="1.1445086705202312"/>
    <n v="5.2023121387283239E-2"/>
    <n v="9.7377049180327866"/>
    <n v="0.94797687861271673"/>
    <n v="1.9267822736030827E-2"/>
    <n v="173"/>
    <n v="0.75988286969253294"/>
    <n v="33"/>
    <n v="99"/>
    <n v="0.65"/>
    <n v="3.6006660191480511"/>
  </r>
  <r>
    <d v="2023-11-25T00:00:00"/>
    <n v="2"/>
    <s v="M03"/>
    <n v="537"/>
    <n v="518"/>
    <n v="19"/>
    <n v="67"/>
    <n v="39"/>
    <n v="530"/>
    <n v="6"/>
    <n v="156.43"/>
    <n v="54"/>
    <n v="47"/>
    <n v="2.75"/>
    <n v="658"/>
    <n v="7"/>
    <n v="40"/>
    <n v="4"/>
    <n v="5.32"/>
    <n v="542"/>
    <n v="0.97785977859778594"/>
    <n v="0.81610942249240126"/>
    <n v="0.96461824953445063"/>
    <n v="0.98696461824953441"/>
    <n v="3.5381750465549346E-2"/>
    <n v="7.91044776119403"/>
    <n v="0.96461824953445063"/>
    <n v="1.11731843575419E-2"/>
    <n v="268.5"/>
    <n v="0.81610942249240126"/>
    <n v="10"/>
    <n v="75.714285714285708"/>
    <n v="1.1489361702127661"/>
    <n v="3.4328453621428112"/>
  </r>
  <r>
    <d v="2023-08-24T00:00:00"/>
    <n v="2"/>
    <s v="M04"/>
    <n v="510"/>
    <n v="490"/>
    <n v="20"/>
    <n v="70"/>
    <n v="20"/>
    <n v="435"/>
    <n v="8"/>
    <n v="198.49"/>
    <n v="30"/>
    <n v="47"/>
    <n v="3.62"/>
    <n v="677"/>
    <n v="1"/>
    <n v="22"/>
    <n v="1"/>
    <n v="3.56"/>
    <n v="509"/>
    <n v="0.85461689587426326"/>
    <n v="0.75332348596750365"/>
    <n v="0.96078431372549022"/>
    <n v="0.8529411764705882"/>
    <n v="3.9215686274509803E-2"/>
    <n v="6.2142857142857144"/>
    <n v="0.96078431372549022"/>
    <n v="1.5686274509803921E-2"/>
    <n v="255"/>
    <n v="0.75332348596750365"/>
    <n v="22"/>
    <n v="435"/>
    <n v="0.63829787234042556"/>
    <n v="2.5693989621643407"/>
  </r>
  <r>
    <d v="2023-03-28T00:00:00"/>
    <n v="2"/>
    <s v="M01"/>
    <n v="631"/>
    <n v="609"/>
    <n v="22"/>
    <n v="64"/>
    <n v="52"/>
    <n v="435"/>
    <n v="4"/>
    <n v="172.23"/>
    <n v="49"/>
    <n v="57"/>
    <n v="2.5099999999999998"/>
    <n v="683"/>
    <n v="4"/>
    <n v="28"/>
    <n v="2"/>
    <n v="4.53"/>
    <n v="600"/>
    <n v="0.72499999999999998"/>
    <n v="0.92386530014641288"/>
    <n v="0.96513470681458002"/>
    <n v="0.68938193343898568"/>
    <n v="3.486529318541997E-2"/>
    <n v="6.796875"/>
    <n v="0.96513470681458002"/>
    <n v="6.3391442155309036E-3"/>
    <n v="315.5"/>
    <n v="0.92386530014641288"/>
    <n v="14"/>
    <n v="108.75"/>
    <n v="0.85964912280701755"/>
    <n v="3.663705510073739"/>
  </r>
  <r>
    <d v="2023-01-19T00:00:00"/>
    <n v="3"/>
    <s v="M02"/>
    <n v="540"/>
    <n v="529"/>
    <n v="11"/>
    <n v="63"/>
    <n v="27"/>
    <n v="546"/>
    <n v="2"/>
    <n v="141.1"/>
    <n v="39"/>
    <n v="33"/>
    <n v="2.5299999999999998"/>
    <n v="696"/>
    <n v="7"/>
    <n v="28"/>
    <n v="5"/>
    <n v="5.42"/>
    <n v="516"/>
    <n v="1.058139534883721"/>
    <n v="0.77586206896551724"/>
    <n v="0.97962962962962963"/>
    <n v="1.0111111111111111"/>
    <n v="2.0370370370370372E-2"/>
    <n v="8.6666666666666661"/>
    <n v="0.97962962962962963"/>
    <n v="3.7037037037037038E-3"/>
    <n v="180"/>
    <n v="0.77586206896551724"/>
    <n v="5.6"/>
    <n v="78"/>
    <n v="1.1818181818181819"/>
    <n v="3.8270729978738487"/>
  </r>
  <r>
    <d v="2023-08-23T00:00:00"/>
    <n v="2"/>
    <s v="M05"/>
    <n v="474"/>
    <n v="450"/>
    <n v="24"/>
    <n v="62"/>
    <n v="31"/>
    <n v="580"/>
    <n v="10"/>
    <n v="199.88"/>
    <n v="56"/>
    <n v="37"/>
    <n v="3.56"/>
    <n v="621"/>
    <n v="1"/>
    <n v="25"/>
    <n v="4"/>
    <n v="7.08"/>
    <n v="527"/>
    <n v="1.1005692599620494"/>
    <n v="0.76328502415458932"/>
    <n v="0.94936708860759489"/>
    <n v="1.2236286919831223"/>
    <n v="5.0632911392405063E-2"/>
    <n v="9.3548387096774199"/>
    <n v="0.94936708860759489"/>
    <n v="2.1097046413502109E-2"/>
    <n v="237"/>
    <n v="0.76328502415458932"/>
    <n v="6.25"/>
    <n v="580"/>
    <n v="1.5135135135135136"/>
    <n v="2.3714228537122275"/>
  </r>
  <r>
    <d v="2023-12-05T00:00:00"/>
    <n v="3"/>
    <s v="M02"/>
    <n v="515"/>
    <n v="488"/>
    <n v="27"/>
    <n v="70"/>
    <n v="34"/>
    <n v="588"/>
    <n v="4"/>
    <n v="158.43"/>
    <n v="49"/>
    <n v="60"/>
    <n v="4.3"/>
    <n v="659"/>
    <n v="3"/>
    <n v="40"/>
    <n v="5"/>
    <n v="6.82"/>
    <n v="515"/>
    <n v="1.141747572815534"/>
    <n v="0.78148710166919577"/>
    <n v="0.94757281553398054"/>
    <n v="1.141747572815534"/>
    <n v="5.2427184466019419E-2"/>
    <n v="8.4"/>
    <n v="0.94757281553398054"/>
    <n v="7.7669902912621356E-3"/>
    <n v="171.66666666666666"/>
    <n v="0.78148710166919577"/>
    <n v="8"/>
    <n v="196"/>
    <n v="0.81666666666666665"/>
    <n v="3.25064697342675"/>
  </r>
  <r>
    <d v="2023-08-16T00:00:00"/>
    <n v="2"/>
    <s v="M01"/>
    <n v="622"/>
    <n v="609"/>
    <n v="13"/>
    <n v="70"/>
    <n v="23"/>
    <n v="417"/>
    <n v="8"/>
    <n v="189.87"/>
    <n v="53"/>
    <n v="61"/>
    <n v="2.2400000000000002"/>
    <n v="612"/>
    <n v="3"/>
    <n v="22"/>
    <n v="2"/>
    <n v="6.52"/>
    <n v="552"/>
    <n v="0.75543478260869568"/>
    <n v="1.0163398692810457"/>
    <n v="0.97909967845659163"/>
    <n v="0.67041800643086813"/>
    <n v="2.0900321543408359E-2"/>
    <n v="5.9571428571428573"/>
    <n v="0.97909967845659163"/>
    <n v="1.2861736334405145E-2"/>
    <n v="311"/>
    <n v="1.0163398692810457"/>
    <n v="11"/>
    <n v="139"/>
    <n v="0.86885245901639341"/>
    <n v="3.2759256333280664"/>
  </r>
  <r>
    <d v="2023-09-29T00:00:00"/>
    <n v="3"/>
    <s v="M05"/>
    <n v="575"/>
    <n v="551"/>
    <n v="24"/>
    <n v="70"/>
    <n v="49"/>
    <n v="425"/>
    <n v="9"/>
    <n v="114.85"/>
    <n v="52"/>
    <n v="58"/>
    <n v="2.4900000000000002"/>
    <n v="623"/>
    <n v="6"/>
    <n v="35"/>
    <n v="3"/>
    <n v="3.06"/>
    <n v="523"/>
    <n v="0.81261950286806883"/>
    <n v="0.9229534510433387"/>
    <n v="0.95826086956521739"/>
    <n v="0.73913043478260865"/>
    <n v="4.1739130434782612E-2"/>
    <n v="6.0714285714285712"/>
    <n v="0.95826086956521739"/>
    <n v="1.5652173913043479E-2"/>
    <n v="191.66666666666666"/>
    <n v="0.9229534510433387"/>
    <n v="11.666666666666666"/>
    <n v="70.833333333333329"/>
    <n v="0.89655172413793105"/>
    <n v="5.0065302568567702"/>
  </r>
  <r>
    <d v="2023-11-02T00:00:00"/>
    <n v="2"/>
    <s v="M04"/>
    <n v="671"/>
    <n v="645"/>
    <n v="26"/>
    <n v="62"/>
    <n v="43"/>
    <n v="452"/>
    <n v="7"/>
    <n v="103.04"/>
    <n v="48"/>
    <n v="41"/>
    <n v="3.2"/>
    <n v="634"/>
    <n v="5"/>
    <n v="31"/>
    <n v="2"/>
    <n v="3.4"/>
    <n v="549"/>
    <n v="0.8233151183970856"/>
    <n v="1.0583596214511042"/>
    <n v="0.96125186289120712"/>
    <n v="0.67362146050670646"/>
    <n v="3.8748137108792845E-2"/>
    <n v="7.290322580645161"/>
    <n v="0.96125186289120712"/>
    <n v="1.0432190760059613E-2"/>
    <n v="335.5"/>
    <n v="1.0583596214511042"/>
    <n v="15.5"/>
    <n v="90.4"/>
    <n v="1.1707317073170731"/>
    <n v="6.5120341614906829"/>
  </r>
  <r>
    <d v="2023-03-08T00:00:00"/>
    <n v="2"/>
    <s v="M05"/>
    <n v="595"/>
    <n v="572"/>
    <n v="23"/>
    <n v="65"/>
    <n v="25"/>
    <n v="586"/>
    <n v="8"/>
    <n v="144.41"/>
    <n v="57"/>
    <n v="67"/>
    <n v="2.08"/>
    <n v="633"/>
    <n v="7"/>
    <n v="33"/>
    <n v="4"/>
    <n v="6.5"/>
    <n v="526"/>
    <n v="1.1140684410646389"/>
    <n v="0.9399684044233807"/>
    <n v="0.96134453781512608"/>
    <n v="0.98487394957983199"/>
    <n v="3.8655462184873951E-2"/>
    <n v="9.0153846153846153"/>
    <n v="0.96134453781512608"/>
    <n v="1.3445378151260505E-2"/>
    <n v="297.5"/>
    <n v="0.9399684044233807"/>
    <n v="8.25"/>
    <n v="83.714285714285708"/>
    <n v="0.85074626865671643"/>
    <n v="4.120213281628696"/>
  </r>
  <r>
    <d v="2023-11-01T00:00:00"/>
    <n v="1"/>
    <s v="M04"/>
    <n v="689"/>
    <n v="670"/>
    <n v="19"/>
    <n v="64"/>
    <n v="23"/>
    <n v="429"/>
    <n v="8"/>
    <n v="128.71"/>
    <n v="41"/>
    <n v="43"/>
    <n v="3.78"/>
    <n v="674"/>
    <n v="3"/>
    <n v="34"/>
    <n v="5"/>
    <n v="5.63"/>
    <n v="512"/>
    <n v="0.837890625"/>
    <n v="1.0222551928783383"/>
    <n v="0.97242380261248185"/>
    <n v="0.62264150943396224"/>
    <n v="2.7576197387518143E-2"/>
    <n v="6.703125"/>
    <n v="0.97242380261248185"/>
    <n v="1.1611030478955007E-2"/>
    <n v="689"/>
    <n v="1.0222551928783383"/>
    <n v="6.8"/>
    <n v="143"/>
    <n v="0.95348837209302328"/>
    <n v="5.353119415740812"/>
  </r>
  <r>
    <d v="2023-07-07T00:00:00"/>
    <n v="2"/>
    <s v="M03"/>
    <n v="498"/>
    <n v="470"/>
    <n v="28"/>
    <n v="63"/>
    <n v="44"/>
    <n v="583"/>
    <n v="6"/>
    <n v="123.94"/>
    <n v="53"/>
    <n v="42"/>
    <n v="2.44"/>
    <n v="617"/>
    <n v="3"/>
    <n v="30"/>
    <n v="4"/>
    <n v="6.24"/>
    <n v="506"/>
    <n v="1.1521739130434783"/>
    <n v="0.80713128038897897"/>
    <n v="0.94377510040160639"/>
    <n v="1.1706827309236947"/>
    <n v="5.6224899598393573E-2"/>
    <n v="9.2539682539682548"/>
    <n v="0.94377510040160639"/>
    <n v="1.2048192771084338E-2"/>
    <n v="249"/>
    <n v="0.80713128038897897"/>
    <n v="7.5"/>
    <n v="194.33333333333334"/>
    <n v="1.2619047619047619"/>
    <n v="4.0180732612554459"/>
  </r>
  <r>
    <d v="2023-05-29T00:00:00"/>
    <n v="3"/>
    <s v="M01"/>
    <n v="608"/>
    <n v="579"/>
    <n v="29"/>
    <n v="64"/>
    <n v="52"/>
    <n v="402"/>
    <n v="5"/>
    <n v="137.72999999999999"/>
    <n v="50"/>
    <n v="60"/>
    <n v="4.6500000000000004"/>
    <n v="617"/>
    <n v="1"/>
    <n v="20"/>
    <n v="4"/>
    <n v="3.89"/>
    <n v="597"/>
    <n v="0.6733668341708543"/>
    <n v="0.98541329011345213"/>
    <n v="0.95230263157894735"/>
    <n v="0.66118421052631582"/>
    <n v="4.7697368421052634E-2"/>
    <n v="6.28125"/>
    <n v="0.95230263157894735"/>
    <n v="8.2236842105263153E-3"/>
    <n v="202.66666666666666"/>
    <n v="0.98541329011345213"/>
    <n v="5"/>
    <n v="402"/>
    <n v="0.83333333333333337"/>
    <n v="4.4144340376098166"/>
  </r>
  <r>
    <d v="2023-11-24T00:00:00"/>
    <n v="2"/>
    <s v="M05"/>
    <n v="677"/>
    <n v="663"/>
    <n v="14"/>
    <n v="70"/>
    <n v="56"/>
    <n v="523"/>
    <n v="9"/>
    <n v="158.83000000000001"/>
    <n v="51"/>
    <n v="48"/>
    <n v="2.42"/>
    <n v="672"/>
    <n v="7"/>
    <n v="37"/>
    <n v="4"/>
    <n v="7.82"/>
    <n v="575"/>
    <n v="0.90956521739130436"/>
    <n v="1.0074404761904763"/>
    <n v="0.9793205317577548"/>
    <n v="0.77252584933530277"/>
    <n v="2.0679468242245199E-2"/>
    <n v="7.4714285714285715"/>
    <n v="0.9793205317577548"/>
    <n v="1.3293943870014771E-2"/>
    <n v="338.5"/>
    <n v="1.0074404761904763"/>
    <n v="9.25"/>
    <n v="74.714285714285708"/>
    <n v="1.0625"/>
    <n v="4.2624189384876905"/>
  </r>
  <r>
    <d v="2023-12-19T00:00:00"/>
    <n v="2"/>
    <s v="M02"/>
    <n v="414"/>
    <n v="403"/>
    <n v="11"/>
    <n v="68"/>
    <n v="56"/>
    <n v="562"/>
    <n v="6"/>
    <n v="195.52"/>
    <n v="53"/>
    <n v="69"/>
    <n v="4.24"/>
    <n v="632"/>
    <n v="7"/>
    <n v="36"/>
    <n v="5"/>
    <n v="4.8099999999999996"/>
    <n v="501"/>
    <n v="1.1217564870259482"/>
    <n v="0.65506329113924056"/>
    <n v="0.97342995169082125"/>
    <n v="1.357487922705314"/>
    <n v="2.6570048309178744E-2"/>
    <n v="8.264705882352942"/>
    <n v="0.97342995169082125"/>
    <n v="1.4492753623188406E-2"/>
    <n v="207"/>
    <n v="0.65506329113924056"/>
    <n v="7.2"/>
    <n v="80.285714285714292"/>
    <n v="0.76811594202898548"/>
    <n v="2.1174304418985268"/>
  </r>
  <r>
    <d v="2023-04-21T00:00:00"/>
    <n v="3"/>
    <s v="M01"/>
    <n v="488"/>
    <n v="462"/>
    <n v="26"/>
    <n v="70"/>
    <n v="33"/>
    <n v="471"/>
    <n v="6"/>
    <n v="146.01"/>
    <n v="60"/>
    <n v="63"/>
    <n v="2.72"/>
    <n v="657"/>
    <n v="2"/>
    <n v="21"/>
    <n v="5"/>
    <n v="4.67"/>
    <n v="547"/>
    <n v="0.86106032906764163"/>
    <n v="0.74277016742770163"/>
    <n v="0.94672131147540983"/>
    <n v="0.9651639344262295"/>
    <n v="5.3278688524590161E-2"/>
    <n v="6.7285714285714286"/>
    <n v="0.94672131147540983"/>
    <n v="1.2295081967213115E-2"/>
    <n v="162.66666666666666"/>
    <n v="0.74277016742770163"/>
    <n v="4.2"/>
    <n v="235.5"/>
    <n v="0.95238095238095233"/>
    <n v="3.3422368330936241"/>
  </r>
  <r>
    <d v="2023-09-11T00:00:00"/>
    <n v="2"/>
    <s v="M01"/>
    <n v="530"/>
    <n v="514"/>
    <n v="16"/>
    <n v="64"/>
    <n v="22"/>
    <n v="410"/>
    <n v="8"/>
    <n v="150.49"/>
    <n v="35"/>
    <n v="40"/>
    <n v="3.88"/>
    <n v="679"/>
    <n v="1"/>
    <n v="40"/>
    <n v="3"/>
    <n v="3.43"/>
    <n v="519"/>
    <n v="0.78998073217726394"/>
    <n v="0.78055964653902798"/>
    <n v="0.96981132075471699"/>
    <n v="0.77358490566037741"/>
    <n v="3.0188679245283019E-2"/>
    <n v="6.40625"/>
    <n v="0.96981132075471699"/>
    <n v="1.509433962264151E-2"/>
    <n v="265"/>
    <n v="0.78055964653902798"/>
    <n v="13.333333333333334"/>
    <n v="410"/>
    <n v="0.875"/>
    <n v="3.5218286929364075"/>
  </r>
  <r>
    <d v="2023-11-19T00:00:00"/>
    <n v="1"/>
    <s v="M04"/>
    <n v="403"/>
    <n v="382"/>
    <n v="21"/>
    <n v="64"/>
    <n v="30"/>
    <n v="445"/>
    <n v="9"/>
    <n v="163.95"/>
    <n v="34"/>
    <n v="60"/>
    <n v="3.8"/>
    <n v="694"/>
    <n v="3"/>
    <n v="39"/>
    <n v="4"/>
    <n v="7.71"/>
    <n v="546"/>
    <n v="0.81501831501831501"/>
    <n v="0.5806916426512968"/>
    <n v="0.94789081885856075"/>
    <n v="1.1042183622828785"/>
    <n v="5.2109181141439205E-2"/>
    <n v="6.953125"/>
    <n v="0.94789081885856075"/>
    <n v="2.2332506203473945E-2"/>
    <n v="403"/>
    <n v="0.5806916426512968"/>
    <n v="9.75"/>
    <n v="148.33333333333334"/>
    <n v="0.56666666666666665"/>
    <n v="2.4580664836840502"/>
  </r>
  <r>
    <d v="2023-05-19T00:00:00"/>
    <n v="2"/>
    <s v="M04"/>
    <n v="546"/>
    <n v="530"/>
    <n v="16"/>
    <n v="69"/>
    <n v="21"/>
    <n v="454"/>
    <n v="10"/>
    <n v="120.71"/>
    <n v="38"/>
    <n v="69"/>
    <n v="2.63"/>
    <n v="631"/>
    <n v="1"/>
    <n v="24"/>
    <n v="5"/>
    <n v="4.05"/>
    <n v="568"/>
    <n v="0.79929577464788737"/>
    <n v="0.86529318541996836"/>
    <n v="0.97069597069597069"/>
    <n v="0.83150183150183155"/>
    <n v="2.9304029304029304E-2"/>
    <n v="6.5797101449275361"/>
    <n v="0.97069597069597069"/>
    <n v="1.8315018315018316E-2"/>
    <n v="273"/>
    <n v="0.86529318541996836"/>
    <n v="4.8"/>
    <n v="454"/>
    <n v="0.55072463768115942"/>
    <n v="4.5232375113909375"/>
  </r>
  <r>
    <d v="2023-03-27T00:00:00"/>
    <n v="1"/>
    <s v="M03"/>
    <n v="619"/>
    <n v="601"/>
    <n v="18"/>
    <n v="61"/>
    <n v="47"/>
    <n v="442"/>
    <n v="1"/>
    <n v="131.66999999999999"/>
    <n v="44"/>
    <n v="64"/>
    <n v="4.3"/>
    <n v="643"/>
    <n v="1"/>
    <n v="29"/>
    <n v="5"/>
    <n v="5.84"/>
    <n v="581"/>
    <n v="0.76075731497418242"/>
    <n v="0.96267496111975115"/>
    <n v="0.97092084006462032"/>
    <n v="0.71405492730210018"/>
    <n v="2.9079159935379646E-2"/>
    <n v="7.2459016393442619"/>
    <n v="0.97092084006462032"/>
    <n v="1.6155088852988692E-3"/>
    <n v="619"/>
    <n v="0.96267496111975115"/>
    <n v="5.8"/>
    <n v="442"/>
    <n v="0.6875"/>
    <n v="4.7011468064099651"/>
  </r>
  <r>
    <d v="2023-07-07T00:00:00"/>
    <n v="2"/>
    <s v="M05"/>
    <n v="558"/>
    <n v="531"/>
    <n v="27"/>
    <n v="67"/>
    <n v="10"/>
    <n v="592"/>
    <n v="2"/>
    <n v="191.11"/>
    <n v="54"/>
    <n v="58"/>
    <n v="4.03"/>
    <n v="698"/>
    <n v="5"/>
    <n v="36"/>
    <n v="5"/>
    <n v="7.44"/>
    <n v="578"/>
    <n v="1.0242214532871972"/>
    <n v="0.79942693409742116"/>
    <n v="0.95161290322580649"/>
    <n v="1.0609318996415771"/>
    <n v="4.8387096774193547E-2"/>
    <n v="8.8358208955223887"/>
    <n v="0.95161290322580649"/>
    <n v="3.5842293906810036E-3"/>
    <n v="279"/>
    <n v="0.79942693409742116"/>
    <n v="7.2"/>
    <n v="118.4"/>
    <n v="0.93103448275862066"/>
    <n v="2.9197844173512633"/>
  </r>
  <r>
    <d v="2023-06-06T00:00:00"/>
    <n v="3"/>
    <s v="M01"/>
    <n v="642"/>
    <n v="612"/>
    <n v="30"/>
    <n v="65"/>
    <n v="30"/>
    <n v="546"/>
    <n v="6"/>
    <n v="101.09"/>
    <n v="50"/>
    <n v="44"/>
    <n v="4.66"/>
    <n v="655"/>
    <n v="5"/>
    <n v="34"/>
    <n v="3"/>
    <n v="5.67"/>
    <n v="564"/>
    <n v="0.96808510638297873"/>
    <n v="0.98015267175572518"/>
    <n v="0.95327102803738317"/>
    <n v="0.85046728971962615"/>
    <n v="4.6728971962616821E-2"/>
    <n v="8.4"/>
    <n v="0.95327102803738317"/>
    <n v="9.3457943925233638E-3"/>
    <n v="214"/>
    <n v="0.98015267175572518"/>
    <n v="11.333333333333334"/>
    <n v="109.2"/>
    <n v="1.1363636363636365"/>
    <n v="6.3507765357602137"/>
  </r>
  <r>
    <d v="2023-03-08T00:00:00"/>
    <n v="3"/>
    <s v="M01"/>
    <n v="416"/>
    <n v="405"/>
    <n v="11"/>
    <n v="63"/>
    <n v="25"/>
    <n v="494"/>
    <n v="10"/>
    <n v="188.1"/>
    <n v="30"/>
    <n v="62"/>
    <n v="2.54"/>
    <n v="646"/>
    <n v="1"/>
    <n v="25"/>
    <n v="2"/>
    <n v="4.99"/>
    <n v="574"/>
    <n v="0.86062717770034847"/>
    <n v="0.64396284829721362"/>
    <n v="0.97355769230769229"/>
    <n v="1.1875"/>
    <n v="2.6442307692307692E-2"/>
    <n v="7.8412698412698409"/>
    <n v="0.97355769230769229"/>
    <n v="2.403846153846154E-2"/>
    <n v="138.66666666666666"/>
    <n v="0.64396284829721362"/>
    <n v="12.5"/>
    <n v="494"/>
    <n v="0.4838709677419355"/>
    <n v="2.2115895800106329"/>
  </r>
  <r>
    <d v="2023-04-02T00:00:00"/>
    <n v="3"/>
    <s v="M04"/>
    <n v="583"/>
    <n v="556"/>
    <n v="27"/>
    <n v="67"/>
    <n v="49"/>
    <n v="515"/>
    <n v="8"/>
    <n v="104.96"/>
    <n v="43"/>
    <n v="43"/>
    <n v="3.16"/>
    <n v="611"/>
    <n v="4"/>
    <n v="23"/>
    <n v="2"/>
    <n v="7.22"/>
    <n v="500"/>
    <n v="1.03"/>
    <n v="0.95417348608837971"/>
    <n v="0.95368782161234988"/>
    <n v="0.88336192109777012"/>
    <n v="4.6312178387650088E-2"/>
    <n v="7.6865671641791042"/>
    <n v="0.95368782161234988"/>
    <n v="1.3722126929674099E-2"/>
    <n v="194.33333333333334"/>
    <n v="0.95417348608837971"/>
    <n v="11.5"/>
    <n v="128.75"/>
    <n v="1"/>
    <n v="5.5544969512195124"/>
  </r>
  <r>
    <d v="2023-01-02T00:00:00"/>
    <n v="3"/>
    <s v="M05"/>
    <n v="627"/>
    <n v="603"/>
    <n v="24"/>
    <n v="65"/>
    <n v="38"/>
    <n v="531"/>
    <n v="3"/>
    <n v="187.44"/>
    <n v="56"/>
    <n v="49"/>
    <n v="4.54"/>
    <n v="632"/>
    <n v="5"/>
    <n v="35"/>
    <n v="3"/>
    <n v="5.05"/>
    <n v="558"/>
    <n v="0.95161290322580649"/>
    <n v="0.99208860759493667"/>
    <n v="0.96172248803827753"/>
    <n v="0.84688995215311003"/>
    <n v="3.8277511961722487E-2"/>
    <n v="8.1692307692307686"/>
    <n v="0.96172248803827753"/>
    <n v="4.7846889952153108E-3"/>
    <n v="209"/>
    <n v="0.99208860759493667"/>
    <n v="11.666666666666666"/>
    <n v="106.2"/>
    <n v="1.1428571428571428"/>
    <n v="3.3450704225352115"/>
  </r>
  <r>
    <d v="2023-03-14T00:00:00"/>
    <n v="2"/>
    <s v="M04"/>
    <n v="527"/>
    <n v="505"/>
    <n v="22"/>
    <n v="64"/>
    <n v="51"/>
    <n v="563"/>
    <n v="10"/>
    <n v="136.74"/>
    <n v="44"/>
    <n v="36"/>
    <n v="2.37"/>
    <n v="686"/>
    <n v="2"/>
    <n v="20"/>
    <n v="2"/>
    <n v="3.23"/>
    <n v="592"/>
    <n v="0.95101351351351349"/>
    <n v="0.76822157434402327"/>
    <n v="0.95825426944971537"/>
    <n v="1.0683111954459203"/>
    <n v="4.1745730550284632E-2"/>
    <n v="8.796875"/>
    <n v="0.95825426944971537"/>
    <n v="1.8975332068311195E-2"/>
    <n v="263.5"/>
    <n v="0.76822157434402327"/>
    <n v="10"/>
    <n v="281.5"/>
    <n v="1.2222222222222223"/>
    <n v="3.8540295451221294"/>
  </r>
  <r>
    <d v="2023-08-19T00:00:00"/>
    <n v="2"/>
    <s v="M02"/>
    <n v="601"/>
    <n v="582"/>
    <n v="19"/>
    <n v="69"/>
    <n v="31"/>
    <n v="567"/>
    <n v="5"/>
    <n v="182.64"/>
    <n v="33"/>
    <n v="56"/>
    <n v="3.89"/>
    <n v="671"/>
    <n v="5"/>
    <n v="37"/>
    <n v="1"/>
    <n v="4.07"/>
    <n v="557"/>
    <n v="1.0179533213644525"/>
    <n v="0.89567809239940388"/>
    <n v="0.96838602329450918"/>
    <n v="0.94342762063227958"/>
    <n v="3.1613976705490848E-2"/>
    <n v="8.2173913043478262"/>
    <n v="0.96838602329450918"/>
    <n v="8.3194675540765387E-3"/>
    <n v="300.5"/>
    <n v="0.89567809239940388"/>
    <n v="37"/>
    <n v="113.4"/>
    <n v="0.5892857142857143"/>
    <n v="3.2906263688129656"/>
  </r>
  <r>
    <d v="2023-04-27T00:00:00"/>
    <n v="3"/>
    <s v="M01"/>
    <n v="490"/>
    <n v="479"/>
    <n v="11"/>
    <n v="63"/>
    <n v="13"/>
    <n v="419"/>
    <n v="5"/>
    <n v="194.07"/>
    <n v="55"/>
    <n v="46"/>
    <n v="2.73"/>
    <n v="614"/>
    <n v="2"/>
    <n v="29"/>
    <n v="2"/>
    <n v="5.88"/>
    <n v="500"/>
    <n v="0.83799999999999997"/>
    <n v="0.79804560260586321"/>
    <n v="0.97755102040816322"/>
    <n v="0.85510204081632657"/>
    <n v="2.2448979591836733E-2"/>
    <n v="6.6507936507936511"/>
    <n v="0.97755102040816322"/>
    <n v="1.020408163265306E-2"/>
    <n v="163.33333333333334"/>
    <n v="0.79804560260586321"/>
    <n v="14.5"/>
    <n v="209.5"/>
    <n v="1.1956521739130435"/>
    <n v="2.5248621631370125"/>
  </r>
  <r>
    <d v="2023-11-02T00:00:00"/>
    <n v="1"/>
    <s v="M04"/>
    <n v="484"/>
    <n v="458"/>
    <n v="26"/>
    <n v="64"/>
    <n v="41"/>
    <n v="572"/>
    <n v="10"/>
    <n v="176.68"/>
    <n v="55"/>
    <n v="60"/>
    <n v="3.34"/>
    <n v="650"/>
    <n v="5"/>
    <n v="36"/>
    <n v="2"/>
    <n v="6.26"/>
    <n v="578"/>
    <n v="0.98961937716262971"/>
    <n v="0.74461538461538457"/>
    <n v="0.94628099173553715"/>
    <n v="1.1818181818181819"/>
    <n v="5.3719008264462811E-2"/>
    <n v="8.9375"/>
    <n v="0.94628099173553715"/>
    <n v="2.0661157024793389E-2"/>
    <n v="484"/>
    <n v="0.74461538461538457"/>
    <n v="18"/>
    <n v="114.4"/>
    <n v="0.91666666666666663"/>
    <n v="2.7394158931401402"/>
  </r>
  <r>
    <d v="2023-11-06T00:00:00"/>
    <n v="3"/>
    <s v="M01"/>
    <n v="560"/>
    <n v="530"/>
    <n v="30"/>
    <n v="67"/>
    <n v="40"/>
    <n v="570"/>
    <n v="5"/>
    <n v="128.96"/>
    <n v="59"/>
    <n v="48"/>
    <n v="2.95"/>
    <n v="649"/>
    <n v="6"/>
    <n v="23"/>
    <n v="2"/>
    <n v="7.6"/>
    <n v="600"/>
    <n v="0.95"/>
    <n v="0.86286594761171032"/>
    <n v="0.9464285714285714"/>
    <n v="1.0178571428571428"/>
    <n v="5.3571428571428568E-2"/>
    <n v="8.5074626865671643"/>
    <n v="0.9464285714285714"/>
    <n v="8.9285714285714281E-3"/>
    <n v="186.66666666666666"/>
    <n v="0.86286594761171032"/>
    <n v="11.5"/>
    <n v="95"/>
    <n v="1.2291666666666667"/>
    <n v="4.3424317617866004"/>
  </r>
  <r>
    <d v="2024-01-04T00:00:00"/>
    <n v="2"/>
    <s v="M04"/>
    <n v="441"/>
    <n v="415"/>
    <n v="26"/>
    <n v="65"/>
    <n v="13"/>
    <n v="497"/>
    <n v="3"/>
    <n v="195.33"/>
    <n v="53"/>
    <n v="39"/>
    <n v="4.42"/>
    <n v="625"/>
    <n v="6"/>
    <n v="22"/>
    <n v="5"/>
    <n v="4.8"/>
    <n v="547"/>
    <n v="0.90859232175502747"/>
    <n v="0.7056"/>
    <n v="0.94104308390022673"/>
    <n v="1.126984126984127"/>
    <n v="5.8956916099773243E-2"/>
    <n v="7.6461538461538465"/>
    <n v="0.94104308390022673"/>
    <n v="6.8027210884353739E-3"/>
    <n v="220.5"/>
    <n v="0.7056"/>
    <n v="4.4000000000000004"/>
    <n v="82.833333333333329"/>
    <n v="1.358974358974359"/>
    <n v="2.2577177084933187"/>
  </r>
  <r>
    <d v="2023-12-13T00:00:00"/>
    <n v="3"/>
    <s v="M05"/>
    <n v="617"/>
    <n v="587"/>
    <n v="30"/>
    <n v="69"/>
    <n v="48"/>
    <n v="563"/>
    <n v="2"/>
    <n v="134.09"/>
    <n v="36"/>
    <n v="44"/>
    <n v="3.31"/>
    <n v="662"/>
    <n v="5"/>
    <n v="39"/>
    <n v="2"/>
    <n v="3.94"/>
    <n v="536"/>
    <n v="1.0503731343283582"/>
    <n v="0.93202416918428999"/>
    <n v="0.9513776337115073"/>
    <n v="0.91247974068071314"/>
    <n v="4.8622366288492709E-2"/>
    <n v="8.1594202898550723"/>
    <n v="0.9513776337115073"/>
    <n v="3.2414910858995136E-3"/>
    <n v="205.66666666666666"/>
    <n v="0.93202416918428999"/>
    <n v="19.5"/>
    <n v="112.6"/>
    <n v="0.81818181818181823"/>
    <n v="4.6013871280483256"/>
  </r>
  <r>
    <d v="2023-05-12T00:00:00"/>
    <n v="2"/>
    <s v="M03"/>
    <n v="408"/>
    <n v="394"/>
    <n v="14"/>
    <n v="61"/>
    <n v="45"/>
    <n v="563"/>
    <n v="1"/>
    <n v="198.72"/>
    <n v="37"/>
    <n v="30"/>
    <n v="3.61"/>
    <n v="687"/>
    <n v="3"/>
    <n v="37"/>
    <n v="3"/>
    <n v="3.37"/>
    <n v="533"/>
    <n v="1.0562851782363978"/>
    <n v="0.59388646288209612"/>
    <n v="0.96568627450980393"/>
    <n v="1.3799019607843137"/>
    <n v="3.4313725490196081E-2"/>
    <n v="9.2295081967213122"/>
    <n v="0.96568627450980393"/>
    <n v="2.4509803921568627E-3"/>
    <n v="204"/>
    <n v="0.59388646288209612"/>
    <n v="12.333333333333334"/>
    <n v="187.66666666666666"/>
    <n v="1.2333333333333334"/>
    <n v="2.0531400966183573"/>
  </r>
  <r>
    <d v="2023-03-06T00:00:00"/>
    <n v="3"/>
    <s v="M03"/>
    <n v="653"/>
    <n v="643"/>
    <n v="10"/>
    <n v="63"/>
    <n v="16"/>
    <n v="469"/>
    <n v="6"/>
    <n v="187.95"/>
    <n v="41"/>
    <n v="36"/>
    <n v="3.7"/>
    <n v="685"/>
    <n v="3"/>
    <n v="22"/>
    <n v="5"/>
    <n v="3.86"/>
    <n v="564"/>
    <n v="0.83156028368794321"/>
    <n v="0.95328467153284668"/>
    <n v="0.9846860643185299"/>
    <n v="0.7182235834609495"/>
    <n v="1.5313935681470138E-2"/>
    <n v="7.4444444444444446"/>
    <n v="0.9846860643185299"/>
    <n v="9.1883614088820835E-3"/>
    <n v="217.66666666666666"/>
    <n v="0.95328467153284668"/>
    <n v="4.4000000000000004"/>
    <n v="156.33333333333334"/>
    <n v="1.1388888888888888"/>
    <n v="3.4743282787975529"/>
  </r>
  <r>
    <d v="2023-05-23T00:00:00"/>
    <n v="1"/>
    <s v="M05"/>
    <n v="544"/>
    <n v="531"/>
    <n v="13"/>
    <n v="68"/>
    <n v="51"/>
    <n v="507"/>
    <n v="5"/>
    <n v="161.38"/>
    <n v="48"/>
    <n v="41"/>
    <n v="2.38"/>
    <n v="696"/>
    <n v="4"/>
    <n v="22"/>
    <n v="3"/>
    <n v="7.28"/>
    <n v="584"/>
    <n v="0.86815068493150682"/>
    <n v="0.7816091954022989"/>
    <n v="0.97610294117647056"/>
    <n v="0.93198529411764708"/>
    <n v="2.389705882352941E-2"/>
    <n v="7.4558823529411766"/>
    <n v="0.97610294117647056"/>
    <n v="9.1911764705882356E-3"/>
    <n v="544"/>
    <n v="0.7816091954022989"/>
    <n v="7.333333333333333"/>
    <n v="126.75"/>
    <n v="1.1707317073170731"/>
    <n v="3.3709257652745075"/>
  </r>
  <r>
    <d v="2023-12-05T00:00:00"/>
    <n v="2"/>
    <s v="M01"/>
    <n v="462"/>
    <n v="442"/>
    <n v="20"/>
    <n v="62"/>
    <n v="11"/>
    <n v="516"/>
    <n v="6"/>
    <n v="148.55000000000001"/>
    <n v="43"/>
    <n v="31"/>
    <n v="3.22"/>
    <n v="664"/>
    <n v="6"/>
    <n v="40"/>
    <n v="1"/>
    <n v="6.08"/>
    <n v="535"/>
    <n v="0.96448598130841123"/>
    <n v="0.69578313253012047"/>
    <n v="0.95670995670995673"/>
    <n v="1.1168831168831168"/>
    <n v="4.3290043290043288E-2"/>
    <n v="8.32258064516129"/>
    <n v="0.95670995670995673"/>
    <n v="1.2987012987012988E-2"/>
    <n v="231"/>
    <n v="0.69578313253012047"/>
    <n v="40"/>
    <n v="86"/>
    <n v="1.3870967741935485"/>
    <n v="3.1100639515314707"/>
  </r>
  <r>
    <d v="2023-07-12T00:00:00"/>
    <n v="2"/>
    <s v="M01"/>
    <n v="435"/>
    <n v="424"/>
    <n v="11"/>
    <n v="64"/>
    <n v="59"/>
    <n v="597"/>
    <n v="5"/>
    <n v="147.99"/>
    <n v="44"/>
    <n v="35"/>
    <n v="3.22"/>
    <n v="634"/>
    <n v="3"/>
    <n v="31"/>
    <n v="4"/>
    <n v="4.24"/>
    <n v="545"/>
    <n v="1.0954128440366973"/>
    <n v="0.68611987381703465"/>
    <n v="0.97471264367816091"/>
    <n v="1.3724137931034484"/>
    <n v="2.528735632183908E-2"/>
    <n v="9.328125"/>
    <n v="0.97471264367816091"/>
    <n v="1.1494252873563218E-2"/>
    <n v="217.5"/>
    <n v="0.68611987381703465"/>
    <n v="7.75"/>
    <n v="199"/>
    <n v="1.2571428571428571"/>
    <n v="2.9393877964727344"/>
  </r>
  <r>
    <d v="2023-12-31T00:00:00"/>
    <n v="2"/>
    <s v="M05"/>
    <n v="549"/>
    <n v="524"/>
    <n v="25"/>
    <n v="70"/>
    <n v="18"/>
    <n v="468"/>
    <n v="5"/>
    <n v="151.87"/>
    <n v="30"/>
    <n v="31"/>
    <n v="3.25"/>
    <n v="674"/>
    <n v="7"/>
    <n v="34"/>
    <n v="3"/>
    <n v="5.59"/>
    <n v="583"/>
    <n v="0.80274442538593482"/>
    <n v="0.81454005934718099"/>
    <n v="0.95446265938069219"/>
    <n v="0.85245901639344257"/>
    <n v="4.553734061930783E-2"/>
    <n v="6.6857142857142859"/>
    <n v="0.95446265938069219"/>
    <n v="9.1074681238615673E-3"/>
    <n v="274.5"/>
    <n v="0.81454005934718099"/>
    <n v="11.333333333333334"/>
    <n v="66.857142857142861"/>
    <n v="0.967741935483871"/>
    <n v="3.6149338249818923"/>
  </r>
  <r>
    <d v="2023-05-05T00:00:00"/>
    <n v="3"/>
    <s v="M02"/>
    <n v="496"/>
    <n v="486"/>
    <n v="10"/>
    <n v="68"/>
    <n v="60"/>
    <n v="512"/>
    <n v="10"/>
    <n v="159.46"/>
    <n v="37"/>
    <n v="62"/>
    <n v="4.82"/>
    <n v="693"/>
    <n v="7"/>
    <n v="27"/>
    <n v="2"/>
    <n v="4.08"/>
    <n v="557"/>
    <n v="0.91921005385996413"/>
    <n v="0.71572871572871577"/>
    <n v="0.97983870967741937"/>
    <n v="1.032258064516129"/>
    <n v="2.0161290322580645E-2"/>
    <n v="7.5294117647058822"/>
    <n v="0.97983870967741937"/>
    <n v="2.0161290322580645E-2"/>
    <n v="165.33333333333334"/>
    <n v="0.71572871572871577"/>
    <n v="13.5"/>
    <n v="73.142857142857139"/>
    <n v="0.59677419354838712"/>
    <n v="3.1104979305154896"/>
  </r>
  <r>
    <d v="2023-11-18T00:00:00"/>
    <n v="2"/>
    <s v="M05"/>
    <n v="430"/>
    <n v="418"/>
    <n v="12"/>
    <n v="61"/>
    <n v="17"/>
    <n v="460"/>
    <n v="9"/>
    <n v="143.72999999999999"/>
    <n v="58"/>
    <n v="38"/>
    <n v="4.4400000000000004"/>
    <n v="690"/>
    <n v="5"/>
    <n v="36"/>
    <n v="4"/>
    <n v="3.54"/>
    <n v="502"/>
    <n v="0.91633466135458164"/>
    <n v="0.62318840579710144"/>
    <n v="0.97209302325581393"/>
    <n v="1.069767441860465"/>
    <n v="2.7906976744186046E-2"/>
    <n v="7.5409836065573774"/>
    <n v="0.97209302325581393"/>
    <n v="2.0930232558139535E-2"/>
    <n v="215"/>
    <n v="0.62318840579710144"/>
    <n v="9"/>
    <n v="92"/>
    <n v="1.5263157894736843"/>
    <n v="2.991720587212134"/>
  </r>
  <r>
    <d v="2023-02-03T00:00:00"/>
    <n v="1"/>
    <s v="M03"/>
    <n v="700"/>
    <n v="680"/>
    <n v="20"/>
    <n v="61"/>
    <n v="24"/>
    <n v="406"/>
    <n v="1"/>
    <n v="102.47"/>
    <n v="35"/>
    <n v="36"/>
    <n v="4.2300000000000004"/>
    <n v="678"/>
    <n v="7"/>
    <n v="20"/>
    <n v="2"/>
    <n v="7.23"/>
    <n v="580"/>
    <n v="0.7"/>
    <n v="1.0324483775811208"/>
    <n v="0.97142857142857142"/>
    <n v="0.57999999999999996"/>
    <n v="2.8571428571428571E-2"/>
    <n v="6.6557377049180326"/>
    <n v="0.97142857142857142"/>
    <n v="1.4285714285714286E-3"/>
    <n v="700"/>
    <n v="1.0324483775811208"/>
    <n v="10"/>
    <n v="58"/>
    <n v="0.97222222222222221"/>
    <n v="6.8312676881038357"/>
  </r>
  <r>
    <d v="2023-06-30T00:00:00"/>
    <n v="1"/>
    <s v="M05"/>
    <n v="545"/>
    <n v="529"/>
    <n v="16"/>
    <n v="70"/>
    <n v="18"/>
    <n v="519"/>
    <n v="1"/>
    <n v="148.04"/>
    <n v="41"/>
    <n v="64"/>
    <n v="3.78"/>
    <n v="646"/>
    <n v="2"/>
    <n v="27"/>
    <n v="5"/>
    <n v="5.73"/>
    <n v="549"/>
    <n v="0.94535519125683065"/>
    <n v="0.84365325077399378"/>
    <n v="0.97064220183486238"/>
    <n v="0.95229357798165137"/>
    <n v="2.9357798165137616E-2"/>
    <n v="7.4142857142857146"/>
    <n v="0.97064220183486238"/>
    <n v="1.834862385321101E-3"/>
    <n v="545"/>
    <n v="0.84365325077399378"/>
    <n v="5.4"/>
    <n v="259.5"/>
    <n v="0.640625"/>
    <n v="3.6814374493380169"/>
  </r>
  <r>
    <d v="2023-08-07T00:00:00"/>
    <n v="3"/>
    <s v="M01"/>
    <n v="469"/>
    <n v="451"/>
    <n v="18"/>
    <n v="66"/>
    <n v="39"/>
    <n v="564"/>
    <n v="4"/>
    <n v="177"/>
    <n v="46"/>
    <n v="48"/>
    <n v="4.45"/>
    <n v="647"/>
    <n v="1"/>
    <n v="40"/>
    <n v="5"/>
    <n v="7.05"/>
    <n v="511"/>
    <n v="1.1037181996086105"/>
    <n v="0.72488408037094276"/>
    <n v="0.96162046908315568"/>
    <n v="1.2025586353944564"/>
    <n v="3.8379530916844352E-2"/>
    <n v="8.545454545454545"/>
    <n v="0.96162046908315568"/>
    <n v="8.5287846481876331E-3"/>
    <n v="156.33333333333334"/>
    <n v="0.72488408037094276"/>
    <n v="8"/>
    <n v="564"/>
    <n v="0.95833333333333337"/>
    <n v="2.6497175141242937"/>
  </r>
  <r>
    <d v="2023-06-10T00:00:00"/>
    <n v="2"/>
    <s v="M01"/>
    <n v="658"/>
    <n v="632"/>
    <n v="26"/>
    <n v="67"/>
    <n v="23"/>
    <n v="568"/>
    <n v="1"/>
    <n v="176.1"/>
    <n v="34"/>
    <n v="62"/>
    <n v="3.73"/>
    <n v="617"/>
    <n v="4"/>
    <n v="23"/>
    <n v="5"/>
    <n v="4.87"/>
    <n v="553"/>
    <n v="1.027124773960217"/>
    <n v="1.0664505672609401"/>
    <n v="0.96048632218844987"/>
    <n v="0.86322188449848025"/>
    <n v="3.9513677811550151E-2"/>
    <n v="8.4776119402985071"/>
    <n v="0.96048632218844987"/>
    <n v="1.5197568389057751E-3"/>
    <n v="329"/>
    <n v="1.0664505672609401"/>
    <n v="4.5999999999999996"/>
    <n v="142"/>
    <n v="0.54838709677419351"/>
    <n v="3.736513344690517"/>
  </r>
  <r>
    <d v="2023-06-02T00:00:00"/>
    <n v="1"/>
    <s v="M03"/>
    <n v="631"/>
    <n v="621"/>
    <n v="10"/>
    <n v="61"/>
    <n v="28"/>
    <n v="482"/>
    <n v="5"/>
    <n v="135.26"/>
    <n v="51"/>
    <n v="44"/>
    <n v="2.68"/>
    <n v="673"/>
    <n v="2"/>
    <n v="34"/>
    <n v="1"/>
    <n v="5.2"/>
    <n v="511"/>
    <n v="0.94324853228962813"/>
    <n v="0.93759286775631501"/>
    <n v="0.98415213946117275"/>
    <n v="0.7638668779714739"/>
    <n v="1.5847860538827259E-2"/>
    <n v="7.9016393442622954"/>
    <n v="0.98415213946117275"/>
    <n v="7.9239302694136295E-3"/>
    <n v="631"/>
    <n v="0.93759286775631501"/>
    <n v="34"/>
    <n v="241"/>
    <n v="1.1590909090909092"/>
    <n v="4.6650894573414172"/>
  </r>
  <r>
    <d v="2023-06-27T00:00:00"/>
    <n v="2"/>
    <s v="M01"/>
    <n v="440"/>
    <n v="417"/>
    <n v="23"/>
    <n v="61"/>
    <n v="50"/>
    <n v="489"/>
    <n v="3"/>
    <n v="131.6"/>
    <n v="31"/>
    <n v="63"/>
    <n v="4.2699999999999996"/>
    <n v="690"/>
    <n v="5"/>
    <n v="38"/>
    <n v="4"/>
    <n v="7.58"/>
    <n v="522"/>
    <n v="0.93678160919540232"/>
    <n v="0.6376811594202898"/>
    <n v="0.94772727272727275"/>
    <n v="1.1113636363636363"/>
    <n v="5.2272727272727269E-2"/>
    <n v="8.0163934426229506"/>
    <n v="0.94772727272727275"/>
    <n v="6.8181818181818179E-3"/>
    <n v="220"/>
    <n v="0.6376811594202898"/>
    <n v="9.5"/>
    <n v="97.8"/>
    <n v="0.49206349206349204"/>
    <n v="3.3434650455927053"/>
  </r>
  <r>
    <d v="2023-02-21T00:00:00"/>
    <n v="2"/>
    <s v="M03"/>
    <n v="668"/>
    <n v="648"/>
    <n v="20"/>
    <n v="67"/>
    <n v="42"/>
    <n v="561"/>
    <n v="2"/>
    <n v="184.36"/>
    <n v="60"/>
    <n v="45"/>
    <n v="4.0599999999999996"/>
    <n v="615"/>
    <n v="6"/>
    <n v="39"/>
    <n v="4"/>
    <n v="6.58"/>
    <n v="544"/>
    <n v="1.03125"/>
    <n v="1.0861788617886179"/>
    <n v="0.97005988023952094"/>
    <n v="0.83982035928143717"/>
    <n v="2.9940119760479042E-2"/>
    <n v="8.3731343283582085"/>
    <n v="0.97005988023952094"/>
    <n v="2.9940119760479044E-3"/>
    <n v="334"/>
    <n v="1.0861788617886179"/>
    <n v="9.75"/>
    <n v="93.5"/>
    <n v="1.3333333333333333"/>
    <n v="3.6233456281188974"/>
  </r>
  <r>
    <d v="2023-10-21T00:00:00"/>
    <n v="1"/>
    <s v="M02"/>
    <n v="459"/>
    <n v="435"/>
    <n v="24"/>
    <n v="69"/>
    <n v="29"/>
    <n v="584"/>
    <n v="8"/>
    <n v="152.74"/>
    <n v="57"/>
    <n v="66"/>
    <n v="3.57"/>
    <n v="652"/>
    <n v="4"/>
    <n v="40"/>
    <n v="4"/>
    <n v="6.53"/>
    <n v="543"/>
    <n v="1.0755064456721914"/>
    <n v="0.70398773006134974"/>
    <n v="0.94771241830065356"/>
    <n v="1.2723311546840959"/>
    <n v="5.2287581699346407E-2"/>
    <n v="8.4637681159420293"/>
    <n v="0.94771241830065356"/>
    <n v="1.7429193899782137E-2"/>
    <n v="459"/>
    <n v="0.70398773006134974"/>
    <n v="10"/>
    <n v="146"/>
    <n v="0.86363636363636365"/>
    <n v="3.0051067172973678"/>
  </r>
  <r>
    <d v="2023-11-29T00:00:00"/>
    <n v="3"/>
    <s v="M01"/>
    <n v="660"/>
    <n v="633"/>
    <n v="27"/>
    <n v="70"/>
    <n v="41"/>
    <n v="432"/>
    <n v="6"/>
    <n v="166.63"/>
    <n v="59"/>
    <n v="51"/>
    <n v="2.0099999999999998"/>
    <n v="647"/>
    <n v="3"/>
    <n v="29"/>
    <n v="5"/>
    <n v="7.31"/>
    <n v="527"/>
    <n v="0.81973434535104361"/>
    <n v="1.0200927357032457"/>
    <n v="0.95909090909090911"/>
    <n v="0.65454545454545454"/>
    <n v="4.0909090909090909E-2"/>
    <n v="6.1714285714285717"/>
    <n v="0.95909090909090911"/>
    <n v="9.0909090909090905E-3"/>
    <n v="220"/>
    <n v="1.0200927357032457"/>
    <n v="5.8"/>
    <n v="144"/>
    <n v="1.1568627450980393"/>
    <n v="3.9608713917061755"/>
  </r>
  <r>
    <d v="2023-11-29T00:00:00"/>
    <n v="2"/>
    <s v="M04"/>
    <n v="552"/>
    <n v="535"/>
    <n v="17"/>
    <n v="62"/>
    <n v="17"/>
    <n v="594"/>
    <n v="5"/>
    <n v="105.08"/>
    <n v="32"/>
    <n v="37"/>
    <n v="4.5"/>
    <n v="612"/>
    <n v="2"/>
    <n v="29"/>
    <n v="1"/>
    <n v="6.15"/>
    <n v="573"/>
    <n v="1.036649214659686"/>
    <n v="0.90196078431372551"/>
    <n v="0.96920289855072461"/>
    <n v="1.076086956521739"/>
    <n v="3.0797101449275364E-2"/>
    <n v="9.5806451612903221"/>
    <n v="0.96920289855072461"/>
    <n v="9.057971014492754E-3"/>
    <n v="276"/>
    <n v="0.90196078431372551"/>
    <n v="29"/>
    <n v="297"/>
    <n v="0.86486486486486491"/>
    <n v="5.2531404644080704"/>
  </r>
  <r>
    <d v="2023-06-10T00:00:00"/>
    <n v="2"/>
    <s v="M01"/>
    <n v="442"/>
    <n v="412"/>
    <n v="30"/>
    <n v="68"/>
    <n v="58"/>
    <n v="554"/>
    <n v="1"/>
    <n v="192.98"/>
    <n v="41"/>
    <n v="63"/>
    <n v="4.04"/>
    <n v="624"/>
    <n v="4"/>
    <n v="35"/>
    <n v="3"/>
    <n v="4.1399999999999997"/>
    <n v="594"/>
    <n v="0.93265993265993263"/>
    <n v="0.70833333333333337"/>
    <n v="0.9321266968325792"/>
    <n v="1.253393665158371"/>
    <n v="6.7873303167420809E-2"/>
    <n v="8.1470588235294112"/>
    <n v="0.9321266968325792"/>
    <n v="2.2624434389140274E-3"/>
    <n v="221"/>
    <n v="0.70833333333333337"/>
    <n v="11.666666666666666"/>
    <n v="138.5"/>
    <n v="0.65079365079365081"/>
    <n v="2.2903927868172871"/>
  </r>
  <r>
    <d v="2023-04-02T00:00:00"/>
    <n v="3"/>
    <s v="M05"/>
    <n v="547"/>
    <n v="520"/>
    <n v="27"/>
    <n v="61"/>
    <n v="22"/>
    <n v="471"/>
    <n v="8"/>
    <n v="172.16"/>
    <n v="43"/>
    <n v="52"/>
    <n v="2.19"/>
    <n v="672"/>
    <n v="4"/>
    <n v="37"/>
    <n v="5"/>
    <n v="5.2"/>
    <n v="536"/>
    <n v="0.87873134328358204"/>
    <n v="0.81398809523809523"/>
    <n v="0.95063985374771476"/>
    <n v="0.86106032906764163"/>
    <n v="4.9360146252285193E-2"/>
    <n v="7.721311475409836"/>
    <n v="0.95063985374771476"/>
    <n v="1.4625228519195612E-2"/>
    <n v="182.33333333333334"/>
    <n v="0.81398809523809523"/>
    <n v="7.4"/>
    <n v="117.75"/>
    <n v="0.82692307692307687"/>
    <n v="3.1772769516728627"/>
  </r>
  <r>
    <d v="2023-07-23T00:00:00"/>
    <n v="3"/>
    <s v="M02"/>
    <n v="624"/>
    <n v="595"/>
    <n v="29"/>
    <n v="62"/>
    <n v="38"/>
    <n v="578"/>
    <n v="10"/>
    <n v="128.97"/>
    <n v="35"/>
    <n v="54"/>
    <n v="3.52"/>
    <n v="672"/>
    <n v="5"/>
    <n v="30"/>
    <n v="5"/>
    <n v="7.31"/>
    <n v="536"/>
    <n v="1.0783582089552239"/>
    <n v="0.9285714285714286"/>
    <n v="0.95352564102564108"/>
    <n v="0.92628205128205132"/>
    <n v="4.6474358974358976E-2"/>
    <n v="9.32258064516129"/>
    <n v="0.95352564102564108"/>
    <n v="1.6025641025641024E-2"/>
    <n v="208"/>
    <n v="0.9285714285714286"/>
    <n v="6"/>
    <n v="115.6"/>
    <n v="0.64814814814814814"/>
    <n v="4.8383344963945101"/>
  </r>
  <r>
    <d v="2023-06-02T00:00:00"/>
    <n v="1"/>
    <s v="M05"/>
    <n v="429"/>
    <n v="403"/>
    <n v="26"/>
    <n v="67"/>
    <n v="13"/>
    <n v="464"/>
    <n v="1"/>
    <n v="177.09"/>
    <n v="52"/>
    <n v="47"/>
    <n v="3.34"/>
    <n v="642"/>
    <n v="2"/>
    <n v="24"/>
    <n v="4"/>
    <n v="4.25"/>
    <n v="540"/>
    <n v="0.85925925925925928"/>
    <n v="0.66822429906542058"/>
    <n v="0.93939393939393945"/>
    <n v="1.0815850815850816"/>
    <n v="6.0606060606060608E-2"/>
    <n v="6.9253731343283578"/>
    <n v="0.93939393939393945"/>
    <n v="2.331002331002331E-3"/>
    <n v="429"/>
    <n v="0.66822429906542058"/>
    <n v="6"/>
    <n v="232"/>
    <n v="1.1063829787234043"/>
    <n v="2.4224970354057258"/>
  </r>
  <r>
    <d v="2023-12-16T00:00:00"/>
    <n v="3"/>
    <s v="M02"/>
    <n v="642"/>
    <n v="613"/>
    <n v="29"/>
    <n v="63"/>
    <n v="58"/>
    <n v="525"/>
    <n v="1"/>
    <n v="176.75"/>
    <n v="40"/>
    <n v="33"/>
    <n v="3.64"/>
    <n v="671"/>
    <n v="3"/>
    <n v="30"/>
    <n v="1"/>
    <n v="3.72"/>
    <n v="524"/>
    <n v="1.001908396946565"/>
    <n v="0.9567809239940388"/>
    <n v="0.95482866043613712"/>
    <n v="0.81775700934579443"/>
    <n v="4.5171339563862926E-2"/>
    <n v="8.3333333333333339"/>
    <n v="0.95482866043613712"/>
    <n v="1.557632398753894E-3"/>
    <n v="214"/>
    <n v="0.9567809239940388"/>
    <n v="30"/>
    <n v="175"/>
    <n v="1.2121212121212122"/>
    <n v="3.6322489391796324"/>
  </r>
  <r>
    <d v="2023-11-09T00:00:00"/>
    <n v="2"/>
    <s v="M03"/>
    <n v="581"/>
    <n v="555"/>
    <n v="26"/>
    <n v="60"/>
    <n v="37"/>
    <n v="478"/>
    <n v="8"/>
    <n v="173.49"/>
    <n v="52"/>
    <n v="35"/>
    <n v="3.92"/>
    <n v="659"/>
    <n v="6"/>
    <n v="27"/>
    <n v="5"/>
    <n v="5.23"/>
    <n v="523"/>
    <n v="0.91395793499043976"/>
    <n v="0.88163884673748105"/>
    <n v="0.95524956970740105"/>
    <n v="0.82271944922547335"/>
    <n v="4.4750430292598967E-2"/>
    <n v="7.9666666666666668"/>
    <n v="0.95524956970740105"/>
    <n v="1.3769363166953529E-2"/>
    <n v="290.5"/>
    <n v="0.88163884673748105"/>
    <n v="5.4"/>
    <n v="79.666666666666671"/>
    <n v="1.4857142857142858"/>
    <n v="3.3488961899821312"/>
  </r>
  <r>
    <d v="2023-07-31T00:00:00"/>
    <n v="1"/>
    <s v="M02"/>
    <n v="643"/>
    <n v="615"/>
    <n v="28"/>
    <n v="66"/>
    <n v="47"/>
    <n v="539"/>
    <n v="7"/>
    <n v="110.59"/>
    <n v="37"/>
    <n v="56"/>
    <n v="4.41"/>
    <n v="650"/>
    <n v="5"/>
    <n v="26"/>
    <n v="2"/>
    <n v="6.93"/>
    <n v="559"/>
    <n v="0.96422182468694095"/>
    <n v="0.98923076923076925"/>
    <n v="0.95645412130637641"/>
    <n v="0.83825816485225502"/>
    <n v="4.3545878693623641E-2"/>
    <n v="8.1666666666666661"/>
    <n v="0.95645412130637641"/>
    <n v="1.088646967340591E-2"/>
    <n v="643"/>
    <n v="0.98923076923076925"/>
    <n v="13"/>
    <n v="107.8"/>
    <n v="0.6607142857142857"/>
    <n v="5.8142689212406182"/>
  </r>
  <r>
    <d v="2023-09-27T00:00:00"/>
    <n v="2"/>
    <s v="M02"/>
    <n v="687"/>
    <n v="677"/>
    <n v="10"/>
    <n v="67"/>
    <n v="28"/>
    <n v="589"/>
    <n v="8"/>
    <n v="191.82"/>
    <n v="43"/>
    <n v="41"/>
    <n v="2.46"/>
    <n v="609"/>
    <n v="7"/>
    <n v="27"/>
    <n v="2"/>
    <n v="3.04"/>
    <n v="591"/>
    <n v="0.99661590524534682"/>
    <n v="1.1280788177339902"/>
    <n v="0.98544395924308592"/>
    <n v="0.85735080058224167"/>
    <n v="1.4556040756914119E-2"/>
    <n v="8.7910447761194028"/>
    <n v="0.98544395924308592"/>
    <n v="1.1644832605531296E-2"/>
    <n v="343.5"/>
    <n v="1.1280788177339902"/>
    <n v="13.5"/>
    <n v="84.142857142857139"/>
    <n v="1.0487804878048781"/>
    <n v="3.5814826399749768"/>
  </r>
  <r>
    <d v="2023-05-10T00:00:00"/>
    <n v="3"/>
    <s v="M04"/>
    <n v="535"/>
    <n v="519"/>
    <n v="16"/>
    <n v="68"/>
    <n v="13"/>
    <n v="512"/>
    <n v="9"/>
    <n v="141.49"/>
    <n v="30"/>
    <n v="63"/>
    <n v="3.22"/>
    <n v="635"/>
    <n v="2"/>
    <n v="22"/>
    <n v="4"/>
    <n v="6.22"/>
    <n v="522"/>
    <n v="0.98084291187739459"/>
    <n v="0.84251968503937003"/>
    <n v="0.97009345794392521"/>
    <n v="0.95700934579439256"/>
    <n v="2.9906542056074768E-2"/>
    <n v="7.5294117647058822"/>
    <n v="0.97009345794392521"/>
    <n v="1.6822429906542057E-2"/>
    <n v="178.33333333333334"/>
    <n v="0.84251968503937003"/>
    <n v="5.5"/>
    <n v="256"/>
    <n v="0.47619047619047616"/>
    <n v="3.7811859495370697"/>
  </r>
  <r>
    <d v="2023-10-07T00:00:00"/>
    <n v="3"/>
    <s v="M03"/>
    <n v="590"/>
    <n v="572"/>
    <n v="18"/>
    <n v="65"/>
    <n v="38"/>
    <n v="583"/>
    <n v="3"/>
    <n v="194.78"/>
    <n v="57"/>
    <n v="47"/>
    <n v="4.93"/>
    <n v="697"/>
    <n v="7"/>
    <n v="30"/>
    <n v="1"/>
    <n v="3.84"/>
    <n v="563"/>
    <n v="1.0355239786856127"/>
    <n v="0.84648493543758963"/>
    <n v="0.96949152542372885"/>
    <n v="0.98813559322033895"/>
    <n v="3.0508474576271188E-2"/>
    <n v="8.9692307692307693"/>
    <n v="0.96949152542372885"/>
    <n v="5.084745762711864E-3"/>
    <n v="196.66666666666666"/>
    <n v="0.84648493543758963"/>
    <n v="30"/>
    <n v="83.285714285714292"/>
    <n v="1.2127659574468086"/>
    <n v="3.0290584248896191"/>
  </r>
  <r>
    <d v="2023-10-07T00:00:00"/>
    <n v="2"/>
    <s v="M05"/>
    <n v="491"/>
    <n v="479"/>
    <n v="12"/>
    <n v="64"/>
    <n v="43"/>
    <n v="587"/>
    <n v="6"/>
    <n v="102.42"/>
    <n v="38"/>
    <n v="34"/>
    <n v="3.85"/>
    <n v="696"/>
    <n v="7"/>
    <n v="20"/>
    <n v="4"/>
    <n v="7.7"/>
    <n v="566"/>
    <n v="1.0371024734982333"/>
    <n v="0.70545977011494254"/>
    <n v="0.97556008146639506"/>
    <n v="1.1955193482688391"/>
    <n v="2.4439918533604887E-2"/>
    <n v="9.171875"/>
    <n v="0.97556008146639506"/>
    <n v="1.2219959266802444E-2"/>
    <n v="245.5"/>
    <n v="0.70545977011494254"/>
    <n v="5"/>
    <n v="83.857142857142861"/>
    <n v="1.1176470588235294"/>
    <n v="4.7939855496973243"/>
  </r>
  <r>
    <d v="2023-06-24T00:00:00"/>
    <n v="1"/>
    <s v="M03"/>
    <n v="644"/>
    <n v="624"/>
    <n v="20"/>
    <n v="69"/>
    <n v="38"/>
    <n v="532"/>
    <n v="7"/>
    <n v="162.34"/>
    <n v="57"/>
    <n v="43"/>
    <n v="2.92"/>
    <n v="683"/>
    <n v="1"/>
    <n v="27"/>
    <n v="3"/>
    <n v="6.76"/>
    <n v="593"/>
    <n v="0.89713322091062397"/>
    <n v="0.94289897510980969"/>
    <n v="0.96894409937888204"/>
    <n v="0.82608695652173914"/>
    <n v="3.1055900621118012E-2"/>
    <n v="7.7101449275362315"/>
    <n v="0.96894409937888204"/>
    <n v="1.0869565217391304E-2"/>
    <n v="644"/>
    <n v="0.94289897510980969"/>
    <n v="9"/>
    <n v="532"/>
    <n v="1.3255813953488371"/>
    <n v="3.9669828754465937"/>
  </r>
  <r>
    <d v="2023-08-31T00:00:00"/>
    <n v="1"/>
    <s v="M05"/>
    <n v="425"/>
    <n v="403"/>
    <n v="22"/>
    <n v="64"/>
    <n v="34"/>
    <n v="558"/>
    <n v="10"/>
    <n v="119.14"/>
    <n v="49"/>
    <n v="43"/>
    <n v="2.67"/>
    <n v="666"/>
    <n v="2"/>
    <n v="29"/>
    <n v="1"/>
    <n v="6.45"/>
    <n v="506"/>
    <n v="1.1027667984189724"/>
    <n v="0.63813813813813813"/>
    <n v="0.94823529411764707"/>
    <n v="1.3129411764705883"/>
    <n v="5.1764705882352942E-2"/>
    <n v="8.71875"/>
    <n v="0.94823529411764707"/>
    <n v="2.3529411764705882E-2"/>
    <n v="425"/>
    <n v="0.63813813813813813"/>
    <n v="29"/>
    <n v="279"/>
    <n v="1.1395348837209303"/>
    <n v="3.5672318281013933"/>
  </r>
  <r>
    <d v="2023-01-26T00:00:00"/>
    <n v="1"/>
    <s v="M04"/>
    <n v="553"/>
    <n v="529"/>
    <n v="24"/>
    <n v="68"/>
    <n v="24"/>
    <n v="496"/>
    <n v="3"/>
    <n v="157.49"/>
    <n v="52"/>
    <n v="32"/>
    <n v="4.53"/>
    <n v="674"/>
    <n v="3"/>
    <n v="21"/>
    <n v="4"/>
    <n v="3.64"/>
    <n v="521"/>
    <n v="0.95201535508637236"/>
    <n v="0.82047477744807118"/>
    <n v="0.95660036166365281"/>
    <n v="0.89692585895117538"/>
    <n v="4.3399638336347197E-2"/>
    <n v="7.2941176470588234"/>
    <n v="0.95660036166365281"/>
    <n v="5.4249547920433997E-3"/>
    <n v="553"/>
    <n v="0.82047477744807118"/>
    <n v="5.25"/>
    <n v="165.33333333333334"/>
    <n v="1.625"/>
    <n v="3.5113340529557431"/>
  </r>
  <r>
    <d v="2023-08-18T00:00:00"/>
    <n v="1"/>
    <s v="M05"/>
    <n v="648"/>
    <n v="619"/>
    <n v="29"/>
    <n v="69"/>
    <n v="16"/>
    <n v="448"/>
    <n v="7"/>
    <n v="108.7"/>
    <n v="56"/>
    <n v="67"/>
    <n v="2.89"/>
    <n v="628"/>
    <n v="3"/>
    <n v="20"/>
    <n v="1"/>
    <n v="7.41"/>
    <n v="565"/>
    <n v="0.79292035398230087"/>
    <n v="1.0318471337579618"/>
    <n v="0.95524691358024694"/>
    <n v="0.69135802469135799"/>
    <n v="4.4753086419753084E-2"/>
    <n v="6.4927536231884062"/>
    <n v="0.95524691358024694"/>
    <n v="1.0802469135802469E-2"/>
    <n v="648"/>
    <n v="1.0318471337579618"/>
    <n v="20"/>
    <n v="149.33333333333334"/>
    <n v="0.83582089552238803"/>
    <n v="5.9613615455381783"/>
  </r>
  <r>
    <d v="2023-03-09T00:00:00"/>
    <n v="3"/>
    <s v="M05"/>
    <n v="416"/>
    <n v="403"/>
    <n v="13"/>
    <n v="66"/>
    <n v="37"/>
    <n v="426"/>
    <n v="9"/>
    <n v="149.09"/>
    <n v="48"/>
    <n v="55"/>
    <n v="2.14"/>
    <n v="689"/>
    <n v="6"/>
    <n v="20"/>
    <n v="2"/>
    <n v="6.04"/>
    <n v="596"/>
    <n v="0.71476510067114096"/>
    <n v="0.60377358490566035"/>
    <n v="0.96875"/>
    <n v="1.0240384615384615"/>
    <n v="3.125E-2"/>
    <n v="6.4545454545454541"/>
    <n v="0.96875"/>
    <n v="2.1634615384615384E-2"/>
    <n v="138.66666666666666"/>
    <n v="0.60377358490566035"/>
    <n v="10"/>
    <n v="71"/>
    <n v="0.87272727272727268"/>
    <n v="2.7902609162250989"/>
  </r>
  <r>
    <d v="2023-12-17T00:00:00"/>
    <n v="2"/>
    <s v="M02"/>
    <n v="645"/>
    <n v="623"/>
    <n v="22"/>
    <n v="63"/>
    <n v="17"/>
    <n v="522"/>
    <n v="9"/>
    <n v="152.05000000000001"/>
    <n v="53"/>
    <n v="62"/>
    <n v="3.29"/>
    <n v="669"/>
    <n v="2"/>
    <n v="31"/>
    <n v="5"/>
    <n v="6.01"/>
    <n v="508"/>
    <n v="1.0275590551181102"/>
    <n v="0.9641255605381166"/>
    <n v="0.96589147286821708"/>
    <n v="0.80930232558139537"/>
    <n v="3.4108527131782945E-2"/>
    <n v="8.2857142857142865"/>
    <n v="0.96589147286821708"/>
    <n v="1.3953488372093023E-2"/>
    <n v="322.5"/>
    <n v="0.9641255605381166"/>
    <n v="6.2"/>
    <n v="261"/>
    <n v="0.85483870967741937"/>
    <n v="4.2420256494574149"/>
  </r>
  <r>
    <d v="2023-12-05T00:00:00"/>
    <n v="1"/>
    <s v="M01"/>
    <n v="665"/>
    <n v="646"/>
    <n v="19"/>
    <n v="64"/>
    <n v="51"/>
    <n v="576"/>
    <n v="9"/>
    <n v="112.25"/>
    <n v="47"/>
    <n v="52"/>
    <n v="2.8"/>
    <n v="647"/>
    <n v="5"/>
    <n v="23"/>
    <n v="1"/>
    <n v="6.18"/>
    <n v="530"/>
    <n v="1.0867924528301887"/>
    <n v="1.027820710973725"/>
    <n v="0.97142857142857142"/>
    <n v="0.86616541353383458"/>
    <n v="2.8571428571428571E-2"/>
    <n v="9"/>
    <n v="0.97142857142857142"/>
    <n v="1.3533834586466165E-2"/>
    <n v="665"/>
    <n v="1.027820710973725"/>
    <n v="23"/>
    <n v="115.2"/>
    <n v="0.90384615384615385"/>
    <n v="5.924276169265033"/>
  </r>
  <r>
    <d v="2023-05-25T00:00:00"/>
    <n v="2"/>
    <s v="M01"/>
    <n v="538"/>
    <n v="518"/>
    <n v="20"/>
    <n v="63"/>
    <n v="57"/>
    <n v="592"/>
    <n v="3"/>
    <n v="152.24"/>
    <n v="43"/>
    <n v="46"/>
    <n v="3.37"/>
    <n v="696"/>
    <n v="6"/>
    <n v="33"/>
    <n v="1"/>
    <n v="5.1100000000000003"/>
    <n v="532"/>
    <n v="1.112781954887218"/>
    <n v="0.77298850574712641"/>
    <n v="0.96282527881040891"/>
    <n v="1.1003717472118959"/>
    <n v="3.717472118959108E-2"/>
    <n v="9.3968253968253972"/>
    <n v="0.96282527881040891"/>
    <n v="5.5762081784386614E-3"/>
    <n v="269"/>
    <n v="0.77298850574712641"/>
    <n v="33"/>
    <n v="98.666666666666671"/>
    <n v="0.93478260869565222"/>
    <n v="3.5338938518129268"/>
  </r>
  <r>
    <d v="2023-12-03T00:00:00"/>
    <n v="2"/>
    <s v="M04"/>
    <n v="558"/>
    <n v="534"/>
    <n v="24"/>
    <n v="68"/>
    <n v="56"/>
    <n v="557"/>
    <n v="9"/>
    <n v="162.88999999999999"/>
    <n v="36"/>
    <n v="63"/>
    <n v="3.08"/>
    <n v="682"/>
    <n v="6"/>
    <n v="20"/>
    <n v="2"/>
    <n v="7.26"/>
    <n v="584"/>
    <n v="0.95376712328767121"/>
    <n v="0.81818181818181823"/>
    <n v="0.956989247311828"/>
    <n v="0.99820788530465954"/>
    <n v="4.3010752688172046E-2"/>
    <n v="8.1911764705882355"/>
    <n v="0.956989247311828"/>
    <n v="1.6129032258064516E-2"/>
    <n v="279"/>
    <n v="0.81818181818181823"/>
    <n v="10"/>
    <n v="92.833333333333329"/>
    <n v="0.5714285714285714"/>
    <n v="3.4256246546749343"/>
  </r>
  <r>
    <d v="2023-01-14T00:00:00"/>
    <n v="2"/>
    <s v="M03"/>
    <n v="684"/>
    <n v="667"/>
    <n v="17"/>
    <n v="64"/>
    <n v="28"/>
    <n v="452"/>
    <n v="6"/>
    <n v="191.98"/>
    <n v="46"/>
    <n v="39"/>
    <n v="4.09"/>
    <n v="648"/>
    <n v="2"/>
    <n v="23"/>
    <n v="3"/>
    <n v="6.79"/>
    <n v="586"/>
    <n v="0.77133105802047786"/>
    <n v="1.0555555555555556"/>
    <n v="0.97514619883040932"/>
    <n v="0.66081871345029242"/>
    <n v="2.4853801169590642E-2"/>
    <n v="7.0625"/>
    <n v="0.97514619883040932"/>
    <n v="8.771929824561403E-3"/>
    <n v="342"/>
    <n v="1.0555555555555556"/>
    <n v="7.666666666666667"/>
    <n v="226"/>
    <n v="1.1794871794871795"/>
    <n v="3.5628711324096263"/>
  </r>
  <r>
    <d v="2023-10-23T00:00:00"/>
    <n v="2"/>
    <s v="M04"/>
    <n v="428"/>
    <n v="409"/>
    <n v="19"/>
    <n v="62"/>
    <n v="57"/>
    <n v="488"/>
    <n v="7"/>
    <n v="156.84"/>
    <n v="31"/>
    <n v="37"/>
    <n v="3.94"/>
    <n v="634"/>
    <n v="1"/>
    <n v="36"/>
    <n v="5"/>
    <n v="3.22"/>
    <n v="520"/>
    <n v="0.93846153846153846"/>
    <n v="0.67507886435331232"/>
    <n v="0.95560747663551404"/>
    <n v="1.1401869158878504"/>
    <n v="4.4392523364485979E-2"/>
    <n v="7.870967741935484"/>
    <n v="0.95560747663551404"/>
    <n v="1.6355140186915886E-2"/>
    <n v="214"/>
    <n v="0.67507886435331232"/>
    <n v="7.2"/>
    <n v="488"/>
    <n v="0.83783783783783783"/>
    <n v="2.7288956898750318"/>
  </r>
  <r>
    <d v="2023-05-30T00:00:00"/>
    <n v="1"/>
    <s v="M05"/>
    <n v="614"/>
    <n v="584"/>
    <n v="30"/>
    <n v="65"/>
    <n v="38"/>
    <n v="434"/>
    <n v="9"/>
    <n v="180.06"/>
    <n v="40"/>
    <n v="33"/>
    <n v="4.96"/>
    <n v="630"/>
    <n v="1"/>
    <n v="32"/>
    <n v="5"/>
    <n v="3.72"/>
    <n v="591"/>
    <n v="0.73434856175972929"/>
    <n v="0.97460317460317458"/>
    <n v="0.95114006514657978"/>
    <n v="0.70684039087947881"/>
    <n v="4.8859934853420196E-2"/>
    <n v="6.6769230769230772"/>
    <n v="0.95114006514657978"/>
    <n v="1.4657980456026058E-2"/>
    <n v="614"/>
    <n v="0.97460317460317458"/>
    <n v="6.4"/>
    <n v="434"/>
    <n v="1.2121212121212122"/>
    <n v="3.4099744529601246"/>
  </r>
  <r>
    <d v="2023-09-25T00:00:00"/>
    <n v="2"/>
    <s v="M01"/>
    <n v="512"/>
    <n v="496"/>
    <n v="16"/>
    <n v="64"/>
    <n v="57"/>
    <n v="600"/>
    <n v="3"/>
    <n v="119.23"/>
    <n v="57"/>
    <n v="69"/>
    <n v="3.57"/>
    <n v="629"/>
    <n v="2"/>
    <n v="26"/>
    <n v="3"/>
    <n v="5.49"/>
    <n v="571"/>
    <n v="1.0507880910683012"/>
    <n v="0.81399046104928463"/>
    <n v="0.96875"/>
    <n v="1.171875"/>
    <n v="3.125E-2"/>
    <n v="9.375"/>
    <n v="0.96875"/>
    <n v="5.859375E-3"/>
    <n v="256"/>
    <n v="0.81399046104928463"/>
    <n v="8.6666666666666661"/>
    <n v="300"/>
    <n v="0.82608695652173914"/>
    <n v="4.2942212530403419"/>
  </r>
  <r>
    <d v="2023-07-04T00:00:00"/>
    <n v="3"/>
    <s v="M04"/>
    <n v="486"/>
    <n v="467"/>
    <n v="19"/>
    <n v="62"/>
    <n v="29"/>
    <n v="517"/>
    <n v="3"/>
    <n v="120.45"/>
    <n v="55"/>
    <n v="48"/>
    <n v="4.29"/>
    <n v="629"/>
    <n v="5"/>
    <n v="37"/>
    <n v="1"/>
    <n v="4.67"/>
    <n v="562"/>
    <n v="0.91992882562277578"/>
    <n v="0.77265500794912556"/>
    <n v="0.96090534979423869"/>
    <n v="1.0637860082304527"/>
    <n v="3.9094650205761319E-2"/>
    <n v="8.3387096774193541"/>
    <n v="0.96090534979423869"/>
    <n v="6.1728395061728392E-3"/>
    <n v="162"/>
    <n v="0.77265500794912556"/>
    <n v="37"/>
    <n v="103.4"/>
    <n v="1.1458333333333333"/>
    <n v="4.0348692403486925"/>
  </r>
  <r>
    <d v="2023-06-01T00:00:00"/>
    <n v="1"/>
    <s v="M03"/>
    <n v="479"/>
    <n v="462"/>
    <n v="17"/>
    <n v="61"/>
    <n v="60"/>
    <n v="484"/>
    <n v="9"/>
    <n v="194.91"/>
    <n v="59"/>
    <n v="40"/>
    <n v="4.1399999999999997"/>
    <n v="682"/>
    <n v="6"/>
    <n v="20"/>
    <n v="4"/>
    <n v="4.4800000000000004"/>
    <n v="506"/>
    <n v="0.95652173913043481"/>
    <n v="0.70234604105571852"/>
    <n v="0.964509394572025"/>
    <n v="1.010438413361169"/>
    <n v="3.5490605427974949E-2"/>
    <n v="7.9344262295081966"/>
    <n v="0.964509394572025"/>
    <n v="1.8789144050104383E-2"/>
    <n v="479"/>
    <n v="0.70234604105571852"/>
    <n v="5"/>
    <n v="80.666666666666671"/>
    <n v="1.4750000000000001"/>
    <n v="2.4575445077215123"/>
  </r>
  <r>
    <d v="2023-03-18T00:00:00"/>
    <n v="1"/>
    <s v="M03"/>
    <n v="623"/>
    <n v="604"/>
    <n v="19"/>
    <n v="69"/>
    <n v="10"/>
    <n v="512"/>
    <n v="10"/>
    <n v="178.99"/>
    <n v="49"/>
    <n v="41"/>
    <n v="2.4700000000000002"/>
    <n v="616"/>
    <n v="3"/>
    <n v="40"/>
    <n v="1"/>
    <n v="3.41"/>
    <n v="596"/>
    <n v="0.85906040268456374"/>
    <n v="1.0113636363636365"/>
    <n v="0.9695024077046549"/>
    <n v="0.8218298555377207"/>
    <n v="3.0497592295345103E-2"/>
    <n v="7.4202898550724639"/>
    <n v="0.9695024077046549"/>
    <n v="1.6051364365971106E-2"/>
    <n v="623"/>
    <n v="1.0113636363636365"/>
    <n v="40"/>
    <n v="170.66666666666666"/>
    <n v="1.1951219512195121"/>
    <n v="3.4806413766132183"/>
  </r>
  <r>
    <d v="2023-12-31T00:00:00"/>
    <n v="3"/>
    <s v="M03"/>
    <n v="518"/>
    <n v="491"/>
    <n v="27"/>
    <n v="65"/>
    <n v="49"/>
    <n v="439"/>
    <n v="1"/>
    <n v="136.38"/>
    <n v="52"/>
    <n v="56"/>
    <n v="4.43"/>
    <n v="686"/>
    <n v="1"/>
    <n v="31"/>
    <n v="3"/>
    <n v="4.8099999999999996"/>
    <n v="594"/>
    <n v="0.73905723905723908"/>
    <n v="0.75510204081632648"/>
    <n v="0.94787644787644787"/>
    <n v="0.84749034749034746"/>
    <n v="5.2123552123552123E-2"/>
    <n v="6.7538461538461538"/>
    <n v="0.94787644787644787"/>
    <n v="1.9305019305019305E-3"/>
    <n v="172.66666666666666"/>
    <n v="0.75510204081632648"/>
    <n v="10.333333333333334"/>
    <n v="439"/>
    <n v="0.9285714285714286"/>
    <n v="3.7982108813609035"/>
  </r>
  <r>
    <d v="2023-05-04T00:00:00"/>
    <n v="3"/>
    <s v="M03"/>
    <n v="677"/>
    <n v="651"/>
    <n v="26"/>
    <n v="63"/>
    <n v="35"/>
    <n v="532"/>
    <n v="6"/>
    <n v="142.37"/>
    <n v="59"/>
    <n v="51"/>
    <n v="2.04"/>
    <n v="616"/>
    <n v="6"/>
    <n v="39"/>
    <n v="5"/>
    <n v="3.23"/>
    <n v="569"/>
    <n v="0.9349736379613357"/>
    <n v="1.099025974025974"/>
    <n v="0.96159527326440175"/>
    <n v="0.78581979320531758"/>
    <n v="3.8404726735598228E-2"/>
    <n v="8.4444444444444446"/>
    <n v="0.96159527326440175"/>
    <n v="8.8626292466765146E-3"/>
    <n v="225.66666666666666"/>
    <n v="1.099025974025974"/>
    <n v="7.8"/>
    <n v="88.666666666666671"/>
    <n v="1.1568627450980393"/>
    <n v="4.7552152841188455"/>
  </r>
  <r>
    <d v="2023-08-10T00:00:00"/>
    <n v="1"/>
    <s v="M01"/>
    <n v="598"/>
    <n v="582"/>
    <n v="16"/>
    <n v="61"/>
    <n v="51"/>
    <n v="533"/>
    <n v="8"/>
    <n v="178.47"/>
    <n v="44"/>
    <n v="59"/>
    <n v="2.73"/>
    <n v="629"/>
    <n v="4"/>
    <n v="37"/>
    <n v="2"/>
    <n v="6.97"/>
    <n v="519"/>
    <n v="1.0269749518304432"/>
    <n v="0.9507154213036566"/>
    <n v="0.97324414715719065"/>
    <n v="0.89130434782608692"/>
    <n v="2.6755852842809364E-2"/>
    <n v="8.7377049180327866"/>
    <n v="0.97324414715719065"/>
    <n v="1.3377926421404682E-2"/>
    <n v="598"/>
    <n v="0.9507154213036566"/>
    <n v="18.5"/>
    <n v="133.25"/>
    <n v="0.74576271186440679"/>
    <n v="3.3507031994172691"/>
  </r>
  <r>
    <d v="2023-06-17T00:00:00"/>
    <n v="2"/>
    <s v="M02"/>
    <n v="517"/>
    <n v="488"/>
    <n v="29"/>
    <n v="70"/>
    <n v="60"/>
    <n v="402"/>
    <n v="7"/>
    <n v="171.92"/>
    <n v="41"/>
    <n v="46"/>
    <n v="4.9000000000000004"/>
    <n v="607"/>
    <n v="2"/>
    <n v="37"/>
    <n v="4"/>
    <n v="5.41"/>
    <n v="570"/>
    <n v="0.70526315789473681"/>
    <n v="0.8517298187808896"/>
    <n v="0.94390715667311409"/>
    <n v="0.77756286266924568"/>
    <n v="5.6092843326885883E-2"/>
    <n v="5.7428571428571429"/>
    <n v="0.94390715667311409"/>
    <n v="1.3539651837524178E-2"/>
    <n v="258.5"/>
    <n v="0.8517298187808896"/>
    <n v="9.25"/>
    <n v="201"/>
    <n v="0.89130434782608692"/>
    <n v="3.007212657049791"/>
  </r>
  <r>
    <d v="2023-07-21T00:00:00"/>
    <n v="2"/>
    <s v="M05"/>
    <n v="444"/>
    <n v="421"/>
    <n v="23"/>
    <n v="69"/>
    <n v="20"/>
    <n v="576"/>
    <n v="9"/>
    <n v="190.62"/>
    <n v="60"/>
    <n v="45"/>
    <n v="3.92"/>
    <n v="692"/>
    <n v="6"/>
    <n v="35"/>
    <n v="1"/>
    <n v="6.39"/>
    <n v="575"/>
    <n v="1.0017391304347827"/>
    <n v="0.64161849710982655"/>
    <n v="0.94819819819819817"/>
    <n v="1.2972972972972974"/>
    <n v="5.18018018018018E-2"/>
    <n v="8.3478260869565215"/>
    <n v="0.94819819819819817"/>
    <n v="2.0270270270270271E-2"/>
    <n v="222"/>
    <n v="0.64161849710982655"/>
    <n v="35"/>
    <n v="96"/>
    <n v="1.3333333333333333"/>
    <n v="2.329241422725842"/>
  </r>
  <r>
    <d v="2023-05-21T00:00:00"/>
    <n v="2"/>
    <s v="M04"/>
    <n v="403"/>
    <n v="375"/>
    <n v="28"/>
    <n v="67"/>
    <n v="39"/>
    <n v="572"/>
    <n v="5"/>
    <n v="172.07"/>
    <n v="42"/>
    <n v="62"/>
    <n v="4.5"/>
    <n v="687"/>
    <n v="4"/>
    <n v="26"/>
    <n v="2"/>
    <n v="7.04"/>
    <n v="565"/>
    <n v="1.0123893805309734"/>
    <n v="0.58660844250363897"/>
    <n v="0.9305210918114144"/>
    <n v="1.4193548387096775"/>
    <n v="6.9478908188585611E-2"/>
    <n v="8.5373134328358216"/>
    <n v="0.9305210918114144"/>
    <n v="1.2406947890818859E-2"/>
    <n v="201.5"/>
    <n v="0.58660844250363897"/>
    <n v="13"/>
    <n v="143"/>
    <n v="0.67741935483870963"/>
    <n v="2.3420700877549834"/>
  </r>
  <r>
    <d v="2023-02-12T00:00:00"/>
    <n v="1"/>
    <s v="M01"/>
    <n v="651"/>
    <n v="641"/>
    <n v="10"/>
    <n v="68"/>
    <n v="29"/>
    <n v="583"/>
    <n v="7"/>
    <n v="192.81"/>
    <n v="53"/>
    <n v="61"/>
    <n v="2.86"/>
    <n v="670"/>
    <n v="4"/>
    <n v="31"/>
    <n v="5"/>
    <n v="7.61"/>
    <n v="532"/>
    <n v="1.0958646616541354"/>
    <n v="0.9716417910447761"/>
    <n v="0.98463901689708144"/>
    <n v="0.89554531490015366"/>
    <n v="1.5360983102918587E-2"/>
    <n v="8.5735294117647065"/>
    <n v="0.98463901689708144"/>
    <n v="1.0752688172043012E-2"/>
    <n v="651"/>
    <n v="0.9716417910447761"/>
    <n v="6.2"/>
    <n v="145.75"/>
    <n v="0.86885245901639341"/>
    <n v="3.3763808931072039"/>
  </r>
  <r>
    <d v="2023-07-12T00:00:00"/>
    <n v="2"/>
    <s v="M01"/>
    <n v="604"/>
    <n v="581"/>
    <n v="23"/>
    <n v="61"/>
    <n v="22"/>
    <n v="576"/>
    <n v="5"/>
    <n v="186.15"/>
    <n v="48"/>
    <n v="42"/>
    <n v="4.7699999999999996"/>
    <n v="608"/>
    <n v="6"/>
    <n v="31"/>
    <n v="2"/>
    <n v="7.63"/>
    <n v="501"/>
    <n v="1.1497005988023952"/>
    <n v="0.99342105263157898"/>
    <n v="0.96192052980132448"/>
    <n v="0.95364238410596025"/>
    <n v="3.8079470198675497E-2"/>
    <n v="9.442622950819672"/>
    <n v="0.96192052980132448"/>
    <n v="8.2781456953642391E-3"/>
    <n v="302"/>
    <n v="0.99342105263157898"/>
    <n v="15.5"/>
    <n v="96"/>
    <n v="1.1428571428571428"/>
    <n v="3.2446951383293041"/>
  </r>
  <r>
    <d v="2023-07-13T00:00:00"/>
    <n v="1"/>
    <s v="M03"/>
    <n v="643"/>
    <n v="613"/>
    <n v="30"/>
    <n v="67"/>
    <n v="49"/>
    <n v="483"/>
    <n v="1"/>
    <n v="164.13"/>
    <n v="42"/>
    <n v="40"/>
    <n v="3.67"/>
    <n v="628"/>
    <n v="4"/>
    <n v="36"/>
    <n v="5"/>
    <n v="6.56"/>
    <n v="547"/>
    <n v="0.88299817184643514"/>
    <n v="1.0238853503184713"/>
    <n v="0.95334370139968894"/>
    <n v="0.75116640746500773"/>
    <n v="4.6656298600311043E-2"/>
    <n v="7.2089552238805972"/>
    <n v="0.95334370139968894"/>
    <n v="1.5552099533437014E-3"/>
    <n v="643"/>
    <n v="1.0238853503184713"/>
    <n v="7.2"/>
    <n v="120.75"/>
    <n v="1.05"/>
    <n v="3.917626271857674"/>
  </r>
  <r>
    <d v="2023-03-10T00:00:00"/>
    <n v="2"/>
    <s v="M04"/>
    <n v="597"/>
    <n v="580"/>
    <n v="17"/>
    <n v="60"/>
    <n v="56"/>
    <n v="555"/>
    <n v="4"/>
    <n v="160.69999999999999"/>
    <n v="45"/>
    <n v="68"/>
    <n v="3.28"/>
    <n v="699"/>
    <n v="7"/>
    <n v="34"/>
    <n v="5"/>
    <n v="3.56"/>
    <n v="557"/>
    <n v="0.99640933572710955"/>
    <n v="0.85407725321888417"/>
    <n v="0.9715242881072027"/>
    <n v="0.92964824120603018"/>
    <n v="2.8475711892797319E-2"/>
    <n v="9.25"/>
    <n v="0.9715242881072027"/>
    <n v="6.7001675041876048E-3"/>
    <n v="298.5"/>
    <n v="0.85407725321888417"/>
    <n v="6.8"/>
    <n v="79.285714285714292"/>
    <n v="0.66176470588235292"/>
    <n v="3.7149968886123212"/>
  </r>
  <r>
    <d v="2023-12-22T00:00:00"/>
    <n v="1"/>
    <s v="M05"/>
    <n v="409"/>
    <n v="398"/>
    <n v="11"/>
    <n v="65"/>
    <n v="15"/>
    <n v="507"/>
    <n v="7"/>
    <n v="194.51"/>
    <n v="30"/>
    <n v="33"/>
    <n v="2.83"/>
    <n v="652"/>
    <n v="1"/>
    <n v="33"/>
    <n v="3"/>
    <n v="4"/>
    <n v="599"/>
    <n v="0.84641068447412349"/>
    <n v="0.62730061349693256"/>
    <n v="0.97310513447432767"/>
    <n v="1.2396088019559903"/>
    <n v="2.6894865525672371E-2"/>
    <n v="7.8"/>
    <n v="0.97310513447432767"/>
    <n v="1.7114914425427872E-2"/>
    <n v="409"/>
    <n v="0.62730061349693256"/>
    <n v="11"/>
    <n v="507"/>
    <n v="0.90909090909090906"/>
    <n v="2.1027196545164775"/>
  </r>
  <r>
    <d v="2023-05-30T00:00:00"/>
    <n v="3"/>
    <s v="M04"/>
    <n v="430"/>
    <n v="417"/>
    <n v="13"/>
    <n v="70"/>
    <n v="25"/>
    <n v="449"/>
    <n v="7"/>
    <n v="163.49"/>
    <n v="50"/>
    <n v="47"/>
    <n v="4.71"/>
    <n v="627"/>
    <n v="1"/>
    <n v="23"/>
    <n v="4"/>
    <n v="6.11"/>
    <n v="584"/>
    <n v="0.76883561643835618"/>
    <n v="0.68580542264752786"/>
    <n v="0.96976744186046515"/>
    <n v="1.0441860465116279"/>
    <n v="3.0232558139534883E-2"/>
    <n v="6.4142857142857146"/>
    <n v="0.96976744186046515"/>
    <n v="1.627906976744186E-2"/>
    <n v="143.33333333333334"/>
    <n v="0.68580542264752786"/>
    <n v="5.75"/>
    <n v="449"/>
    <n v="1.0638297872340425"/>
    <n v="2.6301302831977491"/>
  </r>
  <r>
    <d v="2023-01-28T00:00:00"/>
    <n v="1"/>
    <s v="M05"/>
    <n v="676"/>
    <n v="653"/>
    <n v="23"/>
    <n v="67"/>
    <n v="15"/>
    <n v="509"/>
    <n v="9"/>
    <n v="161.09"/>
    <n v="45"/>
    <n v="54"/>
    <n v="4.0199999999999996"/>
    <n v="606"/>
    <n v="7"/>
    <n v="23"/>
    <n v="5"/>
    <n v="7.19"/>
    <n v="571"/>
    <n v="0.89141856392294216"/>
    <n v="1.1155115511551155"/>
    <n v="0.96597633136094674"/>
    <n v="0.75295857988165682"/>
    <n v="3.4023668639053255E-2"/>
    <n v="7.5970149253731343"/>
    <n v="0.96597633136094674"/>
    <n v="1.3313609467455622E-2"/>
    <n v="676"/>
    <n v="1.1155115511551155"/>
    <n v="4.5999999999999996"/>
    <n v="72.714285714285708"/>
    <n v="0.83333333333333337"/>
    <n v="4.1964119436339935"/>
  </r>
  <r>
    <d v="2023-03-26T00:00:00"/>
    <n v="3"/>
    <s v="M02"/>
    <n v="598"/>
    <n v="569"/>
    <n v="29"/>
    <n v="70"/>
    <n v="25"/>
    <n v="429"/>
    <n v="4"/>
    <n v="178.71"/>
    <n v="44"/>
    <n v="48"/>
    <n v="2.68"/>
    <n v="654"/>
    <n v="4"/>
    <n v="25"/>
    <n v="5"/>
    <n v="4.75"/>
    <n v="503"/>
    <n v="0.85288270377733599"/>
    <n v="0.91437308868501532"/>
    <n v="0.95150501672240806"/>
    <n v="0.71739130434782605"/>
    <n v="4.8494983277591976E-2"/>
    <n v="6.128571428571429"/>
    <n v="0.95150501672240806"/>
    <n v="6.688963210702341E-3"/>
    <n v="199.33333333333334"/>
    <n v="0.91437308868501532"/>
    <n v="5"/>
    <n v="107.25"/>
    <n v="0.91666666666666663"/>
    <n v="3.346203346203346"/>
  </r>
  <r>
    <d v="2024-01-08T00:00:00"/>
    <n v="2"/>
    <s v="M01"/>
    <n v="442"/>
    <n v="412"/>
    <n v="30"/>
    <n v="70"/>
    <n v="46"/>
    <n v="411"/>
    <n v="5"/>
    <n v="148.81"/>
    <n v="36"/>
    <n v="40"/>
    <n v="2.25"/>
    <n v="677"/>
    <n v="1"/>
    <n v="22"/>
    <n v="5"/>
    <n v="7.78"/>
    <n v="534"/>
    <n v="0.7696629213483146"/>
    <n v="0.6528803545051699"/>
    <n v="0.9321266968325792"/>
    <n v="0.92986425339366519"/>
    <n v="6.7873303167420809E-2"/>
    <n v="5.871428571428571"/>
    <n v="0.9321266968325792"/>
    <n v="1.1312217194570135E-2"/>
    <n v="221"/>
    <n v="0.6528803545051699"/>
    <n v="4.4000000000000004"/>
    <n v="411"/>
    <n v="0.9"/>
    <n v="2.970230495262415"/>
  </r>
  <r>
    <d v="2023-10-16T00:00:00"/>
    <n v="2"/>
    <s v="M04"/>
    <n v="423"/>
    <n v="406"/>
    <n v="17"/>
    <n v="60"/>
    <n v="27"/>
    <n v="471"/>
    <n v="7"/>
    <n v="191.14"/>
    <n v="52"/>
    <n v="35"/>
    <n v="2.2799999999999998"/>
    <n v="669"/>
    <n v="6"/>
    <n v="37"/>
    <n v="3"/>
    <n v="6.33"/>
    <n v="571"/>
    <n v="0.82486865148861643"/>
    <n v="0.63228699551569512"/>
    <n v="0.95981087470449178"/>
    <n v="1.1134751773049645"/>
    <n v="4.0189125295508277E-2"/>
    <n v="7.85"/>
    <n v="0.95981087470449178"/>
    <n v="1.6548463356973995E-2"/>
    <n v="211.5"/>
    <n v="0.63228699551569512"/>
    <n v="12.333333333333334"/>
    <n v="78.5"/>
    <n v="1.4857142857142858"/>
    <n v="2.2130375640891495"/>
  </r>
  <r>
    <d v="2023-07-01T00:00:00"/>
    <n v="2"/>
    <s v="M03"/>
    <n v="558"/>
    <n v="530"/>
    <n v="28"/>
    <n v="69"/>
    <n v="54"/>
    <n v="406"/>
    <n v="7"/>
    <n v="140.71"/>
    <n v="36"/>
    <n v="49"/>
    <n v="2.5"/>
    <n v="647"/>
    <n v="2"/>
    <n v="37"/>
    <n v="5"/>
    <n v="7.39"/>
    <n v="509"/>
    <n v="0.79764243614931241"/>
    <n v="0.86244204018547144"/>
    <n v="0.94982078853046592"/>
    <n v="0.72759856630824371"/>
    <n v="5.0179211469534052E-2"/>
    <n v="5.8840579710144931"/>
    <n v="0.94982078853046592"/>
    <n v="1.2544802867383513E-2"/>
    <n v="279"/>
    <n v="0.86244204018547144"/>
    <n v="7.4"/>
    <n v="203"/>
    <n v="0.73469387755102045"/>
    <n v="3.9656030132897446"/>
  </r>
  <r>
    <d v="2023-03-02T00:00:00"/>
    <n v="3"/>
    <s v="M01"/>
    <n v="648"/>
    <n v="619"/>
    <n v="29"/>
    <n v="62"/>
    <n v="21"/>
    <n v="425"/>
    <n v="3"/>
    <n v="122.97"/>
    <n v="42"/>
    <n v="47"/>
    <n v="2.75"/>
    <n v="636"/>
    <n v="5"/>
    <n v="25"/>
    <n v="3"/>
    <n v="4.7300000000000004"/>
    <n v="567"/>
    <n v="0.74955908289241624"/>
    <n v="1.0188679245283019"/>
    <n v="0.95524691358024694"/>
    <n v="0.65586419753086422"/>
    <n v="4.4753086419753084E-2"/>
    <n v="6.854838709677419"/>
    <n v="0.95524691358024694"/>
    <n v="4.6296296296296294E-3"/>
    <n v="216"/>
    <n v="1.0188679245283019"/>
    <n v="8.3333333333333339"/>
    <n v="85"/>
    <n v="0.8936170212765957"/>
    <n v="5.2695779458404486"/>
  </r>
  <r>
    <d v="2023-09-10T00:00:00"/>
    <n v="2"/>
    <s v="M04"/>
    <n v="539"/>
    <n v="516"/>
    <n v="23"/>
    <n v="62"/>
    <n v="26"/>
    <n v="447"/>
    <n v="2"/>
    <n v="119.19"/>
    <n v="41"/>
    <n v="49"/>
    <n v="2.38"/>
    <n v="637"/>
    <n v="7"/>
    <n v="35"/>
    <n v="2"/>
    <n v="6.79"/>
    <n v="586"/>
    <n v="0.76279863481228671"/>
    <n v="0.84615384615384615"/>
    <n v="0.9573283858998145"/>
    <n v="0.82931354359925791"/>
    <n v="4.267161410018553E-2"/>
    <n v="7.209677419354839"/>
    <n v="0.9573283858998145"/>
    <n v="3.7105751391465678E-3"/>
    <n v="269.5"/>
    <n v="0.84615384615384615"/>
    <n v="17.5"/>
    <n v="63.857142857142854"/>
    <n v="0.83673469387755106"/>
    <n v="4.5221914590150183"/>
  </r>
  <r>
    <d v="2023-09-27T00:00:00"/>
    <n v="3"/>
    <s v="M02"/>
    <n v="633"/>
    <n v="623"/>
    <n v="10"/>
    <n v="65"/>
    <n v="18"/>
    <n v="442"/>
    <n v="7"/>
    <n v="146.61000000000001"/>
    <n v="48"/>
    <n v="38"/>
    <n v="4.54"/>
    <n v="677"/>
    <n v="1"/>
    <n v="33"/>
    <n v="4"/>
    <n v="6.9"/>
    <n v="562"/>
    <n v="0.78647686832740216"/>
    <n v="0.93500738552437224"/>
    <n v="0.98420221169036337"/>
    <n v="0.69826224328594"/>
    <n v="1.579778830963665E-2"/>
    <n v="6.8"/>
    <n v="0.98420221169036337"/>
    <n v="1.1058451816745656E-2"/>
    <n v="211"/>
    <n v="0.93500738552437224"/>
    <n v="8.25"/>
    <n v="442"/>
    <n v="1.263157894736842"/>
    <n v="4.3175772457540411"/>
  </r>
  <r>
    <d v="2023-12-17T00:00:00"/>
    <n v="1"/>
    <s v="M01"/>
    <n v="568"/>
    <n v="553"/>
    <n v="15"/>
    <n v="70"/>
    <n v="39"/>
    <n v="570"/>
    <n v="6"/>
    <n v="160.30000000000001"/>
    <n v="51"/>
    <n v="30"/>
    <n v="3.11"/>
    <n v="658"/>
    <n v="1"/>
    <n v="24"/>
    <n v="2"/>
    <n v="7.91"/>
    <n v="566"/>
    <n v="1.0070671378091873"/>
    <n v="0.86322188449848025"/>
    <n v="0.97359154929577463"/>
    <n v="1.0035211267605635"/>
    <n v="2.6408450704225352E-2"/>
    <n v="8.1428571428571423"/>
    <n v="0.97359154929577463"/>
    <n v="1.0563380281690141E-2"/>
    <n v="568"/>
    <n v="0.86322188449848025"/>
    <n v="12"/>
    <n v="570"/>
    <n v="1.7"/>
    <n v="3.5433562071116653"/>
  </r>
  <r>
    <d v="2023-10-16T00:00:00"/>
    <n v="1"/>
    <s v="M05"/>
    <n v="680"/>
    <n v="668"/>
    <n v="12"/>
    <n v="61"/>
    <n v="51"/>
    <n v="498"/>
    <n v="1"/>
    <n v="147.08000000000001"/>
    <n v="47"/>
    <n v="65"/>
    <n v="3.66"/>
    <n v="685"/>
    <n v="1"/>
    <n v="39"/>
    <n v="2"/>
    <n v="6.32"/>
    <n v="556"/>
    <n v="0.89568345323741005"/>
    <n v="0.99270072992700731"/>
    <n v="0.98235294117647054"/>
    <n v="0.73235294117647054"/>
    <n v="1.7647058823529412E-2"/>
    <n v="8.1639344262295079"/>
    <n v="0.98235294117647054"/>
    <n v="1.4705882352941176E-3"/>
    <n v="680"/>
    <n v="0.99270072992700731"/>
    <n v="19.5"/>
    <n v="498"/>
    <n v="0.72307692307692306"/>
    <n v="4.6233342398694584"/>
  </r>
  <r>
    <d v="2023-08-02T00:00:00"/>
    <n v="2"/>
    <s v="M05"/>
    <n v="632"/>
    <n v="604"/>
    <n v="28"/>
    <n v="66"/>
    <n v="18"/>
    <n v="512"/>
    <n v="6"/>
    <n v="128.34"/>
    <n v="58"/>
    <n v="52"/>
    <n v="4.04"/>
    <n v="683"/>
    <n v="6"/>
    <n v="39"/>
    <n v="3"/>
    <n v="3.57"/>
    <n v="537"/>
    <n v="0.95344506517690875"/>
    <n v="0.92532942898975112"/>
    <n v="0.95569620253164556"/>
    <n v="0.810126582278481"/>
    <n v="4.4303797468354431E-2"/>
    <n v="7.7575757575757578"/>
    <n v="0.95569620253164556"/>
    <n v="9.4936708860759497E-3"/>
    <n v="316"/>
    <n v="0.92532942898975112"/>
    <n v="13"/>
    <n v="85.333333333333329"/>
    <n v="1.1153846153846154"/>
    <n v="4.9244195106747704"/>
  </r>
  <r>
    <d v="2023-04-17T00:00:00"/>
    <n v="3"/>
    <s v="M03"/>
    <n v="512"/>
    <n v="489"/>
    <n v="23"/>
    <n v="70"/>
    <n v="25"/>
    <n v="501"/>
    <n v="9"/>
    <n v="129.08000000000001"/>
    <n v="60"/>
    <n v="61"/>
    <n v="3.4"/>
    <n v="686"/>
    <n v="1"/>
    <n v="22"/>
    <n v="2"/>
    <n v="5.27"/>
    <n v="598"/>
    <n v="0.83779264214046822"/>
    <n v="0.74635568513119532"/>
    <n v="0.955078125"/>
    <n v="0.978515625"/>
    <n v="4.4921875E-2"/>
    <n v="7.1571428571428575"/>
    <n v="0.955078125"/>
    <n v="1.7578125E-2"/>
    <n v="170.66666666666666"/>
    <n v="0.74635568513119532"/>
    <n v="11"/>
    <n v="501"/>
    <n v="0.98360655737704916"/>
    <n v="3.9665323830182828"/>
  </r>
  <r>
    <d v="2023-07-10T00:00:00"/>
    <n v="3"/>
    <s v="M02"/>
    <n v="479"/>
    <n v="463"/>
    <n v="16"/>
    <n v="67"/>
    <n v="41"/>
    <n v="563"/>
    <n v="10"/>
    <n v="134.57"/>
    <n v="58"/>
    <n v="38"/>
    <n v="3.58"/>
    <n v="647"/>
    <n v="6"/>
    <n v="28"/>
    <n v="4"/>
    <n v="7.67"/>
    <n v="520"/>
    <n v="1.0826923076923076"/>
    <n v="0.74034003091190104"/>
    <n v="0.96659707724425892"/>
    <n v="1.1753653444676408"/>
    <n v="3.3402922755741124E-2"/>
    <n v="8.4029850746268657"/>
    <n v="0.96659707724425892"/>
    <n v="2.0876826722338204E-2"/>
    <n v="159.66666666666666"/>
    <n v="0.74034003091190104"/>
    <n v="7"/>
    <n v="93.833333333333329"/>
    <n v="1.5263157894736843"/>
    <n v="3.5594857694879991"/>
  </r>
  <r>
    <d v="2023-12-19T00:00:00"/>
    <n v="2"/>
    <s v="M01"/>
    <n v="487"/>
    <n v="475"/>
    <n v="12"/>
    <n v="67"/>
    <n v="12"/>
    <n v="557"/>
    <n v="10"/>
    <n v="183"/>
    <n v="32"/>
    <n v="34"/>
    <n v="2.73"/>
    <n v="652"/>
    <n v="3"/>
    <n v="37"/>
    <n v="1"/>
    <n v="6.01"/>
    <n v="587"/>
    <n v="0.94889267461669502"/>
    <n v="0.74693251533742333"/>
    <n v="0.97535934291581106"/>
    <n v="1.1437371663244353"/>
    <n v="2.4640657084188913E-2"/>
    <n v="8.3134328358208958"/>
    <n v="0.97535934291581106"/>
    <n v="2.0533880903490759E-2"/>
    <n v="243.5"/>
    <n v="0.74693251533742333"/>
    <n v="37"/>
    <n v="185.66666666666666"/>
    <n v="0.94117647058823528"/>
    <n v="2.6612021857923498"/>
  </r>
  <r>
    <d v="2023-02-17T00:00:00"/>
    <n v="1"/>
    <s v="M03"/>
    <n v="429"/>
    <n v="418"/>
    <n v="11"/>
    <n v="60"/>
    <n v="54"/>
    <n v="504"/>
    <n v="9"/>
    <n v="128.36000000000001"/>
    <n v="30"/>
    <n v="63"/>
    <n v="4.01"/>
    <n v="696"/>
    <n v="4"/>
    <n v="33"/>
    <n v="5"/>
    <n v="5.42"/>
    <n v="573"/>
    <n v="0.87958115183246077"/>
    <n v="0.61637931034482762"/>
    <n v="0.97435897435897434"/>
    <n v="1.1748251748251748"/>
    <n v="2.564102564102564E-2"/>
    <n v="8.4"/>
    <n v="0.97435897435897434"/>
    <n v="2.097902097902098E-2"/>
    <n v="429"/>
    <n v="0.61637931034482762"/>
    <n v="6.6"/>
    <n v="126"/>
    <n v="0.47619047619047616"/>
    <n v="3.3421626674976626"/>
  </r>
  <r>
    <d v="2023-04-02T00:00:00"/>
    <n v="2"/>
    <s v="M05"/>
    <n v="533"/>
    <n v="509"/>
    <n v="24"/>
    <n v="68"/>
    <n v="30"/>
    <n v="465"/>
    <n v="8"/>
    <n v="155.56"/>
    <n v="34"/>
    <n v="43"/>
    <n v="2.35"/>
    <n v="665"/>
    <n v="6"/>
    <n v="35"/>
    <n v="5"/>
    <n v="6.2"/>
    <n v="598"/>
    <n v="0.77759197324414719"/>
    <n v="0.80150375939849627"/>
    <n v="0.95497185741088175"/>
    <n v="0.87242026266416506"/>
    <n v="4.5028142589118199E-2"/>
    <n v="6.8382352941176467"/>
    <n v="0.95497185741088175"/>
    <n v="1.50093808630394E-2"/>
    <n v="266.5"/>
    <n v="0.80150375939849627"/>
    <n v="7"/>
    <n v="77.5"/>
    <n v="0.79069767441860461"/>
    <n v="3.4263306762663923"/>
  </r>
  <r>
    <d v="2023-08-11T00:00:00"/>
    <n v="2"/>
    <s v="M03"/>
    <n v="458"/>
    <n v="438"/>
    <n v="20"/>
    <n v="60"/>
    <n v="56"/>
    <n v="450"/>
    <n v="3"/>
    <n v="144.34"/>
    <n v="34"/>
    <n v="33"/>
    <n v="2.59"/>
    <n v="700"/>
    <n v="1"/>
    <n v="29"/>
    <n v="1"/>
    <n v="5.17"/>
    <n v="552"/>
    <n v="0.81521739130434778"/>
    <n v="0.65428571428571425"/>
    <n v="0.95633187772925765"/>
    <n v="0.98253275109170302"/>
    <n v="4.3668122270742356E-2"/>
    <n v="7.5"/>
    <n v="0.95633187772925765"/>
    <n v="6.5502183406113534E-3"/>
    <n v="229"/>
    <n v="0.65428571428571425"/>
    <n v="29"/>
    <n v="450"/>
    <n v="1.0303030303030303"/>
    <n v="3.1730635998337258"/>
  </r>
  <r>
    <d v="2023-10-27T00:00:00"/>
    <n v="1"/>
    <s v="M02"/>
    <n v="560"/>
    <n v="530"/>
    <n v="30"/>
    <n v="67"/>
    <n v="40"/>
    <n v="450"/>
    <n v="2"/>
    <n v="162.02000000000001"/>
    <n v="53"/>
    <n v="64"/>
    <n v="3.33"/>
    <n v="661"/>
    <n v="5"/>
    <n v="33"/>
    <n v="5"/>
    <n v="6.9"/>
    <n v="525"/>
    <n v="0.8571428571428571"/>
    <n v="0.84720121028744322"/>
    <n v="0.9464285714285714"/>
    <n v="0.8035714285714286"/>
    <n v="5.3571428571428568E-2"/>
    <n v="6.7164179104477615"/>
    <n v="0.9464285714285714"/>
    <n v="3.5714285714285713E-3"/>
    <n v="560"/>
    <n v="0.84720121028744322"/>
    <n v="6.6"/>
    <n v="90"/>
    <n v="0.828125"/>
    <n v="3.4563634119244537"/>
  </r>
  <r>
    <d v="2023-07-22T00:00:00"/>
    <n v="1"/>
    <s v="M02"/>
    <n v="575"/>
    <n v="563"/>
    <n v="12"/>
    <n v="67"/>
    <n v="12"/>
    <n v="493"/>
    <n v="10"/>
    <n v="167.93"/>
    <n v="44"/>
    <n v="36"/>
    <n v="4.3"/>
    <n v="675"/>
    <n v="5"/>
    <n v="24"/>
    <n v="4"/>
    <n v="6.19"/>
    <n v="525"/>
    <n v="0.93904761904761902"/>
    <n v="0.85185185185185186"/>
    <n v="0.97913043478260875"/>
    <n v="0.85739130434782607"/>
    <n v="2.0869565217391306E-2"/>
    <n v="7.3582089552238807"/>
    <n v="0.97913043478260875"/>
    <n v="1.7391304347826087E-2"/>
    <n v="575"/>
    <n v="0.85185185185185186"/>
    <n v="6"/>
    <n v="98.6"/>
    <n v="1.2222222222222223"/>
    <n v="3.424045733341273"/>
  </r>
  <r>
    <d v="2023-07-21T00:00:00"/>
    <n v="2"/>
    <s v="M02"/>
    <n v="628"/>
    <n v="617"/>
    <n v="11"/>
    <n v="68"/>
    <n v="12"/>
    <n v="477"/>
    <n v="5"/>
    <n v="158.41999999999999"/>
    <n v="41"/>
    <n v="30"/>
    <n v="2.37"/>
    <n v="664"/>
    <n v="5"/>
    <n v="21"/>
    <n v="1"/>
    <n v="5.62"/>
    <n v="584"/>
    <n v="0.81678082191780821"/>
    <n v="0.94578313253012047"/>
    <n v="0.98248407643312097"/>
    <n v="0.75955414012738853"/>
    <n v="1.751592356687898E-2"/>
    <n v="7.0147058823529411"/>
    <n v="0.98248407643312097"/>
    <n v="7.9617834394904458E-3"/>
    <n v="314"/>
    <n v="0.94578313253012047"/>
    <n v="21"/>
    <n v="95.4"/>
    <n v="1.3666666666666667"/>
    <n v="3.9641459411690447"/>
  </r>
  <r>
    <d v="2023-04-15T00:00:00"/>
    <n v="1"/>
    <s v="M01"/>
    <n v="622"/>
    <n v="595"/>
    <n v="27"/>
    <n v="64"/>
    <n v="14"/>
    <n v="426"/>
    <n v="3"/>
    <n v="154.63999999999999"/>
    <n v="59"/>
    <n v="44"/>
    <n v="4.28"/>
    <n v="639"/>
    <n v="6"/>
    <n v="21"/>
    <n v="2"/>
    <n v="5.41"/>
    <n v="527"/>
    <n v="0.80834914611005693"/>
    <n v="0.97339593114240996"/>
    <n v="0.95659163987138263"/>
    <n v="0.68488745980707399"/>
    <n v="4.3408360128617367E-2"/>
    <n v="6.65625"/>
    <n v="0.95659163987138263"/>
    <n v="4.8231511254019296E-3"/>
    <n v="622"/>
    <n v="0.97339593114240996"/>
    <n v="10.5"/>
    <n v="71"/>
    <n v="1.3409090909090908"/>
    <n v="4.0222452146921883"/>
  </r>
  <r>
    <d v="2023-07-31T00:00:00"/>
    <n v="1"/>
    <s v="M04"/>
    <n v="424"/>
    <n v="410"/>
    <n v="14"/>
    <n v="70"/>
    <n v="38"/>
    <n v="522"/>
    <n v="10"/>
    <n v="120.58"/>
    <n v="53"/>
    <n v="44"/>
    <n v="4.45"/>
    <n v="610"/>
    <n v="7"/>
    <n v="28"/>
    <n v="3"/>
    <n v="3.98"/>
    <n v="513"/>
    <n v="1.0175438596491229"/>
    <n v="0.69508196721311477"/>
    <n v="0.96698113207547165"/>
    <n v="1.2311320754716981"/>
    <n v="3.3018867924528301E-2"/>
    <n v="7.4571428571428573"/>
    <n v="0.96698113207547165"/>
    <n v="2.358490566037736E-2"/>
    <n v="424"/>
    <n v="0.69508196721311477"/>
    <n v="9.3333333333333339"/>
    <n v="74.571428571428569"/>
    <n v="1.2045454545454546"/>
    <n v="3.5163377011112953"/>
  </r>
  <r>
    <d v="2023-09-25T00:00:00"/>
    <n v="1"/>
    <s v="M02"/>
    <n v="620"/>
    <n v="603"/>
    <n v="17"/>
    <n v="67"/>
    <n v="41"/>
    <n v="459"/>
    <n v="3"/>
    <n v="122.93"/>
    <n v="59"/>
    <n v="39"/>
    <n v="4.8099999999999996"/>
    <n v="643"/>
    <n v="1"/>
    <n v="37"/>
    <n v="1"/>
    <n v="5.92"/>
    <n v="529"/>
    <n v="0.86767485822306234"/>
    <n v="0.96423017107309483"/>
    <n v="0.97258064516129028"/>
    <n v="0.74032258064516132"/>
    <n v="2.7419354838709678E-2"/>
    <n v="6.8507462686567164"/>
    <n v="0.97258064516129028"/>
    <n v="4.8387096774193551E-3"/>
    <n v="620"/>
    <n v="0.96423017107309483"/>
    <n v="37"/>
    <n v="459"/>
    <n v="1.5128205128205128"/>
    <n v="5.0435207028390137"/>
  </r>
  <r>
    <d v="2023-06-28T00:00:00"/>
    <n v="3"/>
    <s v="M03"/>
    <n v="430"/>
    <n v="406"/>
    <n v="24"/>
    <n v="68"/>
    <n v="16"/>
    <n v="469"/>
    <n v="8"/>
    <n v="193.95"/>
    <n v="40"/>
    <n v="62"/>
    <n v="4.9800000000000004"/>
    <n v="611"/>
    <n v="7"/>
    <n v="28"/>
    <n v="5"/>
    <n v="3.55"/>
    <n v="583"/>
    <n v="0.80445969125214412"/>
    <n v="0.70376432078559736"/>
    <n v="0.94418604651162785"/>
    <n v="1.0906976744186045"/>
    <n v="5.5813953488372092E-2"/>
    <n v="6.8970588235294121"/>
    <n v="0.94418604651162785"/>
    <n v="1.8604651162790697E-2"/>
    <n v="143.33333333333334"/>
    <n v="0.70376432078559736"/>
    <n v="5.6"/>
    <n v="67"/>
    <n v="0.64516129032258063"/>
    <n v="2.2170662541892243"/>
  </r>
  <r>
    <d v="2023-12-11T00:00:00"/>
    <n v="2"/>
    <s v="M04"/>
    <n v="609"/>
    <n v="597"/>
    <n v="12"/>
    <n v="68"/>
    <n v="52"/>
    <n v="433"/>
    <n v="5"/>
    <n v="144.52000000000001"/>
    <n v="32"/>
    <n v="37"/>
    <n v="4.59"/>
    <n v="676"/>
    <n v="5"/>
    <n v="37"/>
    <n v="2"/>
    <n v="6.51"/>
    <n v="522"/>
    <n v="0.82950191570881227"/>
    <n v="0.90088757396449703"/>
    <n v="0.98029556650246308"/>
    <n v="0.71100164203612481"/>
    <n v="1.9704433497536946E-2"/>
    <n v="6.367647058823529"/>
    <n v="0.98029556650246308"/>
    <n v="8.2101806239737278E-3"/>
    <n v="304.5"/>
    <n v="0.90088757396449703"/>
    <n v="18.5"/>
    <n v="86.6"/>
    <n v="0.86486486486486491"/>
    <n v="4.2139496263492937"/>
  </r>
  <r>
    <d v="2023-02-24T00:00:00"/>
    <n v="1"/>
    <s v="M02"/>
    <n v="526"/>
    <n v="508"/>
    <n v="18"/>
    <n v="67"/>
    <n v="20"/>
    <n v="485"/>
    <n v="10"/>
    <n v="113.74"/>
    <n v="59"/>
    <n v="57"/>
    <n v="3.88"/>
    <n v="658"/>
    <n v="7"/>
    <n v="39"/>
    <n v="1"/>
    <n v="5"/>
    <n v="576"/>
    <n v="0.84201388888888884"/>
    <n v="0.79939209726443772"/>
    <n v="0.96577946768060841"/>
    <n v="0.92205323193916355"/>
    <n v="3.4220532319391636E-2"/>
    <n v="7.2388059701492535"/>
    <n v="0.96577946768060841"/>
    <n v="1.9011406844106463E-2"/>
    <n v="526"/>
    <n v="0.79939209726443772"/>
    <n v="39"/>
    <n v="69.285714285714292"/>
    <n v="1.0350877192982457"/>
    <n v="4.6245823808686479"/>
  </r>
  <r>
    <d v="2023-07-05T00:00:00"/>
    <n v="1"/>
    <s v="M02"/>
    <n v="522"/>
    <n v="499"/>
    <n v="23"/>
    <n v="68"/>
    <n v="44"/>
    <n v="431"/>
    <n v="8"/>
    <n v="170.88"/>
    <n v="45"/>
    <n v="63"/>
    <n v="2.2400000000000002"/>
    <n v="650"/>
    <n v="7"/>
    <n v="39"/>
    <n v="3"/>
    <n v="7.4"/>
    <n v="561"/>
    <n v="0.76827094474153301"/>
    <n v="0.80307692307692302"/>
    <n v="0.95593869731800762"/>
    <n v="0.82567049808429116"/>
    <n v="4.4061302681992334E-2"/>
    <n v="6.3382352941176467"/>
    <n v="0.95593869731800762"/>
    <n v="1.532567049808429E-2"/>
    <n v="522"/>
    <n v="0.80307692307692302"/>
    <n v="13"/>
    <n v="61.571428571428569"/>
    <n v="0.7142857142857143"/>
    <n v="3.0547752808988764"/>
  </r>
  <r>
    <d v="2023-06-04T00:00:00"/>
    <n v="1"/>
    <s v="M01"/>
    <n v="604"/>
    <n v="584"/>
    <n v="20"/>
    <n v="67"/>
    <n v="23"/>
    <n v="527"/>
    <n v="6"/>
    <n v="195"/>
    <n v="46"/>
    <n v="30"/>
    <n v="2.36"/>
    <n v="642"/>
    <n v="4"/>
    <n v="36"/>
    <n v="4"/>
    <n v="3.73"/>
    <n v="554"/>
    <n v="0.95126353790613716"/>
    <n v="0.94080996884735202"/>
    <n v="0.9668874172185431"/>
    <n v="0.87251655629139069"/>
    <n v="3.3112582781456956E-2"/>
    <n v="7.8656716417910451"/>
    <n v="0.9668874172185431"/>
    <n v="9.9337748344370865E-3"/>
    <n v="604"/>
    <n v="0.94080996884735202"/>
    <n v="9"/>
    <n v="131.75"/>
    <n v="1.5333333333333334"/>
    <n v="3.0974358974358975"/>
  </r>
  <r>
    <d v="2023-02-18T00:00:00"/>
    <n v="1"/>
    <s v="M02"/>
    <n v="683"/>
    <n v="661"/>
    <n v="22"/>
    <n v="60"/>
    <n v="20"/>
    <n v="552"/>
    <n v="1"/>
    <n v="131.1"/>
    <n v="41"/>
    <n v="61"/>
    <n v="3.15"/>
    <n v="628"/>
    <n v="1"/>
    <n v="31"/>
    <n v="1"/>
    <n v="5.94"/>
    <n v="590"/>
    <n v="0.93559322033898307"/>
    <n v="1.0875796178343948"/>
    <n v="0.96778916544655935"/>
    <n v="0.80819912152269402"/>
    <n v="3.2210834553440704E-2"/>
    <n v="9.1999999999999993"/>
    <n v="0.96778916544655935"/>
    <n v="1.4641288433382138E-3"/>
    <n v="683"/>
    <n v="1.0875796178343948"/>
    <n v="31"/>
    <n v="552"/>
    <n v="0.67213114754098358"/>
    <n v="5.2097635392829904"/>
  </r>
  <r>
    <d v="2023-01-26T00:00:00"/>
    <n v="2"/>
    <s v="M02"/>
    <n v="527"/>
    <n v="506"/>
    <n v="21"/>
    <n v="65"/>
    <n v="37"/>
    <n v="545"/>
    <n v="8"/>
    <n v="104.55"/>
    <n v="47"/>
    <n v="63"/>
    <n v="4.12"/>
    <n v="637"/>
    <n v="7"/>
    <n v="25"/>
    <n v="3"/>
    <n v="3.8"/>
    <n v="586"/>
    <n v="0.93003412969283272"/>
    <n v="0.82731554160125587"/>
    <n v="0.96015180265654654"/>
    <n v="1.0341555977229602"/>
    <n v="3.9848197343453511E-2"/>
    <n v="8.384615384615385"/>
    <n v="0.96015180265654654"/>
    <n v="1.5180265654648957E-2"/>
    <n v="263.5"/>
    <n v="0.82731554160125587"/>
    <n v="8.3333333333333339"/>
    <n v="77.857142857142861"/>
    <n v="0.74603174603174605"/>
    <n v="5.0406504065040654"/>
  </r>
  <r>
    <d v="2023-06-05T00:00:00"/>
    <n v="2"/>
    <s v="M03"/>
    <n v="541"/>
    <n v="525"/>
    <n v="16"/>
    <n v="68"/>
    <n v="35"/>
    <n v="530"/>
    <n v="6"/>
    <n v="182.91"/>
    <n v="41"/>
    <n v="68"/>
    <n v="4.5"/>
    <n v="606"/>
    <n v="2"/>
    <n v="38"/>
    <n v="5"/>
    <n v="5.77"/>
    <n v="513"/>
    <n v="1.0331384015594542"/>
    <n v="0.89273927392739272"/>
    <n v="0.97042513863216262"/>
    <n v="0.97966728280961179"/>
    <n v="2.9574861367837338E-2"/>
    <n v="7.7941176470588234"/>
    <n v="0.97042513863216262"/>
    <n v="1.1090573012939002E-2"/>
    <n v="270.5"/>
    <n v="0.89273927392739272"/>
    <n v="7.6"/>
    <n v="265"/>
    <n v="0.6029411764705882"/>
    <n v="2.957738778634301"/>
  </r>
  <r>
    <d v="2023-09-21T00:00:00"/>
    <n v="2"/>
    <s v="M04"/>
    <n v="569"/>
    <n v="544"/>
    <n v="25"/>
    <n v="70"/>
    <n v="11"/>
    <n v="533"/>
    <n v="3"/>
    <n v="148.93"/>
    <n v="31"/>
    <n v="42"/>
    <n v="4.57"/>
    <n v="674"/>
    <n v="4"/>
    <n v="38"/>
    <n v="3"/>
    <n v="3.13"/>
    <n v="517"/>
    <n v="1.0309477756286267"/>
    <n v="0.84421364985163205"/>
    <n v="0.95606326889279436"/>
    <n v="0.93673110720562391"/>
    <n v="4.3936731107205626E-2"/>
    <n v="7.6142857142857139"/>
    <n v="0.95606326889279436"/>
    <n v="5.272407732864675E-3"/>
    <n v="284.5"/>
    <n v="0.84421364985163205"/>
    <n v="12.666666666666666"/>
    <n v="133.25"/>
    <n v="0.73809523809523814"/>
    <n v="3.8205868528839049"/>
  </r>
  <r>
    <d v="2023-01-04T00:00:00"/>
    <n v="3"/>
    <s v="M01"/>
    <n v="586"/>
    <n v="572"/>
    <n v="14"/>
    <n v="69"/>
    <n v="12"/>
    <n v="567"/>
    <n v="4"/>
    <n v="164.51"/>
    <n v="44"/>
    <n v="47"/>
    <n v="3.7"/>
    <n v="672"/>
    <n v="4"/>
    <n v="38"/>
    <n v="2"/>
    <n v="4.7"/>
    <n v="600"/>
    <n v="0.94499999999999995"/>
    <n v="0.87202380952380953"/>
    <n v="0.97610921501706482"/>
    <n v="0.96757679180887368"/>
    <n v="2.3890784982935155E-2"/>
    <n v="8.2173913043478262"/>
    <n v="0.97610921501706482"/>
    <n v="6.8259385665529011E-3"/>
    <n v="195.33333333333334"/>
    <n v="0.87202380952380953"/>
    <n v="19"/>
    <n v="141.75"/>
    <n v="0.93617021276595747"/>
    <n v="3.5620934897574617"/>
  </r>
  <r>
    <d v="2023-01-17T00:00:00"/>
    <n v="1"/>
    <s v="M01"/>
    <n v="503"/>
    <n v="484"/>
    <n v="19"/>
    <n v="64"/>
    <n v="10"/>
    <n v="431"/>
    <n v="10"/>
    <n v="117.4"/>
    <n v="43"/>
    <n v="57"/>
    <n v="4.04"/>
    <n v="646"/>
    <n v="1"/>
    <n v="36"/>
    <n v="3"/>
    <n v="6.02"/>
    <n v="578"/>
    <n v="0.74567474048442905"/>
    <n v="0.77863777089783281"/>
    <n v="0.96222664015904569"/>
    <n v="0.85685884691848901"/>
    <n v="3.7773359840954271E-2"/>
    <n v="6.734375"/>
    <n v="0.96222664015904569"/>
    <n v="1.9880715705765408E-2"/>
    <n v="503"/>
    <n v="0.77863777089783281"/>
    <n v="12"/>
    <n v="431"/>
    <n v="0.75438596491228072"/>
    <n v="4.2844974446337307"/>
  </r>
  <r>
    <d v="2023-09-16T00:00:00"/>
    <n v="2"/>
    <s v="M03"/>
    <n v="600"/>
    <n v="579"/>
    <n v="21"/>
    <n v="62"/>
    <n v="59"/>
    <n v="471"/>
    <n v="5"/>
    <n v="141.66999999999999"/>
    <n v="37"/>
    <n v="30"/>
    <n v="3.93"/>
    <n v="625"/>
    <n v="4"/>
    <n v="34"/>
    <n v="3"/>
    <n v="6.34"/>
    <n v="511"/>
    <n v="0.92172211350293543"/>
    <n v="0.96"/>
    <n v="0.96499999999999997"/>
    <n v="0.78500000000000003"/>
    <n v="3.5000000000000003E-2"/>
    <n v="7.596774193548387"/>
    <n v="0.96499999999999997"/>
    <n v="8.3333333333333332E-3"/>
    <n v="300"/>
    <n v="0.96"/>
    <n v="11.333333333333334"/>
    <n v="117.75"/>
    <n v="1.2333333333333334"/>
    <n v="4.2351944660125644"/>
  </r>
  <r>
    <d v="2023-11-20T00:00:00"/>
    <n v="2"/>
    <s v="M01"/>
    <n v="571"/>
    <n v="542"/>
    <n v="29"/>
    <n v="69"/>
    <n v="42"/>
    <n v="551"/>
    <n v="6"/>
    <n v="191.95"/>
    <n v="45"/>
    <n v="49"/>
    <n v="3.12"/>
    <n v="685"/>
    <n v="7"/>
    <n v="32"/>
    <n v="2"/>
    <n v="7.63"/>
    <n v="583"/>
    <n v="0.94511149228130364"/>
    <n v="0.83357664233576645"/>
    <n v="0.94921190893169882"/>
    <n v="0.96497373029772326"/>
    <n v="5.0788091068301226E-2"/>
    <n v="7.9855072463768115"/>
    <n v="0.94921190893169882"/>
    <n v="1.0507880910683012E-2"/>
    <n v="285.5"/>
    <n v="0.83357664233576645"/>
    <n v="16"/>
    <n v="78.714285714285708"/>
    <n v="0.91836734693877553"/>
    <n v="2.9747330033862989"/>
  </r>
  <r>
    <d v="2024-01-07T00:00:00"/>
    <n v="3"/>
    <s v="M03"/>
    <n v="599"/>
    <n v="575"/>
    <n v="24"/>
    <n v="66"/>
    <n v="28"/>
    <n v="570"/>
    <n v="9"/>
    <n v="143.38999999999999"/>
    <n v="52"/>
    <n v="66"/>
    <n v="4.01"/>
    <n v="615"/>
    <n v="2"/>
    <n v="40"/>
    <n v="1"/>
    <n v="4.1500000000000004"/>
    <n v="519"/>
    <n v="1.0982658959537572"/>
    <n v="0.97398373983739839"/>
    <n v="0.95993322203672793"/>
    <n v="0.95158597662771283"/>
    <n v="4.006677796327212E-2"/>
    <n v="8.6363636363636367"/>
    <n v="0.95993322203672793"/>
    <n v="1.5025041736227046E-2"/>
    <n v="199.66666666666666"/>
    <n v="0.97398373983739839"/>
    <n v="40"/>
    <n v="285"/>
    <n v="0.78787878787878785"/>
    <n v="4.1774182300020923"/>
  </r>
  <r>
    <d v="2023-04-01T00:00:00"/>
    <n v="1"/>
    <s v="M01"/>
    <n v="630"/>
    <n v="611"/>
    <n v="19"/>
    <n v="61"/>
    <n v="34"/>
    <n v="549"/>
    <n v="4"/>
    <n v="114.15"/>
    <n v="51"/>
    <n v="64"/>
    <n v="3.05"/>
    <n v="694"/>
    <n v="6"/>
    <n v="38"/>
    <n v="4"/>
    <n v="6.32"/>
    <n v="517"/>
    <n v="1.0618955512572534"/>
    <n v="0.90778097982708938"/>
    <n v="0.96984126984126984"/>
    <n v="0.87142857142857144"/>
    <n v="3.0158730158730159E-2"/>
    <n v="9"/>
    <n v="0.96984126984126984"/>
    <n v="6.3492063492063492E-3"/>
    <n v="630"/>
    <n v="0.90778097982708938"/>
    <n v="9.5"/>
    <n v="91.5"/>
    <n v="0.796875"/>
    <n v="5.5190538764783179"/>
  </r>
  <r>
    <d v="2023-08-29T00:00:00"/>
    <n v="2"/>
    <s v="M01"/>
    <n v="517"/>
    <n v="504"/>
    <n v="13"/>
    <n v="69"/>
    <n v="41"/>
    <n v="557"/>
    <n v="3"/>
    <n v="155.08000000000001"/>
    <n v="52"/>
    <n v="37"/>
    <n v="3.29"/>
    <n v="690"/>
    <n v="4"/>
    <n v="23"/>
    <n v="2"/>
    <n v="6.85"/>
    <n v="593"/>
    <n v="0.93929173693085999"/>
    <n v="0.74927536231884062"/>
    <n v="0.97485493230174081"/>
    <n v="1.0773694390715667"/>
    <n v="2.5145067698259187E-2"/>
    <n v="8.0724637681159415"/>
    <n v="0.97485493230174081"/>
    <n v="5.8027079303675051E-3"/>
    <n v="258.5"/>
    <n v="0.74927536231884062"/>
    <n v="11.5"/>
    <n v="139.25"/>
    <n v="1.4054054054054055"/>
    <n v="3.3337632189837501"/>
  </r>
  <r>
    <d v="2023-09-20T00:00:00"/>
    <n v="1"/>
    <s v="M03"/>
    <n v="536"/>
    <n v="525"/>
    <n v="11"/>
    <n v="62"/>
    <n v="51"/>
    <n v="508"/>
    <n v="4"/>
    <n v="126.49"/>
    <n v="42"/>
    <n v="56"/>
    <n v="4.38"/>
    <n v="603"/>
    <n v="2"/>
    <n v="35"/>
    <n v="1"/>
    <n v="6.45"/>
    <n v="503"/>
    <n v="1.0099403578528827"/>
    <n v="0.88888888888888884"/>
    <n v="0.97947761194029848"/>
    <n v="0.94776119402985071"/>
    <n v="2.0522388059701493E-2"/>
    <n v="8.193548387096774"/>
    <n v="0.97947761194029848"/>
    <n v="7.462686567164179E-3"/>
    <n v="536"/>
    <n v="0.88888888888888884"/>
    <n v="35"/>
    <n v="254"/>
    <n v="0.75"/>
    <n v="4.2374891295754606"/>
  </r>
  <r>
    <d v="2023-05-16T00:00:00"/>
    <n v="1"/>
    <s v="M04"/>
    <n v="480"/>
    <n v="460"/>
    <n v="20"/>
    <n v="69"/>
    <n v="29"/>
    <n v="451"/>
    <n v="7"/>
    <n v="190.96"/>
    <n v="35"/>
    <n v="51"/>
    <n v="2.65"/>
    <n v="628"/>
    <n v="7"/>
    <n v="27"/>
    <n v="1"/>
    <n v="7.83"/>
    <n v="500"/>
    <n v="0.90200000000000002"/>
    <n v="0.76433121019108285"/>
    <n v="0.95833333333333337"/>
    <n v="0.93958333333333333"/>
    <n v="4.1666666666666664E-2"/>
    <n v="6.5362318840579707"/>
    <n v="0.95833333333333337"/>
    <n v="1.4583333333333334E-2"/>
    <n v="480"/>
    <n v="0.76433121019108285"/>
    <n v="27"/>
    <n v="64.428571428571431"/>
    <n v="0.68627450980392157"/>
    <n v="2.513615416841223"/>
  </r>
  <r>
    <d v="2023-03-30T00:00:00"/>
    <n v="2"/>
    <s v="M05"/>
    <n v="420"/>
    <n v="410"/>
    <n v="10"/>
    <n v="63"/>
    <n v="16"/>
    <n v="570"/>
    <n v="7"/>
    <n v="198.41"/>
    <n v="33"/>
    <n v="35"/>
    <n v="3.61"/>
    <n v="642"/>
    <n v="1"/>
    <n v="36"/>
    <n v="5"/>
    <n v="4.5199999999999996"/>
    <n v="522"/>
    <n v="1.0919540229885059"/>
    <n v="0.65420560747663548"/>
    <n v="0.97619047619047616"/>
    <n v="1.3571428571428572"/>
    <n v="2.3809523809523808E-2"/>
    <n v="9.0476190476190474"/>
    <n v="0.97619047619047616"/>
    <n v="1.6666666666666666E-2"/>
    <n v="210"/>
    <n v="0.65420560747663548"/>
    <n v="7.2"/>
    <n v="570"/>
    <n v="0.94285714285714284"/>
    <n v="2.1168287888715285"/>
  </r>
  <r>
    <d v="2023-10-06T00:00:00"/>
    <n v="2"/>
    <s v="M04"/>
    <n v="490"/>
    <n v="468"/>
    <n v="22"/>
    <n v="64"/>
    <n v="10"/>
    <n v="423"/>
    <n v="10"/>
    <n v="182.01"/>
    <n v="47"/>
    <n v="40"/>
    <n v="3.3"/>
    <n v="647"/>
    <n v="7"/>
    <n v="36"/>
    <n v="2"/>
    <n v="6.18"/>
    <n v="581"/>
    <n v="0.72805507745266784"/>
    <n v="0.75734157650695522"/>
    <n v="0.95510204081632655"/>
    <n v="0.86326530612244901"/>
    <n v="4.4897959183673466E-2"/>
    <n v="6.609375"/>
    <n v="0.95510204081632655"/>
    <n v="2.0408163265306121E-2"/>
    <n v="245"/>
    <n v="0.75734157650695522"/>
    <n v="18"/>
    <n v="60.428571428571431"/>
    <n v="1.175"/>
    <n v="2.6921597714411298"/>
  </r>
  <r>
    <d v="2024-01-01T00:00:00"/>
    <n v="1"/>
    <s v="M03"/>
    <n v="655"/>
    <n v="636"/>
    <n v="19"/>
    <n v="67"/>
    <n v="31"/>
    <n v="433"/>
    <n v="8"/>
    <n v="102.19"/>
    <n v="44"/>
    <n v="32"/>
    <n v="3.26"/>
    <n v="648"/>
    <n v="7"/>
    <n v="26"/>
    <n v="4"/>
    <n v="6.22"/>
    <n v="550"/>
    <n v="0.78727272727272724"/>
    <n v="1.0108024691358024"/>
    <n v="0.97099236641221376"/>
    <n v="0.6610687022900763"/>
    <n v="2.9007633587786259E-2"/>
    <n v="6.4626865671641793"/>
    <n v="0.97099236641221376"/>
    <n v="1.2213740458015267E-2"/>
    <n v="655"/>
    <n v="1.0108024691358024"/>
    <n v="6.5"/>
    <n v="61.857142857142854"/>
    <n v="1.375"/>
    <n v="6.4096291222233095"/>
  </r>
  <r>
    <d v="2023-08-23T00:00:00"/>
    <n v="1"/>
    <s v="M02"/>
    <n v="451"/>
    <n v="437"/>
    <n v="14"/>
    <n v="70"/>
    <n v="44"/>
    <n v="535"/>
    <n v="6"/>
    <n v="139.12"/>
    <n v="39"/>
    <n v="41"/>
    <n v="2.19"/>
    <n v="700"/>
    <n v="2"/>
    <n v="28"/>
    <n v="3"/>
    <n v="4.25"/>
    <n v="514"/>
    <n v="1.0408560311284047"/>
    <n v="0.64428571428571424"/>
    <n v="0.96895787139689582"/>
    <n v="1.1862527716186253"/>
    <n v="3.1042128603104215E-2"/>
    <n v="7.6428571428571432"/>
    <n v="0.96895787139689582"/>
    <n v="1.3303769401330377E-2"/>
    <n v="451"/>
    <n v="0.64428571428571424"/>
    <n v="9.3333333333333339"/>
    <n v="267.5"/>
    <n v="0.95121951219512191"/>
    <n v="3.2418056354226565"/>
  </r>
  <r>
    <d v="2023-08-16T00:00:00"/>
    <n v="1"/>
    <s v="M04"/>
    <n v="466"/>
    <n v="446"/>
    <n v="20"/>
    <n v="69"/>
    <n v="16"/>
    <n v="446"/>
    <n v="9"/>
    <n v="166.87"/>
    <n v="47"/>
    <n v="63"/>
    <n v="3"/>
    <n v="621"/>
    <n v="5"/>
    <n v="27"/>
    <n v="2"/>
    <n v="4.6100000000000003"/>
    <n v="550"/>
    <n v="0.81090909090909091"/>
    <n v="0.75040257648953301"/>
    <n v="0.9570815450643777"/>
    <n v="0.9570815450643777"/>
    <n v="4.2918454935622317E-2"/>
    <n v="6.4637681159420293"/>
    <n v="0.9570815450643777"/>
    <n v="1.9313304721030045E-2"/>
    <n v="466"/>
    <n v="0.75040257648953301"/>
    <n v="13.5"/>
    <n v="89.2"/>
    <n v="0.74603174603174605"/>
    <n v="2.7925930364954756"/>
  </r>
  <r>
    <d v="2023-08-28T00:00:00"/>
    <n v="3"/>
    <s v="M01"/>
    <n v="429"/>
    <n v="412"/>
    <n v="17"/>
    <n v="65"/>
    <n v="32"/>
    <n v="599"/>
    <n v="1"/>
    <n v="176.64"/>
    <n v="51"/>
    <n v="51"/>
    <n v="3.48"/>
    <n v="655"/>
    <n v="1"/>
    <n v="34"/>
    <n v="3"/>
    <n v="6.21"/>
    <n v="595"/>
    <n v="1.0067226890756302"/>
    <n v="0.65496183206106873"/>
    <n v="0.96037296037296038"/>
    <n v="1.3962703962703962"/>
    <n v="3.9627039627039624E-2"/>
    <n v="9.2153846153846146"/>
    <n v="0.96037296037296038"/>
    <n v="2.331002331002331E-3"/>
    <n v="143"/>
    <n v="0.65496183206106873"/>
    <n v="11.333333333333334"/>
    <n v="599"/>
    <n v="1"/>
    <n v="2.4286684782608696"/>
  </r>
  <r>
    <d v="2023-11-26T00:00:00"/>
    <n v="2"/>
    <s v="M01"/>
    <n v="617"/>
    <n v="605"/>
    <n v="12"/>
    <n v="67"/>
    <n v="11"/>
    <n v="475"/>
    <n v="5"/>
    <n v="136.36000000000001"/>
    <n v="56"/>
    <n v="32"/>
    <n v="3.72"/>
    <n v="698"/>
    <n v="4"/>
    <n v="33"/>
    <n v="4"/>
    <n v="5.19"/>
    <n v="592"/>
    <n v="0.80236486486486491"/>
    <n v="0.88395415472779371"/>
    <n v="0.98055105348460292"/>
    <n v="0.76985413290113447"/>
    <n v="1.9448946515397084E-2"/>
    <n v="7.08955223880597"/>
    <n v="0.98055105348460292"/>
    <n v="8.1037277147487843E-3"/>
    <n v="308.5"/>
    <n v="0.88395415472779371"/>
    <n v="8.25"/>
    <n v="118.75"/>
    <n v="1.75"/>
    <n v="4.5247873276620707"/>
  </r>
  <r>
    <d v="2023-10-05T00:00:00"/>
    <n v="3"/>
    <s v="M01"/>
    <n v="600"/>
    <n v="572"/>
    <n v="28"/>
    <n v="69"/>
    <n v="21"/>
    <n v="554"/>
    <n v="2"/>
    <n v="118.56"/>
    <n v="30"/>
    <n v="62"/>
    <n v="2.95"/>
    <n v="611"/>
    <n v="2"/>
    <n v="32"/>
    <n v="2"/>
    <n v="3.03"/>
    <n v="539"/>
    <n v="1.0278293135435992"/>
    <n v="0.98199672667757776"/>
    <n v="0.95333333333333337"/>
    <n v="0.92333333333333334"/>
    <n v="4.6666666666666669E-2"/>
    <n v="8.0289855072463769"/>
    <n v="0.95333333333333337"/>
    <n v="3.3333333333333335E-3"/>
    <n v="200"/>
    <n v="0.98199672667757776"/>
    <n v="16"/>
    <n v="277"/>
    <n v="0.4838709677419355"/>
    <n v="5.0607287449392713"/>
  </r>
  <r>
    <d v="2024-01-08T00:00:00"/>
    <n v="2"/>
    <s v="M02"/>
    <n v="602"/>
    <n v="585"/>
    <n v="17"/>
    <n v="61"/>
    <n v="42"/>
    <n v="494"/>
    <n v="2"/>
    <n v="164.87"/>
    <n v="35"/>
    <n v="30"/>
    <n v="3.15"/>
    <n v="624"/>
    <n v="6"/>
    <n v="33"/>
    <n v="2"/>
    <n v="6.86"/>
    <n v="593"/>
    <n v="0.83305227655986513"/>
    <n v="0.96474358974358976"/>
    <n v="0.97176079734219267"/>
    <n v="0.82059800664451832"/>
    <n v="2.823920265780731E-2"/>
    <n v="8.0983606557377055"/>
    <n v="0.97176079734219267"/>
    <n v="3.3222591362126247E-3"/>
    <n v="301"/>
    <n v="0.96474358974358976"/>
    <n v="16.5"/>
    <n v="82.333333333333329"/>
    <n v="1.1666666666666667"/>
    <n v="3.6513616788985259"/>
  </r>
  <r>
    <d v="2023-10-01T00:00:00"/>
    <n v="3"/>
    <s v="M03"/>
    <n v="575"/>
    <n v="553"/>
    <n v="22"/>
    <n v="67"/>
    <n v="47"/>
    <n v="406"/>
    <n v="8"/>
    <n v="117.77"/>
    <n v="33"/>
    <n v="66"/>
    <n v="3.75"/>
    <n v="682"/>
    <n v="5"/>
    <n v="36"/>
    <n v="4"/>
    <n v="6.61"/>
    <n v="538"/>
    <n v="0.75464684014869887"/>
    <n v="0.84310850439882701"/>
    <n v="0.96173913043478265"/>
    <n v="0.70608695652173914"/>
    <n v="3.826086956521739E-2"/>
    <n v="6.0597014925373136"/>
    <n v="0.96173913043478265"/>
    <n v="1.391304347826087E-2"/>
    <n v="191.66666666666666"/>
    <n v="0.84310850439882701"/>
    <n v="9"/>
    <n v="81.2"/>
    <n v="0.5"/>
    <n v="4.8823978942005608"/>
  </r>
  <r>
    <d v="2023-12-06T00:00:00"/>
    <n v="2"/>
    <s v="M01"/>
    <n v="462"/>
    <n v="441"/>
    <n v="21"/>
    <n v="69"/>
    <n v="60"/>
    <n v="594"/>
    <n v="1"/>
    <n v="184.29"/>
    <n v="56"/>
    <n v="35"/>
    <n v="3.1"/>
    <n v="602"/>
    <n v="2"/>
    <n v="35"/>
    <n v="5"/>
    <n v="5.97"/>
    <n v="548"/>
    <n v="1.083941605839416"/>
    <n v="0.76744186046511631"/>
    <n v="0.95454545454545459"/>
    <n v="1.2857142857142858"/>
    <n v="4.5454545454545456E-2"/>
    <n v="8.6086956521739122"/>
    <n v="0.95454545454545459"/>
    <n v="2.1645021645021645E-3"/>
    <n v="231"/>
    <n v="0.76744186046511631"/>
    <n v="7"/>
    <n v="297"/>
    <n v="1.6"/>
    <n v="2.5069184437571219"/>
  </r>
  <r>
    <d v="2023-10-31T00:00:00"/>
    <n v="3"/>
    <s v="M05"/>
    <n v="594"/>
    <n v="572"/>
    <n v="22"/>
    <n v="69"/>
    <n v="30"/>
    <n v="567"/>
    <n v="9"/>
    <n v="132.68"/>
    <n v="47"/>
    <n v="51"/>
    <n v="3.65"/>
    <n v="652"/>
    <n v="3"/>
    <n v="37"/>
    <n v="2"/>
    <n v="7.37"/>
    <n v="588"/>
    <n v="0.9642857142857143"/>
    <n v="0.91104294478527603"/>
    <n v="0.96296296296296291"/>
    <n v="0.95454545454545459"/>
    <n v="3.7037037037037035E-2"/>
    <n v="8.2173913043478262"/>
    <n v="0.96296296296296291"/>
    <n v="1.5151515151515152E-2"/>
    <n v="198"/>
    <n v="0.91104294478527603"/>
    <n v="18.5"/>
    <n v="189"/>
    <n v="0.92156862745098034"/>
    <n v="4.4769369912571602"/>
  </r>
  <r>
    <d v="2023-07-30T00:00:00"/>
    <n v="1"/>
    <s v="M04"/>
    <n v="424"/>
    <n v="405"/>
    <n v="19"/>
    <n v="65"/>
    <n v="55"/>
    <n v="440"/>
    <n v="7"/>
    <n v="171.9"/>
    <n v="51"/>
    <n v="37"/>
    <n v="2.62"/>
    <n v="698"/>
    <n v="1"/>
    <n v="28"/>
    <n v="2"/>
    <n v="3.74"/>
    <n v="514"/>
    <n v="0.85603112840466922"/>
    <n v="0.60744985673352436"/>
    <n v="0.95518867924528306"/>
    <n v="1.0377358490566038"/>
    <n v="4.4811320754716978E-2"/>
    <n v="6.7692307692307692"/>
    <n v="0.95518867924528306"/>
    <n v="1.6509433962264151E-2"/>
    <n v="424"/>
    <n v="0.60744985673352436"/>
    <n v="14"/>
    <n v="440"/>
    <n v="1.3783783783783783"/>
    <n v="2.4665503199534613"/>
  </r>
  <r>
    <d v="2023-12-25T00:00:00"/>
    <n v="2"/>
    <s v="M02"/>
    <n v="503"/>
    <n v="486"/>
    <n v="17"/>
    <n v="61"/>
    <n v="41"/>
    <n v="536"/>
    <n v="8"/>
    <n v="190.61"/>
    <n v="58"/>
    <n v="43"/>
    <n v="3.93"/>
    <n v="602"/>
    <n v="2"/>
    <n v="34"/>
    <n v="1"/>
    <n v="5.25"/>
    <n v="507"/>
    <n v="1.057199211045365"/>
    <n v="0.83554817275747506"/>
    <n v="0.96620278330019882"/>
    <n v="1.0656063618290259"/>
    <n v="3.3797216699801194E-2"/>
    <n v="8.7868852459016402"/>
    <n v="0.96620278330019882"/>
    <n v="1.5904572564612324E-2"/>
    <n v="251.5"/>
    <n v="0.83554817275747506"/>
    <n v="34"/>
    <n v="268"/>
    <n v="1.3488372093023255"/>
    <n v="2.6388961754367557"/>
  </r>
  <r>
    <d v="2023-02-08T00:00:00"/>
    <n v="1"/>
    <s v="M02"/>
    <n v="489"/>
    <n v="467"/>
    <n v="22"/>
    <n v="60"/>
    <n v="33"/>
    <n v="583"/>
    <n v="4"/>
    <n v="151.22"/>
    <n v="38"/>
    <n v="43"/>
    <n v="2.83"/>
    <n v="695"/>
    <n v="1"/>
    <n v="35"/>
    <n v="5"/>
    <n v="5.19"/>
    <n v="553"/>
    <n v="1.0542495479204339"/>
    <n v="0.70359712230215832"/>
    <n v="0.95501022494887522"/>
    <n v="1.1922290388548058"/>
    <n v="4.4989775051124746E-2"/>
    <n v="9.7166666666666668"/>
    <n v="0.95501022494887522"/>
    <n v="8.1799591002044997E-3"/>
    <n v="489"/>
    <n v="0.70359712230215832"/>
    <n v="7"/>
    <n v="583"/>
    <n v="0.88372093023255816"/>
    <n v="3.2336992461314642"/>
  </r>
  <r>
    <d v="2023-03-24T00:00:00"/>
    <n v="2"/>
    <s v="M04"/>
    <n v="608"/>
    <n v="592"/>
    <n v="16"/>
    <n v="70"/>
    <n v="42"/>
    <n v="500"/>
    <n v="10"/>
    <n v="168.72"/>
    <n v="59"/>
    <n v="38"/>
    <n v="2.56"/>
    <n v="690"/>
    <n v="7"/>
    <n v="26"/>
    <n v="1"/>
    <n v="4.95"/>
    <n v="558"/>
    <n v="0.89605734767025091"/>
    <n v="0.88115942028985506"/>
    <n v="0.97368421052631582"/>
    <n v="0.82236842105263153"/>
    <n v="2.6315789473684209E-2"/>
    <n v="7.1428571428571432"/>
    <n v="0.97368421052631582"/>
    <n v="1.6447368421052631E-2"/>
    <n v="304"/>
    <n v="0.88115942028985506"/>
    <n v="26"/>
    <n v="71.428571428571431"/>
    <n v="1.5526315789473684"/>
    <n v="3.6036036036036037"/>
  </r>
  <r>
    <d v="2023-01-29T00:00:00"/>
    <n v="1"/>
    <s v="M01"/>
    <n v="681"/>
    <n v="660"/>
    <n v="21"/>
    <n v="65"/>
    <n v="15"/>
    <n v="494"/>
    <n v="3"/>
    <n v="178.9"/>
    <n v="48"/>
    <n v="60"/>
    <n v="2.58"/>
    <n v="600"/>
    <n v="2"/>
    <n v="31"/>
    <n v="2"/>
    <n v="6.56"/>
    <n v="508"/>
    <n v="0.97244094488188981"/>
    <n v="1.135"/>
    <n v="0.96916299559471364"/>
    <n v="0.72540381791483111"/>
    <n v="3.0837004405286344E-2"/>
    <n v="7.6"/>
    <n v="0.96916299559471364"/>
    <n v="4.4052863436123352E-3"/>
    <n v="681"/>
    <n v="1.135"/>
    <n v="15.5"/>
    <n v="247"/>
    <n v="0.8"/>
    <n v="3.8065958636109558"/>
  </r>
  <r>
    <d v="2023-05-18T00:00:00"/>
    <n v="2"/>
    <s v="M02"/>
    <n v="440"/>
    <n v="410"/>
    <n v="30"/>
    <n v="69"/>
    <n v="58"/>
    <n v="423"/>
    <n v="5"/>
    <n v="170.47"/>
    <n v="52"/>
    <n v="45"/>
    <n v="2.54"/>
    <n v="661"/>
    <n v="2"/>
    <n v="33"/>
    <n v="5"/>
    <n v="5.07"/>
    <n v="568"/>
    <n v="0.74471830985915488"/>
    <n v="0.66565809379727681"/>
    <n v="0.93181818181818177"/>
    <n v="0.96136363636363631"/>
    <n v="6.8181818181818177E-2"/>
    <n v="6.1304347826086953"/>
    <n v="0.93181818181818177"/>
    <n v="1.1363636363636364E-2"/>
    <n v="220"/>
    <n v="0.66565809379727681"/>
    <n v="6.6"/>
    <n v="211.5"/>
    <n v="1.1555555555555554"/>
    <n v="2.5810993136622278"/>
  </r>
  <r>
    <d v="2023-12-27T00:00:00"/>
    <n v="2"/>
    <s v="M01"/>
    <n v="620"/>
    <n v="600"/>
    <n v="20"/>
    <n v="68"/>
    <n v="53"/>
    <n v="452"/>
    <n v="10"/>
    <n v="194.18"/>
    <n v="56"/>
    <n v="47"/>
    <n v="2.5099999999999998"/>
    <n v="624"/>
    <n v="3"/>
    <n v="27"/>
    <n v="2"/>
    <n v="5.53"/>
    <n v="585"/>
    <n v="0.77264957264957268"/>
    <n v="0.99358974358974361"/>
    <n v="0.967741935483871"/>
    <n v="0.7290322580645161"/>
    <n v="3.2258064516129031E-2"/>
    <n v="6.6470588235294121"/>
    <n v="0.967741935483871"/>
    <n v="1.6129032258064516E-2"/>
    <n v="310"/>
    <n v="0.99358974358974361"/>
    <n v="13.5"/>
    <n v="150.66666666666666"/>
    <n v="1.1914893617021276"/>
    <n v="3.192913791327634"/>
  </r>
  <r>
    <d v="2023-06-26T00:00:00"/>
    <n v="1"/>
    <s v="M03"/>
    <n v="616"/>
    <n v="606"/>
    <n v="10"/>
    <n v="64"/>
    <n v="21"/>
    <n v="590"/>
    <n v="7"/>
    <n v="191.82"/>
    <n v="36"/>
    <n v="69"/>
    <n v="4.93"/>
    <n v="684"/>
    <n v="2"/>
    <n v="33"/>
    <n v="3"/>
    <n v="4.5"/>
    <n v="510"/>
    <n v="1.1568627450980393"/>
    <n v="0.90058479532163738"/>
    <n v="0.98376623376623373"/>
    <n v="0.95779220779220775"/>
    <n v="1.6233766233766232E-2"/>
    <n v="9.21875"/>
    <n v="0.98376623376623373"/>
    <n v="1.1363636363636364E-2"/>
    <n v="616"/>
    <n v="0.90058479532163738"/>
    <n v="11"/>
    <n v="295"/>
    <n v="0.52173913043478259"/>
    <n v="3.211343968303618"/>
  </r>
  <r>
    <d v="2023-03-15T00:00:00"/>
    <n v="1"/>
    <s v="M02"/>
    <n v="675"/>
    <n v="650"/>
    <n v="25"/>
    <n v="61"/>
    <n v="36"/>
    <n v="458"/>
    <n v="5"/>
    <n v="167.56"/>
    <n v="45"/>
    <n v="30"/>
    <n v="3.62"/>
    <n v="649"/>
    <n v="4"/>
    <n v="30"/>
    <n v="4"/>
    <n v="7.26"/>
    <n v="593"/>
    <n v="0.77234401349072512"/>
    <n v="1.0400616332819723"/>
    <n v="0.96296296296296291"/>
    <n v="0.67851851851851852"/>
    <n v="3.7037037037037035E-2"/>
    <n v="7.5081967213114753"/>
    <n v="0.96296296296296291"/>
    <n v="7.4074074074074077E-3"/>
    <n v="675"/>
    <n v="1.0400616332819723"/>
    <n v="7.5"/>
    <n v="114.5"/>
    <n v="1.5"/>
    <n v="4.0284077345428502"/>
  </r>
  <r>
    <d v="2023-10-04T00:00:00"/>
    <n v="3"/>
    <s v="M04"/>
    <n v="505"/>
    <n v="481"/>
    <n v="24"/>
    <n v="61"/>
    <n v="40"/>
    <n v="527"/>
    <n v="2"/>
    <n v="181.75"/>
    <n v="34"/>
    <n v="67"/>
    <n v="4.32"/>
    <n v="642"/>
    <n v="7"/>
    <n v="22"/>
    <n v="4"/>
    <n v="6.8"/>
    <n v="536"/>
    <n v="0.98320895522388063"/>
    <n v="0.78660436137071654"/>
    <n v="0.95247524752475243"/>
    <n v="1.0435643564356436"/>
    <n v="4.7524752475247525E-2"/>
    <n v="8.6393442622950811"/>
    <n v="0.95247524752475243"/>
    <n v="3.9603960396039604E-3"/>
    <n v="168.33333333333334"/>
    <n v="0.78660436137071654"/>
    <n v="5.5"/>
    <n v="75.285714285714292"/>
    <n v="0.5074626865671642"/>
    <n v="2.778541953232462"/>
  </r>
  <r>
    <d v="2023-05-23T00:00:00"/>
    <n v="2"/>
    <s v="M03"/>
    <n v="400"/>
    <n v="384"/>
    <n v="16"/>
    <n v="68"/>
    <n v="22"/>
    <n v="547"/>
    <n v="5"/>
    <n v="140.4"/>
    <n v="55"/>
    <n v="54"/>
    <n v="4.22"/>
    <n v="601"/>
    <n v="7"/>
    <n v="36"/>
    <n v="5"/>
    <n v="7.17"/>
    <n v="543"/>
    <n v="1.007366482504604"/>
    <n v="0.66555740432612309"/>
    <n v="0.96"/>
    <n v="1.3674999999999999"/>
    <n v="0.04"/>
    <n v="8.0441176470588243"/>
    <n v="0.96"/>
    <n v="1.2500000000000001E-2"/>
    <n v="200"/>
    <n v="0.66555740432612309"/>
    <n v="7.2"/>
    <n v="78.142857142857139"/>
    <n v="1.0185185185185186"/>
    <n v="2.8490028490028489"/>
  </r>
  <r>
    <d v="2023-08-26T00:00:00"/>
    <n v="3"/>
    <s v="M02"/>
    <n v="424"/>
    <n v="400"/>
    <n v="24"/>
    <n v="64"/>
    <n v="20"/>
    <n v="588"/>
    <n v="2"/>
    <n v="107.47"/>
    <n v="44"/>
    <n v="65"/>
    <n v="4.03"/>
    <n v="690"/>
    <n v="2"/>
    <n v="20"/>
    <n v="4"/>
    <n v="5.76"/>
    <n v="579"/>
    <n v="1.0155440414507773"/>
    <n v="0.61449275362318845"/>
    <n v="0.94339622641509435"/>
    <n v="1.3867924528301887"/>
    <n v="5.6603773584905662E-2"/>
    <n v="9.1875"/>
    <n v="0.94339622641509435"/>
    <n v="4.7169811320754715E-3"/>
    <n v="141.33333333333334"/>
    <n v="0.61449275362318845"/>
    <n v="5"/>
    <n v="294"/>
    <n v="0.67692307692307696"/>
    <n v="3.9452870568530751"/>
  </r>
  <r>
    <d v="2023-01-10T00:00:00"/>
    <n v="3"/>
    <s v="M03"/>
    <n v="470"/>
    <n v="441"/>
    <n v="29"/>
    <n v="69"/>
    <n v="18"/>
    <n v="440"/>
    <n v="10"/>
    <n v="118.1"/>
    <n v="44"/>
    <n v="39"/>
    <n v="3.65"/>
    <n v="673"/>
    <n v="1"/>
    <n v="28"/>
    <n v="5"/>
    <n v="4.8099999999999996"/>
    <n v="526"/>
    <n v="0.83650190114068446"/>
    <n v="0.69836552748885583"/>
    <n v="0.9382978723404255"/>
    <n v="0.93617021276595747"/>
    <n v="6.1702127659574467E-2"/>
    <n v="6.3768115942028984"/>
    <n v="0.9382978723404255"/>
    <n v="2.1276595744680851E-2"/>
    <n v="156.66666666666666"/>
    <n v="0.69836552748885583"/>
    <n v="5.6"/>
    <n v="440"/>
    <n v="1.1282051282051282"/>
    <n v="3.9796782387806946"/>
  </r>
  <r>
    <d v="2023-09-23T00:00:00"/>
    <n v="2"/>
    <s v="M01"/>
    <n v="625"/>
    <n v="613"/>
    <n v="12"/>
    <n v="64"/>
    <n v="21"/>
    <n v="522"/>
    <n v="9"/>
    <n v="125.13"/>
    <n v="52"/>
    <n v="59"/>
    <n v="4.4800000000000004"/>
    <n v="654"/>
    <n v="7"/>
    <n v="40"/>
    <n v="2"/>
    <n v="4.21"/>
    <n v="577"/>
    <n v="0.90467937608318894"/>
    <n v="0.95565749235474007"/>
    <n v="0.98080000000000001"/>
    <n v="0.83520000000000005"/>
    <n v="1.9199999999999998E-2"/>
    <n v="8.15625"/>
    <n v="0.98080000000000001"/>
    <n v="1.44E-2"/>
    <n v="312.5"/>
    <n v="0.95565749235474007"/>
    <n v="20"/>
    <n v="74.571428571428569"/>
    <n v="0.88135593220338981"/>
    <n v="4.9948054023815232"/>
  </r>
  <r>
    <d v="2023-02-07T00:00:00"/>
    <n v="2"/>
    <s v="M03"/>
    <n v="418"/>
    <n v="388"/>
    <n v="30"/>
    <n v="67"/>
    <n v="43"/>
    <n v="462"/>
    <n v="4"/>
    <n v="144.30000000000001"/>
    <n v="47"/>
    <n v="65"/>
    <n v="3.05"/>
    <n v="645"/>
    <n v="2"/>
    <n v="37"/>
    <n v="3"/>
    <n v="4.5"/>
    <n v="565"/>
    <n v="0.81769911504424775"/>
    <n v="0.64806201550387599"/>
    <n v="0.92822966507177029"/>
    <n v="1.1052631578947369"/>
    <n v="7.1770334928229665E-2"/>
    <n v="6.8955223880597014"/>
    <n v="0.92822966507177029"/>
    <n v="9.5693779904306216E-3"/>
    <n v="209"/>
    <n v="0.64806201550387599"/>
    <n v="12.333333333333334"/>
    <n v="231"/>
    <n v="0.72307692307692306"/>
    <n v="2.8967428967428965"/>
  </r>
  <r>
    <d v="2023-03-02T00:00:00"/>
    <n v="1"/>
    <s v="M03"/>
    <n v="527"/>
    <n v="510"/>
    <n v="17"/>
    <n v="62"/>
    <n v="20"/>
    <n v="578"/>
    <n v="8"/>
    <n v="134.03"/>
    <n v="47"/>
    <n v="51"/>
    <n v="2.2000000000000002"/>
    <n v="650"/>
    <n v="5"/>
    <n v="30"/>
    <n v="4"/>
    <n v="6.16"/>
    <n v="565"/>
    <n v="1.023008849557522"/>
    <n v="0.8107692307692308"/>
    <n v="0.967741935483871"/>
    <n v="1.096774193548387"/>
    <n v="3.2258064516129031E-2"/>
    <n v="9.32258064516129"/>
    <n v="0.967741935483871"/>
    <n v="1.5180265654648957E-2"/>
    <n v="527"/>
    <n v="0.8107692307692308"/>
    <n v="7.5"/>
    <n v="115.6"/>
    <n v="0.92156862745098034"/>
    <n v="3.9319555323435051"/>
  </r>
  <r>
    <d v="2023-09-03T00:00:00"/>
    <n v="2"/>
    <s v="M02"/>
    <n v="449"/>
    <n v="435"/>
    <n v="14"/>
    <n v="66"/>
    <n v="19"/>
    <n v="560"/>
    <n v="7"/>
    <n v="171.86"/>
    <n v="38"/>
    <n v="50"/>
    <n v="4.75"/>
    <n v="688"/>
    <n v="5"/>
    <n v="26"/>
    <n v="3"/>
    <n v="6.84"/>
    <n v="599"/>
    <n v="0.93489148580968284"/>
    <n v="0.65261627906976749"/>
    <n v="0.9688195991091314"/>
    <n v="1.2472160356347439"/>
    <n v="3.1180400890868598E-2"/>
    <n v="8.4848484848484844"/>
    <n v="0.9688195991091314"/>
    <n v="1.5590200445434299E-2"/>
    <n v="224.5"/>
    <n v="0.65261627906976749"/>
    <n v="8.6666666666666661"/>
    <n v="112"/>
    <n v="0.76"/>
    <n v="2.6125916443616894"/>
  </r>
  <r>
    <d v="2023-08-29T00:00:00"/>
    <n v="1"/>
    <s v="M05"/>
    <n v="598"/>
    <n v="577"/>
    <n v="21"/>
    <n v="65"/>
    <n v="53"/>
    <n v="587"/>
    <n v="3"/>
    <n v="150.1"/>
    <n v="60"/>
    <n v="52"/>
    <n v="3.39"/>
    <n v="638"/>
    <n v="5"/>
    <n v="26"/>
    <n v="5"/>
    <n v="6.78"/>
    <n v="597"/>
    <n v="0.98324958123953099"/>
    <n v="0.93730407523510972"/>
    <n v="0.96488294314381273"/>
    <n v="0.98160535117056857"/>
    <n v="3.5117056856187288E-2"/>
    <n v="9.0307692307692307"/>
    <n v="0.96488294314381273"/>
    <n v="5.016722408026756E-3"/>
    <n v="598"/>
    <n v="0.93730407523510972"/>
    <n v="5.2"/>
    <n v="117.4"/>
    <n v="1.1538461538461537"/>
    <n v="3.9840106595602931"/>
  </r>
  <r>
    <d v="2023-04-11T00:00:00"/>
    <n v="2"/>
    <s v="M05"/>
    <n v="553"/>
    <n v="523"/>
    <n v="30"/>
    <n v="68"/>
    <n v="39"/>
    <n v="477"/>
    <n v="1"/>
    <n v="130.99"/>
    <n v="52"/>
    <n v="41"/>
    <n v="2.66"/>
    <n v="689"/>
    <n v="6"/>
    <n v="33"/>
    <n v="4"/>
    <n v="6.77"/>
    <n v="520"/>
    <n v="0.91730769230769227"/>
    <n v="0.8026124818577649"/>
    <n v="0.94575045207956598"/>
    <n v="0.86256781193490051"/>
    <n v="5.4249547920433995E-2"/>
    <n v="7.0147058823529411"/>
    <n v="0.94575045207956598"/>
    <n v="1.8083182640144665E-3"/>
    <n v="276.5"/>
    <n v="0.8026124818577649"/>
    <n v="8.25"/>
    <n v="79.5"/>
    <n v="1.2682926829268293"/>
    <n v="4.2216963126956255"/>
  </r>
  <r>
    <d v="2023-01-21T00:00:00"/>
    <n v="1"/>
    <s v="M03"/>
    <n v="429"/>
    <n v="415"/>
    <n v="14"/>
    <n v="63"/>
    <n v="54"/>
    <n v="419"/>
    <n v="3"/>
    <n v="145.86000000000001"/>
    <n v="42"/>
    <n v="41"/>
    <n v="4.66"/>
    <n v="689"/>
    <n v="2"/>
    <n v="37"/>
    <n v="3"/>
    <n v="3"/>
    <n v="523"/>
    <n v="0.80114722753346079"/>
    <n v="0.62264150943396224"/>
    <n v="0.96736596736596736"/>
    <n v="0.9766899766899767"/>
    <n v="3.2634032634032632E-2"/>
    <n v="6.6507936507936511"/>
    <n v="0.96736596736596736"/>
    <n v="6.993006993006993E-3"/>
    <n v="429"/>
    <n v="0.62264150943396224"/>
    <n v="12.333333333333334"/>
    <n v="209.5"/>
    <n v="1.024390243902439"/>
    <n v="2.9411764705882351"/>
  </r>
  <r>
    <d v="2023-05-17T00:00:00"/>
    <n v="2"/>
    <s v="M02"/>
    <n v="448"/>
    <n v="428"/>
    <n v="20"/>
    <n v="66"/>
    <n v="52"/>
    <n v="544"/>
    <n v="9"/>
    <n v="160.65"/>
    <n v="49"/>
    <n v="46"/>
    <n v="2.46"/>
    <n v="670"/>
    <n v="7"/>
    <n v="26"/>
    <n v="5"/>
    <n v="5.27"/>
    <n v="520"/>
    <n v="1.0461538461538462"/>
    <n v="0.66865671641791047"/>
    <n v="0.9553571428571429"/>
    <n v="1.2142857142857142"/>
    <n v="4.4642857142857144E-2"/>
    <n v="8.2424242424242422"/>
    <n v="0.9553571428571429"/>
    <n v="2.0089285714285716E-2"/>
    <n v="224"/>
    <n v="0.66865671641791047"/>
    <n v="5.2"/>
    <n v="77.714285714285708"/>
    <n v="1.0652173913043479"/>
    <n v="2.7886710239651413"/>
  </r>
  <r>
    <d v="2023-06-01T00:00:00"/>
    <n v="3"/>
    <s v="M01"/>
    <n v="500"/>
    <n v="476"/>
    <n v="24"/>
    <n v="60"/>
    <n v="31"/>
    <n v="598"/>
    <n v="5"/>
    <n v="188.8"/>
    <n v="55"/>
    <n v="67"/>
    <n v="2.14"/>
    <n v="676"/>
    <n v="5"/>
    <n v="31"/>
    <n v="3"/>
    <n v="5.69"/>
    <n v="592"/>
    <n v="1.0101351351351351"/>
    <n v="0.73964497041420119"/>
    <n v="0.95199999999999996"/>
    <n v="1.196"/>
    <n v="4.8000000000000001E-2"/>
    <n v="9.9666666666666668"/>
    <n v="0.95199999999999996"/>
    <n v="0.01"/>
    <n v="166.66666666666666"/>
    <n v="0.73964497041420119"/>
    <n v="10.333333333333334"/>
    <n v="119.6"/>
    <n v="0.82089552238805974"/>
    <n v="2.6483050847457625"/>
  </r>
  <r>
    <d v="2023-09-20T00:00:00"/>
    <n v="2"/>
    <s v="M01"/>
    <n v="515"/>
    <n v="497"/>
    <n v="18"/>
    <n v="60"/>
    <n v="27"/>
    <n v="513"/>
    <n v="1"/>
    <n v="128.09"/>
    <n v="60"/>
    <n v="31"/>
    <n v="4.04"/>
    <n v="646"/>
    <n v="5"/>
    <n v="27"/>
    <n v="4"/>
    <n v="5.35"/>
    <n v="541"/>
    <n v="0.94824399260628467"/>
    <n v="0.79721362229102166"/>
    <n v="0.96504854368932036"/>
    <n v="0.99611650485436898"/>
    <n v="3.4951456310679613E-2"/>
    <n v="8.5500000000000007"/>
    <n v="0.96504854368932036"/>
    <n v="1.9417475728155339E-3"/>
    <n v="257.5"/>
    <n v="0.79721362229102166"/>
    <n v="6.75"/>
    <n v="102.6"/>
    <n v="1.935483870967742"/>
    <n v="4.0206105082363965"/>
  </r>
  <r>
    <d v="2023-05-15T00:00:00"/>
    <n v="3"/>
    <s v="M05"/>
    <n v="651"/>
    <n v="625"/>
    <n v="26"/>
    <n v="69"/>
    <n v="23"/>
    <n v="590"/>
    <n v="1"/>
    <n v="176.61"/>
    <n v="42"/>
    <n v="35"/>
    <n v="2.86"/>
    <n v="674"/>
    <n v="3"/>
    <n v="26"/>
    <n v="4"/>
    <n v="6.7"/>
    <n v="572"/>
    <n v="1.0314685314685315"/>
    <n v="0.96587537091988129"/>
    <n v="0.96006144393241166"/>
    <n v="0.90629800307219666"/>
    <n v="3.9938556067588324E-2"/>
    <n v="8.5507246376811601"/>
    <n v="0.96006144393241166"/>
    <n v="1.5360983102918587E-3"/>
    <n v="217"/>
    <n v="0.96587537091988129"/>
    <n v="6.5"/>
    <n v="196.66666666666666"/>
    <n v="1.2"/>
    <n v="3.6860879904875148"/>
  </r>
  <r>
    <d v="2023-11-11T00:00:00"/>
    <n v="2"/>
    <s v="M05"/>
    <n v="474"/>
    <n v="449"/>
    <n v="25"/>
    <n v="67"/>
    <n v="31"/>
    <n v="563"/>
    <n v="5"/>
    <n v="195.37"/>
    <n v="58"/>
    <n v="66"/>
    <n v="3.31"/>
    <n v="614"/>
    <n v="6"/>
    <n v="22"/>
    <n v="1"/>
    <n v="6.65"/>
    <n v="520"/>
    <n v="1.0826923076923076"/>
    <n v="0.7719869706840391"/>
    <n v="0.9472573839662447"/>
    <n v="1.1877637130801688"/>
    <n v="5.2742616033755275E-2"/>
    <n v="8.4029850746268657"/>
    <n v="0.9472573839662447"/>
    <n v="1.0548523206751054E-2"/>
    <n v="237"/>
    <n v="0.7719869706840391"/>
    <n v="22"/>
    <n v="93.833333333333329"/>
    <n v="0.87878787878787878"/>
    <n v="2.4261657368070839"/>
  </r>
  <r>
    <d v="2023-12-06T00:00:00"/>
    <n v="2"/>
    <s v="M03"/>
    <n v="665"/>
    <n v="644"/>
    <n v="21"/>
    <n v="69"/>
    <n v="45"/>
    <n v="431"/>
    <n v="2"/>
    <n v="158.96"/>
    <n v="51"/>
    <n v="59"/>
    <n v="2.04"/>
    <n v="657"/>
    <n v="4"/>
    <n v="29"/>
    <n v="1"/>
    <n v="4.7300000000000004"/>
    <n v="527"/>
    <n v="0.81783681214421255"/>
    <n v="1.0121765601217656"/>
    <n v="0.96842105263157896"/>
    <n v="0.64812030075187965"/>
    <n v="3.1578947368421054E-2"/>
    <n v="6.2463768115942031"/>
    <n v="0.96842105263157896"/>
    <n v="3.0075187969924814E-3"/>
    <n v="332.5"/>
    <n v="1.0121765601217656"/>
    <n v="29"/>
    <n v="107.75"/>
    <n v="0.86440677966101698"/>
    <n v="4.1834423754403618"/>
  </r>
  <r>
    <d v="2023-06-30T00:00:00"/>
    <n v="2"/>
    <s v="M05"/>
    <n v="612"/>
    <n v="602"/>
    <n v="10"/>
    <n v="69"/>
    <n v="59"/>
    <n v="569"/>
    <n v="10"/>
    <n v="111.91"/>
    <n v="39"/>
    <n v="62"/>
    <n v="4.24"/>
    <n v="603"/>
    <n v="4"/>
    <n v="24"/>
    <n v="1"/>
    <n v="5.16"/>
    <n v="547"/>
    <n v="1.040219378427788"/>
    <n v="1.0149253731343284"/>
    <n v="0.9836601307189542"/>
    <n v="0.9297385620915033"/>
    <n v="1.6339869281045753E-2"/>
    <n v="8.2463768115942031"/>
    <n v="0.9836601307189542"/>
    <n v="1.6339869281045753E-2"/>
    <n v="306"/>
    <n v="1.0149253731343284"/>
    <n v="24"/>
    <n v="142.25"/>
    <n v="0.62903225806451613"/>
    <n v="5.4686801894379418"/>
  </r>
  <r>
    <d v="2023-02-14T00:00:00"/>
    <n v="3"/>
    <s v="M03"/>
    <n v="621"/>
    <n v="596"/>
    <n v="25"/>
    <n v="67"/>
    <n v="21"/>
    <n v="407"/>
    <n v="2"/>
    <n v="143.38999999999999"/>
    <n v="60"/>
    <n v="47"/>
    <n v="4.3099999999999996"/>
    <n v="640"/>
    <n v="7"/>
    <n v="37"/>
    <n v="3"/>
    <n v="7.14"/>
    <n v="538"/>
    <n v="0.75650557620817849"/>
    <n v="0.97031250000000002"/>
    <n v="0.95974235104669892"/>
    <n v="0.65539452495974238"/>
    <n v="4.0257648953301126E-2"/>
    <n v="6.0746268656716422"/>
    <n v="0.95974235104669892"/>
    <n v="3.2206119162640902E-3"/>
    <n v="207"/>
    <n v="0.97031250000000002"/>
    <n v="12.333333333333334"/>
    <n v="58.142857142857146"/>
    <n v="1.2765957446808511"/>
    <n v="4.3308459446265433"/>
  </r>
  <r>
    <d v="2023-09-28T00:00:00"/>
    <n v="3"/>
    <s v="M05"/>
    <n v="622"/>
    <n v="610"/>
    <n v="12"/>
    <n v="65"/>
    <n v="10"/>
    <n v="537"/>
    <n v="7"/>
    <n v="102.24"/>
    <n v="51"/>
    <n v="62"/>
    <n v="2.79"/>
    <n v="700"/>
    <n v="4"/>
    <n v="31"/>
    <n v="2"/>
    <n v="6.34"/>
    <n v="595"/>
    <n v="0.90252100840336136"/>
    <n v="0.88857142857142857"/>
    <n v="0.98070739549839225"/>
    <n v="0.86334405144694537"/>
    <n v="1.9292604501607719E-2"/>
    <n v="8.2615384615384624"/>
    <n v="0.98070739549839225"/>
    <n v="1.1254019292604502E-2"/>
    <n v="207.33333333333334"/>
    <n v="0.88857142857142857"/>
    <n v="15.5"/>
    <n v="134.25"/>
    <n v="0.82258064516129037"/>
    <n v="6.0837245696400633"/>
  </r>
  <r>
    <d v="2023-06-25T00:00:00"/>
    <n v="3"/>
    <s v="M04"/>
    <n v="644"/>
    <n v="631"/>
    <n v="13"/>
    <n v="63"/>
    <n v="60"/>
    <n v="493"/>
    <n v="4"/>
    <n v="131.22999999999999"/>
    <n v="39"/>
    <n v="61"/>
    <n v="2.33"/>
    <n v="675"/>
    <n v="5"/>
    <n v="26"/>
    <n v="2"/>
    <n v="6.09"/>
    <n v="542"/>
    <n v="0.90959409594095941"/>
    <n v="0.95407407407407407"/>
    <n v="0.97981366459627328"/>
    <n v="0.76552795031055898"/>
    <n v="2.0186335403726708E-2"/>
    <n v="7.8253968253968251"/>
    <n v="0.97981366459627328"/>
    <n v="6.2111801242236021E-3"/>
    <n v="214.66666666666666"/>
    <n v="0.95407407407407407"/>
    <n v="13"/>
    <n v="98.6"/>
    <n v="0.63934426229508201"/>
    <n v="4.9074144631562913"/>
  </r>
  <r>
    <d v="2023-07-31T00:00:00"/>
    <n v="3"/>
    <s v="M04"/>
    <n v="653"/>
    <n v="638"/>
    <n v="15"/>
    <n v="66"/>
    <n v="47"/>
    <n v="405"/>
    <n v="9"/>
    <n v="132.29"/>
    <n v="35"/>
    <n v="36"/>
    <n v="2.4900000000000002"/>
    <n v="659"/>
    <n v="2"/>
    <n v="21"/>
    <n v="1"/>
    <n v="7.76"/>
    <n v="548"/>
    <n v="0.73905109489051091"/>
    <n v="0.99089529590288317"/>
    <n v="0.97702909647779479"/>
    <n v="0.62021439509954057"/>
    <n v="2.2970903522205207E-2"/>
    <n v="6.1363636363636367"/>
    <n v="0.97702909647779479"/>
    <n v="1.3782542113323124E-2"/>
    <n v="217.66666666666666"/>
    <n v="0.99089529590288317"/>
    <n v="21"/>
    <n v="202.5"/>
    <n v="0.97222222222222221"/>
    <n v="4.9361251795298209"/>
  </r>
  <r>
    <d v="2023-01-02T00:00:00"/>
    <n v="3"/>
    <s v="M03"/>
    <n v="597"/>
    <n v="574"/>
    <n v="23"/>
    <n v="60"/>
    <n v="23"/>
    <n v="422"/>
    <n v="6"/>
    <n v="170.13"/>
    <n v="44"/>
    <n v="57"/>
    <n v="2.42"/>
    <n v="621"/>
    <n v="7"/>
    <n v="21"/>
    <n v="4"/>
    <n v="3.86"/>
    <n v="524"/>
    <n v="0.80534351145038163"/>
    <n v="0.96135265700483097"/>
    <n v="0.96147403685092125"/>
    <n v="0.70686767169179232"/>
    <n v="3.8525963149078725E-2"/>
    <n v="7.0333333333333332"/>
    <n v="0.96147403685092125"/>
    <n v="1.0050251256281407E-2"/>
    <n v="199"/>
    <n v="0.96135265700483097"/>
    <n v="5.25"/>
    <n v="60.285714285714285"/>
    <n v="0.77192982456140347"/>
    <n v="3.5090812907776407"/>
  </r>
  <r>
    <d v="2023-07-26T00:00:00"/>
    <n v="3"/>
    <s v="M01"/>
    <n v="590"/>
    <n v="568"/>
    <n v="22"/>
    <n v="66"/>
    <n v="37"/>
    <n v="479"/>
    <n v="5"/>
    <n v="114.31"/>
    <n v="44"/>
    <n v="61"/>
    <n v="4.1500000000000004"/>
    <n v="618"/>
    <n v="6"/>
    <n v="21"/>
    <n v="2"/>
    <n v="5.52"/>
    <n v="560"/>
    <n v="0.85535714285714282"/>
    <n v="0.95469255663430419"/>
    <n v="0.96271186440677969"/>
    <n v="0.81186440677966099"/>
    <n v="3.7288135593220341E-2"/>
    <n v="7.2575757575757578"/>
    <n v="0.96271186440677969"/>
    <n v="8.4745762711864406E-3"/>
    <n v="196.66666666666666"/>
    <n v="0.95469255663430419"/>
    <n v="10.5"/>
    <n v="79.833333333333329"/>
    <n v="0.72131147540983609"/>
    <n v="5.1614032018196134"/>
  </r>
  <r>
    <d v="2023-10-31T00:00:00"/>
    <n v="1"/>
    <s v="M05"/>
    <n v="449"/>
    <n v="426"/>
    <n v="23"/>
    <n v="70"/>
    <n v="49"/>
    <n v="533"/>
    <n v="3"/>
    <n v="159.59"/>
    <n v="51"/>
    <n v="64"/>
    <n v="2.0699999999999998"/>
    <n v="655"/>
    <n v="5"/>
    <n v="31"/>
    <n v="2"/>
    <n v="4.88"/>
    <n v="500"/>
    <n v="1.0660000000000001"/>
    <n v="0.68549618320610683"/>
    <n v="0.94877505567928733"/>
    <n v="1.1870824053452116"/>
    <n v="5.1224944320712694E-2"/>
    <n v="7.6142857142857139"/>
    <n v="0.94877505567928733"/>
    <n v="6.6815144766146995E-3"/>
    <n v="449"/>
    <n v="0.68549618320610683"/>
    <n v="15.5"/>
    <n v="106.6"/>
    <n v="0.796875"/>
    <n v="2.813459489942979"/>
  </r>
  <r>
    <d v="2023-04-19T00:00:00"/>
    <n v="2"/>
    <s v="M04"/>
    <n v="625"/>
    <n v="605"/>
    <n v="20"/>
    <n v="64"/>
    <n v="45"/>
    <n v="441"/>
    <n v="2"/>
    <n v="162.6"/>
    <n v="51"/>
    <n v="43"/>
    <n v="2.84"/>
    <n v="620"/>
    <n v="6"/>
    <n v="31"/>
    <n v="5"/>
    <n v="5.36"/>
    <n v="508"/>
    <n v="0.86811023622047245"/>
    <n v="1.0080645161290323"/>
    <n v="0.96799999999999997"/>
    <n v="0.7056"/>
    <n v="3.2000000000000001E-2"/>
    <n v="6.890625"/>
    <n v="0.96799999999999997"/>
    <n v="3.2000000000000002E-3"/>
    <n v="312.5"/>
    <n v="1.0080645161290323"/>
    <n v="6.2"/>
    <n v="73.5"/>
    <n v="1.1860465116279071"/>
    <n v="3.843788437884379"/>
  </r>
  <r>
    <d v="2023-10-31T00:00:00"/>
    <n v="1"/>
    <s v="M01"/>
    <n v="481"/>
    <n v="453"/>
    <n v="28"/>
    <n v="64"/>
    <n v="36"/>
    <n v="411"/>
    <n v="6"/>
    <n v="110.67"/>
    <n v="58"/>
    <n v="56"/>
    <n v="4.03"/>
    <n v="685"/>
    <n v="4"/>
    <n v="30"/>
    <n v="1"/>
    <n v="5.57"/>
    <n v="526"/>
    <n v="0.78136882129277563"/>
    <n v="0.70218978102189777"/>
    <n v="0.94178794178794178"/>
    <n v="0.85446985446985446"/>
    <n v="5.8212058212058215E-2"/>
    <n v="6.421875"/>
    <n v="0.94178794178794178"/>
    <n v="1.2474012474012475E-2"/>
    <n v="481"/>
    <n v="0.70218978102189777"/>
    <n v="30"/>
    <n v="102.75"/>
    <n v="1.0357142857142858"/>
    <n v="4.3462546308846122"/>
  </r>
  <r>
    <d v="2023-04-25T00:00:00"/>
    <n v="2"/>
    <s v="M04"/>
    <n v="604"/>
    <n v="577"/>
    <n v="27"/>
    <n v="61"/>
    <n v="15"/>
    <n v="560"/>
    <n v="4"/>
    <n v="195.95"/>
    <n v="31"/>
    <n v="45"/>
    <n v="3.62"/>
    <n v="684"/>
    <n v="4"/>
    <n v="29"/>
    <n v="2"/>
    <n v="5.16"/>
    <n v="551"/>
    <n v="1.0163339382940109"/>
    <n v="0.88304093567251463"/>
    <n v="0.95529801324503316"/>
    <n v="0.92715231788079466"/>
    <n v="4.4701986754966887E-2"/>
    <n v="9.1803278688524586"/>
    <n v="0.95529801324503316"/>
    <n v="6.6225165562913907E-3"/>
    <n v="302"/>
    <n v="0.88304093567251463"/>
    <n v="14.5"/>
    <n v="140"/>
    <n v="0.68888888888888888"/>
    <n v="3.0824189844348049"/>
  </r>
  <r>
    <d v="2023-04-08T00:00:00"/>
    <n v="2"/>
    <s v="M02"/>
    <n v="666"/>
    <n v="639"/>
    <n v="27"/>
    <n v="62"/>
    <n v="55"/>
    <n v="543"/>
    <n v="6"/>
    <n v="127.56"/>
    <n v="45"/>
    <n v="34"/>
    <n v="4.21"/>
    <n v="615"/>
    <n v="3"/>
    <n v="36"/>
    <n v="1"/>
    <n v="3.71"/>
    <n v="567"/>
    <n v="0.95767195767195767"/>
    <n v="1.0829268292682928"/>
    <n v="0.95945945945945943"/>
    <n v="0.81531531531531531"/>
    <n v="4.0540540540540543E-2"/>
    <n v="8.758064516129032"/>
    <n v="0.95945945945945943"/>
    <n v="9.0090090090090089E-3"/>
    <n v="333"/>
    <n v="1.0829268292682928"/>
    <n v="36"/>
    <n v="181"/>
    <n v="1.3235294117647058"/>
    <n v="5.2210724365004699"/>
  </r>
  <r>
    <d v="2023-03-01T00:00:00"/>
    <n v="3"/>
    <s v="M02"/>
    <n v="420"/>
    <n v="407"/>
    <n v="13"/>
    <n v="63"/>
    <n v="23"/>
    <n v="498"/>
    <n v="6"/>
    <n v="152.71"/>
    <n v="35"/>
    <n v="56"/>
    <n v="2.6"/>
    <n v="606"/>
    <n v="6"/>
    <n v="26"/>
    <n v="3"/>
    <n v="7.19"/>
    <n v="555"/>
    <n v="0.89729729729729735"/>
    <n v="0.69306930693069302"/>
    <n v="0.96904761904761905"/>
    <n v="1.1857142857142857"/>
    <n v="3.0952380952380953E-2"/>
    <n v="7.9047619047619051"/>
    <n v="0.96904761904761905"/>
    <n v="1.4285714285714285E-2"/>
    <n v="140"/>
    <n v="0.69306930693069302"/>
    <n v="8.6666666666666661"/>
    <n v="83"/>
    <n v="0.625"/>
    <n v="2.7503110470827057"/>
  </r>
  <r>
    <d v="2023-07-30T00:00:00"/>
    <n v="3"/>
    <s v="M04"/>
    <n v="574"/>
    <n v="555"/>
    <n v="19"/>
    <n v="66"/>
    <n v="29"/>
    <n v="504"/>
    <n v="7"/>
    <n v="175.1"/>
    <n v="45"/>
    <n v="35"/>
    <n v="3.9"/>
    <n v="687"/>
    <n v="5"/>
    <n v="36"/>
    <n v="1"/>
    <n v="6.47"/>
    <n v="550"/>
    <n v="0.91636363636363638"/>
    <n v="0.83551673944687044"/>
    <n v="0.9668989547038328"/>
    <n v="0.87804878048780488"/>
    <n v="3.3101045296167246E-2"/>
    <n v="7.6363636363636367"/>
    <n v="0.9668989547038328"/>
    <n v="1.2195121951219513E-2"/>
    <n v="191.33333333333334"/>
    <n v="0.83551673944687044"/>
    <n v="36"/>
    <n v="100.8"/>
    <n v="1.2857142857142858"/>
    <n v="3.2781267846944604"/>
  </r>
  <r>
    <d v="2023-06-20T00:00:00"/>
    <n v="3"/>
    <s v="M02"/>
    <n v="604"/>
    <n v="592"/>
    <n v="12"/>
    <n v="70"/>
    <n v="20"/>
    <n v="530"/>
    <n v="2"/>
    <n v="124.03"/>
    <n v="36"/>
    <n v="37"/>
    <n v="3.31"/>
    <n v="637"/>
    <n v="1"/>
    <n v="21"/>
    <n v="4"/>
    <n v="5.04"/>
    <n v="579"/>
    <n v="0.91537132987910186"/>
    <n v="0.94819466248037676"/>
    <n v="0.98013245033112584"/>
    <n v="0.87748344370860931"/>
    <n v="1.9867549668874173E-2"/>
    <n v="7.5714285714285712"/>
    <n v="0.98013245033112584"/>
    <n v="3.3112582781456954E-3"/>
    <n v="201.33333333333334"/>
    <n v="0.94819466248037676"/>
    <n v="5.25"/>
    <n v="530"/>
    <n v="0.97297297297297303"/>
    <n v="4.8697895670402325"/>
  </r>
  <r>
    <d v="2023-06-07T00:00:00"/>
    <n v="3"/>
    <s v="M03"/>
    <n v="486"/>
    <n v="470"/>
    <n v="16"/>
    <n v="60"/>
    <n v="20"/>
    <n v="587"/>
    <n v="9"/>
    <n v="190.77"/>
    <n v="33"/>
    <n v="47"/>
    <n v="4.47"/>
    <n v="685"/>
    <n v="5"/>
    <n v="40"/>
    <n v="5"/>
    <n v="4.97"/>
    <n v="522"/>
    <n v="1.1245210727969348"/>
    <n v="0.70948905109489047"/>
    <n v="0.96707818930041156"/>
    <n v="1.2078189300411524"/>
    <n v="3.292181069958848E-2"/>
    <n v="9.7833333333333332"/>
    <n v="0.96707818930041156"/>
    <n v="1.8518518518518517E-2"/>
    <n v="162"/>
    <n v="0.70948905109489047"/>
    <n v="8"/>
    <n v="117.4"/>
    <n v="0.7021276595744681"/>
    <n v="2.5475703727001098"/>
  </r>
  <r>
    <d v="2023-10-12T00:00:00"/>
    <n v="2"/>
    <s v="M02"/>
    <n v="499"/>
    <n v="489"/>
    <n v="10"/>
    <n v="70"/>
    <n v="50"/>
    <n v="541"/>
    <n v="6"/>
    <n v="141.74"/>
    <n v="44"/>
    <n v="61"/>
    <n v="4.58"/>
    <n v="637"/>
    <n v="4"/>
    <n v="34"/>
    <n v="5"/>
    <n v="4.8099999999999996"/>
    <n v="565"/>
    <n v="0.95752212389380531"/>
    <n v="0.78335949764521196"/>
    <n v="0.97995991983967934"/>
    <n v="1.0841683366733468"/>
    <n v="2.004008016032064E-2"/>
    <n v="7.7285714285714286"/>
    <n v="0.97995991983967934"/>
    <n v="1.2024048096192385E-2"/>
    <n v="249.5"/>
    <n v="0.78335949764521196"/>
    <n v="6.8"/>
    <n v="135.25"/>
    <n v="0.72131147540983609"/>
    <n v="3.5205305488923377"/>
  </r>
  <r>
    <d v="2023-04-26T00:00:00"/>
    <n v="3"/>
    <s v="M02"/>
    <n v="576"/>
    <n v="556"/>
    <n v="20"/>
    <n v="67"/>
    <n v="59"/>
    <n v="445"/>
    <n v="7"/>
    <n v="122.16"/>
    <n v="40"/>
    <n v="33"/>
    <n v="3.49"/>
    <n v="613"/>
    <n v="7"/>
    <n v="32"/>
    <n v="4"/>
    <n v="7.21"/>
    <n v="579"/>
    <n v="0.76856649395509502"/>
    <n v="0.93964110929853184"/>
    <n v="0.96527777777777779"/>
    <n v="0.77256944444444442"/>
    <n v="3.4722222222222224E-2"/>
    <n v="6.6417910447761193"/>
    <n v="0.96527777777777779"/>
    <n v="1.2152777777777778E-2"/>
    <n v="192"/>
    <n v="0.93964110929853184"/>
    <n v="8"/>
    <n v="63.571428571428569"/>
    <n v="1.2121212121212122"/>
    <n v="4.7151277013752457"/>
  </r>
  <r>
    <d v="2023-04-17T00:00:00"/>
    <n v="3"/>
    <s v="M01"/>
    <n v="613"/>
    <n v="594"/>
    <n v="19"/>
    <n v="64"/>
    <n v="50"/>
    <n v="525"/>
    <n v="4"/>
    <n v="180.54"/>
    <n v="36"/>
    <n v="57"/>
    <n v="2.2599999999999998"/>
    <n v="620"/>
    <n v="3"/>
    <n v="35"/>
    <n v="3"/>
    <n v="4.4400000000000004"/>
    <n v="504"/>
    <n v="1.0416666666666667"/>
    <n v="0.98870967741935489"/>
    <n v="0.96900489396411094"/>
    <n v="0.85644371941272435"/>
    <n v="3.0995106035889071E-2"/>
    <n v="8.203125"/>
    <n v="0.96900489396411094"/>
    <n v="6.5252854812398045E-3"/>
    <n v="204.33333333333334"/>
    <n v="0.98870967741935489"/>
    <n v="11.666666666666666"/>
    <n v="175"/>
    <n v="0.63157894736842102"/>
    <n v="3.395369447213914"/>
  </r>
  <r>
    <d v="2023-05-03T00:00:00"/>
    <n v="2"/>
    <s v="M04"/>
    <n v="550"/>
    <n v="521"/>
    <n v="29"/>
    <n v="60"/>
    <n v="34"/>
    <n v="471"/>
    <n v="4"/>
    <n v="141.25"/>
    <n v="41"/>
    <n v="51"/>
    <n v="4.2699999999999996"/>
    <n v="610"/>
    <n v="7"/>
    <n v="24"/>
    <n v="4"/>
    <n v="6.19"/>
    <n v="527"/>
    <n v="0.89373814041745736"/>
    <n v="0.90163934426229508"/>
    <n v="0.94727272727272727"/>
    <n v="0.85636363636363633"/>
    <n v="5.2727272727272727E-2"/>
    <n v="7.85"/>
    <n v="0.94727272727272727"/>
    <n v="7.2727272727272727E-3"/>
    <n v="275"/>
    <n v="0.90163934426229508"/>
    <n v="6"/>
    <n v="67.285714285714292"/>
    <n v="0.80392156862745101"/>
    <n v="3.8938053097345131"/>
  </r>
  <r>
    <d v="2023-09-15T00:00:00"/>
    <n v="2"/>
    <s v="M04"/>
    <n v="438"/>
    <n v="421"/>
    <n v="17"/>
    <n v="63"/>
    <n v="33"/>
    <n v="599"/>
    <n v="9"/>
    <n v="129.09"/>
    <n v="54"/>
    <n v="52"/>
    <n v="3.91"/>
    <n v="630"/>
    <n v="7"/>
    <n v="40"/>
    <n v="4"/>
    <n v="4.45"/>
    <n v="532"/>
    <n v="1.1259398496240602"/>
    <n v="0.69523809523809521"/>
    <n v="0.96118721461187218"/>
    <n v="1.3675799086757991"/>
    <n v="3.8812785388127852E-2"/>
    <n v="9.5079365079365079"/>
    <n v="0.96118721461187218"/>
    <n v="2.0547945205479451E-2"/>
    <n v="219"/>
    <n v="0.69523809523809521"/>
    <n v="10"/>
    <n v="85.571428571428569"/>
    <n v="1.0384615384615385"/>
    <n v="3.3929816407157798"/>
  </r>
  <r>
    <d v="2023-04-07T00:00:00"/>
    <n v="3"/>
    <s v="M03"/>
    <n v="654"/>
    <n v="625"/>
    <n v="29"/>
    <n v="65"/>
    <n v="19"/>
    <n v="418"/>
    <n v="6"/>
    <n v="171.83"/>
    <n v="45"/>
    <n v="48"/>
    <n v="4.51"/>
    <n v="697"/>
    <n v="2"/>
    <n v="23"/>
    <n v="4"/>
    <n v="3.33"/>
    <n v="552"/>
    <n v="0.75724637681159424"/>
    <n v="0.93830703012912486"/>
    <n v="0.95565749235474007"/>
    <n v="0.63914373088685017"/>
    <n v="4.4342507645259939E-2"/>
    <n v="6.430769230769231"/>
    <n v="0.95565749235474007"/>
    <n v="9.1743119266055051E-3"/>
    <n v="218"/>
    <n v="0.93830703012912486"/>
    <n v="5.75"/>
    <n v="209"/>
    <n v="0.9375"/>
    <n v="3.8060874119769537"/>
  </r>
  <r>
    <d v="2023-05-30T00:00:00"/>
    <n v="2"/>
    <s v="M04"/>
    <n v="502"/>
    <n v="488"/>
    <n v="14"/>
    <n v="67"/>
    <n v="43"/>
    <n v="460"/>
    <n v="9"/>
    <n v="180.34"/>
    <n v="57"/>
    <n v="60"/>
    <n v="2.5499999999999998"/>
    <n v="605"/>
    <n v="3"/>
    <n v="29"/>
    <n v="4"/>
    <n v="3.94"/>
    <n v="584"/>
    <n v="0.78767123287671237"/>
    <n v="0.82975206611570251"/>
    <n v="0.97211155378486058"/>
    <n v="0.91633466135458164"/>
    <n v="2.7888446215139442E-2"/>
    <n v="6.8656716417910451"/>
    <n v="0.97211155378486058"/>
    <n v="1.7928286852589643E-2"/>
    <n v="251"/>
    <n v="0.82975206611570251"/>
    <n v="7.25"/>
    <n v="153.33333333333334"/>
    <n v="0.95"/>
    <n v="2.7836309193745148"/>
  </r>
  <r>
    <d v="2023-09-14T00:00:00"/>
    <n v="3"/>
    <s v="M05"/>
    <n v="442"/>
    <n v="419"/>
    <n v="23"/>
    <n v="68"/>
    <n v="34"/>
    <n v="529"/>
    <n v="5"/>
    <n v="119.78"/>
    <n v="40"/>
    <n v="34"/>
    <n v="2.12"/>
    <n v="653"/>
    <n v="6"/>
    <n v="36"/>
    <n v="4"/>
    <n v="7.76"/>
    <n v="566"/>
    <n v="0.93462897526501765"/>
    <n v="0.67687595712098014"/>
    <n v="0.94796380090497734"/>
    <n v="1.1968325791855203"/>
    <n v="5.2036199095022627E-2"/>
    <n v="7.7794117647058822"/>
    <n v="0.94796380090497734"/>
    <n v="1.1312217194570135E-2"/>
    <n v="147.33333333333334"/>
    <n v="0.67687595712098014"/>
    <n v="9"/>
    <n v="88.166666666666671"/>
    <n v="1.1764705882352942"/>
    <n v="3.6900985139422273"/>
  </r>
  <r>
    <d v="2023-12-17T00:00:00"/>
    <n v="2"/>
    <s v="M05"/>
    <n v="583"/>
    <n v="553"/>
    <n v="30"/>
    <n v="70"/>
    <n v="47"/>
    <n v="561"/>
    <n v="5"/>
    <n v="136.38999999999999"/>
    <n v="51"/>
    <n v="66"/>
    <n v="4.2300000000000004"/>
    <n v="649"/>
    <n v="3"/>
    <n v="29"/>
    <n v="3"/>
    <n v="5.96"/>
    <n v="564"/>
    <n v="0.99468085106382975"/>
    <n v="0.89830508474576276"/>
    <n v="0.94854202401372212"/>
    <n v="0.96226415094339623"/>
    <n v="5.1457975986277875E-2"/>
    <n v="8.0142857142857142"/>
    <n v="0.94854202401372212"/>
    <n v="8.5763293310463125E-3"/>
    <n v="291.5"/>
    <n v="0.89830508474576276"/>
    <n v="9.6666666666666661"/>
    <n v="187"/>
    <n v="0.77272727272727271"/>
    <n v="4.2745069286604593"/>
  </r>
  <r>
    <d v="2023-07-14T00:00:00"/>
    <n v="2"/>
    <s v="M04"/>
    <n v="558"/>
    <n v="545"/>
    <n v="13"/>
    <n v="62"/>
    <n v="19"/>
    <n v="574"/>
    <n v="8"/>
    <n v="140.22"/>
    <n v="33"/>
    <n v="61"/>
    <n v="2.33"/>
    <n v="613"/>
    <n v="5"/>
    <n v="40"/>
    <n v="3"/>
    <n v="6.08"/>
    <n v="589"/>
    <n v="0.97453310696095075"/>
    <n v="0.91027732463295274"/>
    <n v="0.97670250896057342"/>
    <n v="1.0286738351254481"/>
    <n v="2.3297491039426525E-2"/>
    <n v="9.258064516129032"/>
    <n v="0.97670250896057342"/>
    <n v="1.4336917562724014E-2"/>
    <n v="279"/>
    <n v="0.91027732463295274"/>
    <n v="13.333333333333334"/>
    <n v="114.8"/>
    <n v="0.54098360655737709"/>
    <n v="3.9794608472400514"/>
  </r>
  <r>
    <d v="2023-10-05T00:00:00"/>
    <n v="3"/>
    <s v="M05"/>
    <n v="418"/>
    <n v="394"/>
    <n v="24"/>
    <n v="63"/>
    <n v="56"/>
    <n v="590"/>
    <n v="3"/>
    <n v="135.30000000000001"/>
    <n v="33"/>
    <n v="34"/>
    <n v="4.6399999999999997"/>
    <n v="648"/>
    <n v="7"/>
    <n v="23"/>
    <n v="1"/>
    <n v="6.12"/>
    <n v="565"/>
    <n v="1.0442477876106195"/>
    <n v="0.64506172839506171"/>
    <n v="0.9425837320574163"/>
    <n v="1.4114832535885167"/>
    <n v="5.7416267942583733E-2"/>
    <n v="9.3650793650793656"/>
    <n v="0.9425837320574163"/>
    <n v="7.1770334928229667E-3"/>
    <n v="139.33333333333334"/>
    <n v="0.64506172839506171"/>
    <n v="23"/>
    <n v="84.285714285714292"/>
    <n v="0.97058823529411764"/>
    <n v="3.089430894308943"/>
  </r>
  <r>
    <d v="2023-03-27T00:00:00"/>
    <n v="3"/>
    <s v="M01"/>
    <n v="695"/>
    <n v="675"/>
    <n v="20"/>
    <n v="67"/>
    <n v="44"/>
    <n v="516"/>
    <n v="3"/>
    <n v="175.2"/>
    <n v="36"/>
    <n v="38"/>
    <n v="4.24"/>
    <n v="651"/>
    <n v="5"/>
    <n v="36"/>
    <n v="2"/>
    <n v="3.6"/>
    <n v="529"/>
    <n v="0.97542533081285443"/>
    <n v="1.0675883256528418"/>
    <n v="0.97122302158273377"/>
    <n v="0.74244604316546758"/>
    <n v="2.8776978417266189E-2"/>
    <n v="7.7014925373134329"/>
    <n v="0.97122302158273377"/>
    <n v="4.3165467625899279E-3"/>
    <n v="231.66666666666666"/>
    <n v="1.0675883256528418"/>
    <n v="18"/>
    <n v="103.2"/>
    <n v="0.94736842105263153"/>
    <n v="3.9668949771689501"/>
  </r>
  <r>
    <d v="2023-03-27T00:00:00"/>
    <n v="1"/>
    <s v="M03"/>
    <n v="591"/>
    <n v="573"/>
    <n v="18"/>
    <n v="64"/>
    <n v="30"/>
    <n v="505"/>
    <n v="3"/>
    <n v="147.66999999999999"/>
    <n v="52"/>
    <n v="67"/>
    <n v="3.4"/>
    <n v="627"/>
    <n v="4"/>
    <n v="25"/>
    <n v="3"/>
    <n v="4.53"/>
    <n v="556"/>
    <n v="0.90827338129496404"/>
    <n v="0.9425837320574163"/>
    <n v="0.96954314720812185"/>
    <n v="0.85448392554991537"/>
    <n v="3.0456852791878174E-2"/>
    <n v="7.890625"/>
    <n v="0.96954314720812185"/>
    <n v="5.076142131979695E-3"/>
    <n v="591"/>
    <n v="0.9425837320574163"/>
    <n v="8.3333333333333339"/>
    <n v="126.25"/>
    <n v="0.77611940298507465"/>
    <n v="4.0021669939730486"/>
  </r>
  <r>
    <d v="2023-01-29T00:00:00"/>
    <n v="1"/>
    <s v="M05"/>
    <n v="622"/>
    <n v="595"/>
    <n v="27"/>
    <n v="65"/>
    <n v="45"/>
    <n v="498"/>
    <n v="8"/>
    <n v="131.66"/>
    <n v="35"/>
    <n v="42"/>
    <n v="4.51"/>
    <n v="638"/>
    <n v="5"/>
    <n v="27"/>
    <n v="3"/>
    <n v="3.39"/>
    <n v="569"/>
    <n v="0.87521968365553604"/>
    <n v="0.97492163009404387"/>
    <n v="0.95659163987138263"/>
    <n v="0.80064308681672025"/>
    <n v="4.3408360128617367E-2"/>
    <n v="7.6615384615384619"/>
    <n v="0.95659163987138263"/>
    <n v="1.2861736334405145E-2"/>
    <n v="622"/>
    <n v="0.97492163009404387"/>
    <n v="9"/>
    <n v="99.6"/>
    <n v="0.83333333333333337"/>
    <n v="4.724289837460125"/>
  </r>
  <r>
    <d v="2023-09-01T00:00:00"/>
    <n v="2"/>
    <s v="M02"/>
    <n v="498"/>
    <n v="468"/>
    <n v="30"/>
    <n v="65"/>
    <n v="52"/>
    <n v="466"/>
    <n v="5"/>
    <n v="171.26"/>
    <n v="56"/>
    <n v="35"/>
    <n v="3.31"/>
    <n v="667"/>
    <n v="6"/>
    <n v="28"/>
    <n v="2"/>
    <n v="5.94"/>
    <n v="592"/>
    <n v="0.78716216216216217"/>
    <n v="0.74662668665667165"/>
    <n v="0.93975903614457834"/>
    <n v="0.93574297188755018"/>
    <n v="6.0240963855421686E-2"/>
    <n v="7.1692307692307695"/>
    <n v="0.93975903614457834"/>
    <n v="1.0040160642570281E-2"/>
    <n v="249"/>
    <n v="0.74662668665667165"/>
    <n v="14"/>
    <n v="77.666666666666671"/>
    <n v="1.6"/>
    <n v="2.9078593950718208"/>
  </r>
  <r>
    <d v="2024-01-05T00:00:00"/>
    <n v="3"/>
    <s v="M02"/>
    <n v="450"/>
    <n v="433"/>
    <n v="17"/>
    <n v="68"/>
    <n v="46"/>
    <n v="506"/>
    <n v="1"/>
    <n v="128.81"/>
    <n v="33"/>
    <n v="41"/>
    <n v="3.64"/>
    <n v="602"/>
    <n v="4"/>
    <n v="21"/>
    <n v="1"/>
    <n v="7.55"/>
    <n v="598"/>
    <n v="0.84615384615384615"/>
    <n v="0.74750830564784054"/>
    <n v="0.9622222222222222"/>
    <n v="1.1244444444444444"/>
    <n v="3.7777777777777778E-2"/>
    <n v="7.4411764705882355"/>
    <n v="0.9622222222222222"/>
    <n v="2.2222222222222222E-3"/>
    <n v="150"/>
    <n v="0.74750830564784054"/>
    <n v="21"/>
    <n v="126.5"/>
    <n v="0.80487804878048785"/>
    <n v="3.4935175840385062"/>
  </r>
  <r>
    <d v="2023-10-10T00:00:00"/>
    <n v="3"/>
    <s v="M02"/>
    <n v="630"/>
    <n v="611"/>
    <n v="19"/>
    <n v="65"/>
    <n v="14"/>
    <n v="467"/>
    <n v="2"/>
    <n v="132.03"/>
    <n v="60"/>
    <n v="54"/>
    <n v="3.18"/>
    <n v="679"/>
    <n v="6"/>
    <n v="29"/>
    <n v="4"/>
    <n v="5.04"/>
    <n v="544"/>
    <n v="0.85845588235294112"/>
    <n v="0.92783505154639179"/>
    <n v="0.96984126984126984"/>
    <n v="0.7412698412698413"/>
    <n v="3.0158730158730159E-2"/>
    <n v="7.1846153846153848"/>
    <n v="0.96984126984126984"/>
    <n v="3.1746031746031746E-3"/>
    <n v="210"/>
    <n v="0.92783505154639179"/>
    <n v="7.25"/>
    <n v="77.833333333333329"/>
    <n v="1.1111111111111112"/>
    <n v="4.7716428084526248"/>
  </r>
  <r>
    <d v="2024-01-04T00:00:00"/>
    <n v="2"/>
    <s v="M02"/>
    <n v="629"/>
    <n v="617"/>
    <n v="12"/>
    <n v="66"/>
    <n v="24"/>
    <n v="526"/>
    <n v="10"/>
    <n v="162.24"/>
    <n v="42"/>
    <n v="30"/>
    <n v="2.16"/>
    <n v="609"/>
    <n v="5"/>
    <n v="32"/>
    <n v="4"/>
    <n v="5"/>
    <n v="575"/>
    <n v="0.9147826086956522"/>
    <n v="1.0328407224958949"/>
    <n v="0.98092209856915735"/>
    <n v="0.83624801271860094"/>
    <n v="1.9077901430842606E-2"/>
    <n v="7.9696969696969697"/>
    <n v="0.98092209856915735"/>
    <n v="1.5898251192368838E-2"/>
    <n v="314.5"/>
    <n v="1.0328407224958949"/>
    <n v="8"/>
    <n v="105.2"/>
    <n v="1.4"/>
    <n v="3.876972386587771"/>
  </r>
  <r>
    <d v="2023-03-01T00:00:00"/>
    <n v="3"/>
    <s v="M05"/>
    <n v="632"/>
    <n v="622"/>
    <n v="10"/>
    <n v="69"/>
    <n v="46"/>
    <n v="402"/>
    <n v="4"/>
    <n v="187.94"/>
    <n v="38"/>
    <n v="46"/>
    <n v="4.3600000000000003"/>
    <n v="605"/>
    <n v="1"/>
    <n v="28"/>
    <n v="3"/>
    <n v="6.05"/>
    <n v="510"/>
    <n v="0.78823529411764703"/>
    <n v="1.0446280991735537"/>
    <n v="0.98417721518987344"/>
    <n v="0.63607594936708856"/>
    <n v="1.5822784810126583E-2"/>
    <n v="5.8260869565217392"/>
    <n v="0.98417721518987344"/>
    <n v="6.3291139240506328E-3"/>
    <n v="210.66666666666666"/>
    <n v="1.0446280991735537"/>
    <n v="9.3333333333333339"/>
    <n v="402"/>
    <n v="0.82608695652173914"/>
    <n v="3.362775353836331"/>
  </r>
  <r>
    <d v="2023-11-03T00:00:00"/>
    <n v="2"/>
    <s v="M05"/>
    <n v="648"/>
    <n v="623"/>
    <n v="25"/>
    <n v="66"/>
    <n v="37"/>
    <n v="565"/>
    <n v="1"/>
    <n v="173.87"/>
    <n v="41"/>
    <n v="68"/>
    <n v="3.02"/>
    <n v="693"/>
    <n v="5"/>
    <n v="32"/>
    <n v="2"/>
    <n v="4.41"/>
    <n v="557"/>
    <n v="1.014362657091562"/>
    <n v="0.93506493506493504"/>
    <n v="0.9614197530864198"/>
    <n v="0.87191358024691357"/>
    <n v="3.8580246913580245E-2"/>
    <n v="8.5606060606060606"/>
    <n v="0.9614197530864198"/>
    <n v="1.5432098765432098E-3"/>
    <n v="324"/>
    <n v="0.93506493506493504"/>
    <n v="16"/>
    <n v="113"/>
    <n v="0.6029411764705882"/>
    <n v="3.7269224132972911"/>
  </r>
  <r>
    <d v="2023-04-13T00:00:00"/>
    <n v="3"/>
    <s v="M01"/>
    <n v="661"/>
    <n v="642"/>
    <n v="19"/>
    <n v="63"/>
    <n v="26"/>
    <n v="421"/>
    <n v="2"/>
    <n v="184.41"/>
    <n v="57"/>
    <n v="57"/>
    <n v="4.46"/>
    <n v="633"/>
    <n v="3"/>
    <n v="29"/>
    <n v="5"/>
    <n v="4.68"/>
    <n v="542"/>
    <n v="0.7767527675276753"/>
    <n v="1.0442338072669826"/>
    <n v="0.97125567322239037"/>
    <n v="0.63691376701966718"/>
    <n v="2.8744326777609682E-2"/>
    <n v="6.6825396825396828"/>
    <n v="0.97125567322239037"/>
    <n v="3.0257186081694403E-3"/>
    <n v="220.33333333333334"/>
    <n v="1.0442338072669826"/>
    <n v="5.8"/>
    <n v="140.33333333333334"/>
    <n v="1"/>
    <n v="3.584404316468738"/>
  </r>
  <r>
    <d v="2023-11-02T00:00:00"/>
    <n v="3"/>
    <s v="M05"/>
    <n v="498"/>
    <n v="472"/>
    <n v="26"/>
    <n v="65"/>
    <n v="37"/>
    <n v="581"/>
    <n v="3"/>
    <n v="105.61"/>
    <n v="46"/>
    <n v="32"/>
    <n v="2.25"/>
    <n v="698"/>
    <n v="7"/>
    <n v="30"/>
    <n v="3"/>
    <n v="3.07"/>
    <n v="575"/>
    <n v="1.0104347826086957"/>
    <n v="0.71346704871060174"/>
    <n v="0.94779116465863456"/>
    <n v="1.1666666666666667"/>
    <n v="5.2208835341365459E-2"/>
    <n v="8.9384615384615387"/>
    <n v="0.94779116465863456"/>
    <n v="6.024096385542169E-3"/>
    <n v="166"/>
    <n v="0.71346704871060174"/>
    <n v="10"/>
    <n v="83"/>
    <n v="1.4375"/>
    <n v="4.7154625508948014"/>
  </r>
  <r>
    <d v="2023-04-21T00:00:00"/>
    <n v="2"/>
    <s v="M01"/>
    <n v="494"/>
    <n v="468"/>
    <n v="26"/>
    <n v="65"/>
    <n v="18"/>
    <n v="498"/>
    <n v="1"/>
    <n v="143.65"/>
    <n v="52"/>
    <n v="34"/>
    <n v="3.97"/>
    <n v="604"/>
    <n v="1"/>
    <n v="36"/>
    <n v="2"/>
    <n v="6.28"/>
    <n v="516"/>
    <n v="0.96511627906976749"/>
    <n v="0.81788079470198671"/>
    <n v="0.94736842105263153"/>
    <n v="1.0080971659919029"/>
    <n v="5.2631578947368418E-2"/>
    <n v="7.6615384615384619"/>
    <n v="0.94736842105263153"/>
    <n v="2.0242914979757085E-3"/>
    <n v="247"/>
    <n v="0.81788079470198671"/>
    <n v="18"/>
    <n v="498"/>
    <n v="1.5294117647058822"/>
    <n v="3.438914027149321"/>
  </r>
  <r>
    <d v="2023-05-08T00:00:00"/>
    <n v="2"/>
    <s v="M02"/>
    <n v="435"/>
    <n v="410"/>
    <n v="25"/>
    <n v="69"/>
    <n v="44"/>
    <n v="592"/>
    <n v="4"/>
    <n v="124.39"/>
    <n v="54"/>
    <n v="56"/>
    <n v="4.3099999999999996"/>
    <n v="660"/>
    <n v="1"/>
    <n v="36"/>
    <n v="1"/>
    <n v="5.15"/>
    <n v="560"/>
    <n v="1.0571428571428572"/>
    <n v="0.65909090909090906"/>
    <n v="0.94252873563218387"/>
    <n v="1.360919540229885"/>
    <n v="5.7471264367816091E-2"/>
    <n v="8.579710144927537"/>
    <n v="0.94252873563218387"/>
    <n v="9.1954022988505746E-3"/>
    <n v="217.5"/>
    <n v="0.65909090909090906"/>
    <n v="36"/>
    <n v="592"/>
    <n v="0.9642857142857143"/>
    <n v="3.4970656805209424"/>
  </r>
  <r>
    <d v="2023-10-11T00:00:00"/>
    <n v="1"/>
    <s v="M04"/>
    <n v="592"/>
    <n v="576"/>
    <n v="16"/>
    <n v="62"/>
    <n v="29"/>
    <n v="586"/>
    <n v="10"/>
    <n v="133.36000000000001"/>
    <n v="33"/>
    <n v="36"/>
    <n v="3.47"/>
    <n v="689"/>
    <n v="2"/>
    <n v="22"/>
    <n v="3"/>
    <n v="3.86"/>
    <n v="520"/>
    <n v="1.1269230769230769"/>
    <n v="0.85921625544267055"/>
    <n v="0.97297297297297303"/>
    <n v="0.98986486486486491"/>
    <n v="2.7027027027027029E-2"/>
    <n v="9.4516129032258061"/>
    <n v="0.97297297297297303"/>
    <n v="1.6891891891891893E-2"/>
    <n v="592"/>
    <n v="0.85921625544267055"/>
    <n v="7.333333333333333"/>
    <n v="293"/>
    <n v="0.91666666666666663"/>
    <n v="4.4391121775644864"/>
  </r>
  <r>
    <d v="2023-10-23T00:00:00"/>
    <n v="3"/>
    <s v="M02"/>
    <n v="459"/>
    <n v="441"/>
    <n v="18"/>
    <n v="61"/>
    <n v="44"/>
    <n v="505"/>
    <n v="5"/>
    <n v="148.28"/>
    <n v="38"/>
    <n v="70"/>
    <n v="4.1399999999999997"/>
    <n v="650"/>
    <n v="3"/>
    <n v="26"/>
    <n v="5"/>
    <n v="6.48"/>
    <n v="576"/>
    <n v="0.87673611111111116"/>
    <n v="0.70615384615384613"/>
    <n v="0.96078431372549022"/>
    <n v="1.1002178649237473"/>
    <n v="3.9215686274509803E-2"/>
    <n v="8.278688524590164"/>
    <n v="0.96078431372549022"/>
    <n v="1.0893246187363835E-2"/>
    <n v="153"/>
    <n v="0.70615384615384613"/>
    <n v="5.2"/>
    <n v="168.33333333333334"/>
    <n v="0.54285714285714282"/>
    <n v="3.0954950094415969"/>
  </r>
  <r>
    <d v="2023-08-20T00:00:00"/>
    <n v="1"/>
    <s v="M01"/>
    <n v="554"/>
    <n v="535"/>
    <n v="19"/>
    <n v="60"/>
    <n v="24"/>
    <n v="492"/>
    <n v="10"/>
    <n v="166.86"/>
    <n v="50"/>
    <n v="68"/>
    <n v="2.17"/>
    <n v="610"/>
    <n v="5"/>
    <n v="39"/>
    <n v="1"/>
    <n v="3.35"/>
    <n v="521"/>
    <n v="0.94433781190019195"/>
    <n v="0.90819672131147544"/>
    <n v="0.96570397111913353"/>
    <n v="0.88808664259927794"/>
    <n v="3.4296028880866428E-2"/>
    <n v="8.1999999999999993"/>
    <n v="0.96570397111913353"/>
    <n v="1.8050541516245487E-2"/>
    <n v="554"/>
    <n v="0.90819672131147544"/>
    <n v="39"/>
    <n v="98.4"/>
    <n v="0.73529411764705888"/>
    <n v="3.3201486275919931"/>
  </r>
  <r>
    <d v="2023-04-09T00:00:00"/>
    <n v="3"/>
    <s v="M05"/>
    <n v="673"/>
    <n v="646"/>
    <n v="27"/>
    <n v="63"/>
    <n v="12"/>
    <n v="541"/>
    <n v="8"/>
    <n v="117.7"/>
    <n v="55"/>
    <n v="52"/>
    <n v="3.92"/>
    <n v="658"/>
    <n v="4"/>
    <n v="23"/>
    <n v="4"/>
    <n v="5.89"/>
    <n v="525"/>
    <n v="1.0304761904761905"/>
    <n v="1.0227963525835866"/>
    <n v="0.95988112927191682"/>
    <n v="0.80386329866270434"/>
    <n v="4.0118870728083213E-2"/>
    <n v="8.587301587301587"/>
    <n v="0.95988112927191682"/>
    <n v="1.188707280832095E-2"/>
    <n v="224.33333333333334"/>
    <n v="1.0227963525835866"/>
    <n v="5.75"/>
    <n v="135.25"/>
    <n v="1.0576923076923077"/>
    <n v="5.7179269328802036"/>
  </r>
  <r>
    <d v="2023-03-21T00:00:00"/>
    <n v="1"/>
    <s v="M05"/>
    <n v="414"/>
    <n v="397"/>
    <n v="17"/>
    <n v="62"/>
    <n v="58"/>
    <n v="441"/>
    <n v="4"/>
    <n v="109.62"/>
    <n v="39"/>
    <n v="56"/>
    <n v="3.23"/>
    <n v="601"/>
    <n v="3"/>
    <n v="20"/>
    <n v="4"/>
    <n v="7.97"/>
    <n v="587"/>
    <n v="0.75127768313458265"/>
    <n v="0.68885191347753749"/>
    <n v="0.95893719806763289"/>
    <n v="1.0652173913043479"/>
    <n v="4.1062801932367152E-2"/>
    <n v="7.112903225806452"/>
    <n v="0.95893719806763289"/>
    <n v="9.6618357487922701E-3"/>
    <n v="414"/>
    <n v="0.68885191347753749"/>
    <n v="5"/>
    <n v="147"/>
    <n v="0.6964285714285714"/>
    <n v="3.7766830870279144"/>
  </r>
  <r>
    <d v="2024-01-10T00:00:00"/>
    <n v="1"/>
    <s v="M02"/>
    <n v="581"/>
    <n v="564"/>
    <n v="17"/>
    <n v="63"/>
    <n v="17"/>
    <n v="522"/>
    <n v="9"/>
    <n v="135.11000000000001"/>
    <n v="48"/>
    <n v="68"/>
    <n v="3.97"/>
    <n v="616"/>
    <n v="2"/>
    <n v="38"/>
    <n v="1"/>
    <n v="7.76"/>
    <n v="556"/>
    <n v="0.9388489208633094"/>
    <n v="0.94318181818181823"/>
    <n v="0.97074010327022375"/>
    <n v="0.89845094664371772"/>
    <n v="2.9259896729776247E-2"/>
    <n v="8.2857142857142865"/>
    <n v="0.97074010327022375"/>
    <n v="1.549053356282272E-2"/>
    <n v="581"/>
    <n v="0.94318181818181823"/>
    <n v="38"/>
    <n v="261"/>
    <n v="0.70588235294117652"/>
    <n v="4.3001998371697132"/>
  </r>
  <r>
    <d v="2023-03-21T00:00:00"/>
    <n v="1"/>
    <s v="M02"/>
    <n v="551"/>
    <n v="529"/>
    <n v="22"/>
    <n v="65"/>
    <n v="35"/>
    <n v="564"/>
    <n v="3"/>
    <n v="183.22"/>
    <n v="45"/>
    <n v="60"/>
    <n v="4.54"/>
    <n v="655"/>
    <n v="2"/>
    <n v="31"/>
    <n v="1"/>
    <n v="7.23"/>
    <n v="534"/>
    <n v="1.0561797752808988"/>
    <n v="0.84122137404580155"/>
    <n v="0.96007259528130673"/>
    <n v="1.0235934664246824"/>
    <n v="3.9927404718693285E-2"/>
    <n v="8.6769230769230763"/>
    <n v="0.96007259528130673"/>
    <n v="5.4446460980036296E-3"/>
    <n v="551"/>
    <n v="0.84122137404580155"/>
    <n v="31"/>
    <n v="282"/>
    <n v="0.75"/>
    <n v="3.0073136120510862"/>
  </r>
  <r>
    <d v="2023-07-14T00:00:00"/>
    <n v="1"/>
    <s v="M05"/>
    <n v="624"/>
    <n v="611"/>
    <n v="13"/>
    <n v="64"/>
    <n v="47"/>
    <n v="401"/>
    <n v="7"/>
    <n v="174.15"/>
    <n v="53"/>
    <n v="38"/>
    <n v="4.4400000000000004"/>
    <n v="657"/>
    <n v="6"/>
    <n v="32"/>
    <n v="5"/>
    <n v="4.88"/>
    <n v="516"/>
    <n v="0.77713178294573648"/>
    <n v="0.94977168949771684"/>
    <n v="0.97916666666666663"/>
    <n v="0.64262820512820518"/>
    <n v="2.0833333333333332E-2"/>
    <n v="6.265625"/>
    <n v="0.97916666666666663"/>
    <n v="1.1217948717948718E-2"/>
    <n v="624"/>
    <n v="0.94977168949771684"/>
    <n v="6.4"/>
    <n v="66.833333333333329"/>
    <n v="1.3947368421052631"/>
    <n v="3.5831180017226529"/>
  </r>
  <r>
    <d v="2023-12-21T00:00:00"/>
    <n v="1"/>
    <s v="M04"/>
    <n v="682"/>
    <n v="658"/>
    <n v="24"/>
    <n v="65"/>
    <n v="52"/>
    <n v="493"/>
    <n v="8"/>
    <n v="173.19"/>
    <n v="53"/>
    <n v="33"/>
    <n v="2.16"/>
    <n v="605"/>
    <n v="3"/>
    <n v="26"/>
    <n v="5"/>
    <n v="7.75"/>
    <n v="527"/>
    <n v="0.93548387096774188"/>
    <n v="1.1272727272727272"/>
    <n v="0.96480938416422291"/>
    <n v="0.72287390029325516"/>
    <n v="3.519061583577713E-2"/>
    <n v="7.5846153846153843"/>
    <n v="0.96480938416422291"/>
    <n v="1.1730205278592375E-2"/>
    <n v="682"/>
    <n v="1.1272727272727272"/>
    <n v="5.2"/>
    <n v="164.33333333333334"/>
    <n v="1.606060606060606"/>
    <n v="3.9378717015993994"/>
  </r>
  <r>
    <d v="2023-04-18T00:00:00"/>
    <n v="1"/>
    <s v="M05"/>
    <n v="685"/>
    <n v="665"/>
    <n v="20"/>
    <n v="62"/>
    <n v="36"/>
    <n v="554"/>
    <n v="3"/>
    <n v="160.85"/>
    <n v="37"/>
    <n v="59"/>
    <n v="4.5199999999999996"/>
    <n v="600"/>
    <n v="6"/>
    <n v="32"/>
    <n v="1"/>
    <n v="4.55"/>
    <n v="502"/>
    <n v="1.1035856573705178"/>
    <n v="1.1416666666666666"/>
    <n v="0.97080291970802923"/>
    <n v="0.80875912408759121"/>
    <n v="2.9197080291970802E-2"/>
    <n v="8.935483870967742"/>
    <n v="0.97080291970802923"/>
    <n v="4.3795620437956208E-3"/>
    <n v="685"/>
    <n v="1.1416666666666666"/>
    <n v="32"/>
    <n v="92.333333333333329"/>
    <n v="0.6271186440677966"/>
    <n v="4.2586260491140813"/>
  </r>
  <r>
    <d v="2023-07-15T00:00:00"/>
    <n v="2"/>
    <s v="M04"/>
    <n v="402"/>
    <n v="383"/>
    <n v="19"/>
    <n v="70"/>
    <n v="54"/>
    <n v="584"/>
    <n v="5"/>
    <n v="185.31"/>
    <n v="48"/>
    <n v="60"/>
    <n v="4.17"/>
    <n v="643"/>
    <n v="3"/>
    <n v="34"/>
    <n v="2"/>
    <n v="7.39"/>
    <n v="529"/>
    <n v="1.1039697542533082"/>
    <n v="0.62519440124416792"/>
    <n v="0.95273631840796025"/>
    <n v="1.4527363184079602"/>
    <n v="4.7263681592039801E-2"/>
    <n v="8.3428571428571434"/>
    <n v="0.95273631840796025"/>
    <n v="1.2437810945273632E-2"/>
    <n v="201"/>
    <n v="0.62519440124416792"/>
    <n v="17"/>
    <n v="194.66666666666666"/>
    <n v="0.8"/>
    <n v="2.1693378662781284"/>
  </r>
  <r>
    <d v="2023-01-23T00:00:00"/>
    <n v="1"/>
    <s v="M01"/>
    <n v="590"/>
    <n v="561"/>
    <n v="29"/>
    <n v="65"/>
    <n v="35"/>
    <n v="598"/>
    <n v="9"/>
    <n v="165.85"/>
    <n v="34"/>
    <n v="70"/>
    <n v="3.99"/>
    <n v="639"/>
    <n v="1"/>
    <n v="36"/>
    <n v="4"/>
    <n v="6.38"/>
    <n v="567"/>
    <n v="1.0546737213403881"/>
    <n v="0.92331768388106417"/>
    <n v="0.95084745762711864"/>
    <n v="1.0135593220338983"/>
    <n v="4.9152542372881358E-2"/>
    <n v="9.1999999999999993"/>
    <n v="0.95084745762711864"/>
    <n v="1.5254237288135594E-2"/>
    <n v="590"/>
    <n v="0.92331768388106417"/>
    <n v="9"/>
    <n v="598"/>
    <n v="0.48571428571428571"/>
    <n v="3.5574314139282484"/>
  </r>
  <r>
    <d v="2023-08-07T00:00:00"/>
    <n v="2"/>
    <s v="M02"/>
    <n v="531"/>
    <n v="515"/>
    <n v="16"/>
    <n v="65"/>
    <n v="13"/>
    <n v="429"/>
    <n v="7"/>
    <n v="184"/>
    <n v="39"/>
    <n v="64"/>
    <n v="3.26"/>
    <n v="694"/>
    <n v="4"/>
    <n v="38"/>
    <n v="5"/>
    <n v="5.13"/>
    <n v="544"/>
    <n v="0.78860294117647056"/>
    <n v="0.76512968299711814"/>
    <n v="0.96986817325800379"/>
    <n v="0.80790960451977401"/>
    <n v="3.0131826741996232E-2"/>
    <n v="6.6"/>
    <n v="0.96986817325800379"/>
    <n v="1.3182674199623353E-2"/>
    <n v="265.5"/>
    <n v="0.76512968299711814"/>
    <n v="7.6"/>
    <n v="107.25"/>
    <n v="0.609375"/>
    <n v="2.8858695652173911"/>
  </r>
  <r>
    <d v="2023-01-03T00:00:00"/>
    <n v="2"/>
    <s v="M02"/>
    <n v="665"/>
    <n v="653"/>
    <n v="12"/>
    <n v="68"/>
    <n v="11"/>
    <n v="516"/>
    <n v="7"/>
    <n v="199.62"/>
    <n v="56"/>
    <n v="34"/>
    <n v="2.19"/>
    <n v="652"/>
    <n v="5"/>
    <n v="21"/>
    <n v="1"/>
    <n v="4.58"/>
    <n v="587"/>
    <n v="0.87904599659284499"/>
    <n v="1.0199386503067485"/>
    <n v="0.98195488721804514"/>
    <n v="0.77593984962406015"/>
    <n v="1.8045112781954888E-2"/>
    <n v="7.5882352941176467"/>
    <n v="0.98195488721804514"/>
    <n v="1.0526315789473684E-2"/>
    <n v="332.5"/>
    <n v="1.0199386503067485"/>
    <n v="21"/>
    <n v="103.2"/>
    <n v="1.6470588235294117"/>
    <n v="3.331329526099589"/>
  </r>
  <r>
    <d v="2023-12-13T00:00:00"/>
    <n v="1"/>
    <s v="M04"/>
    <n v="502"/>
    <n v="475"/>
    <n v="27"/>
    <n v="60"/>
    <n v="52"/>
    <n v="515"/>
    <n v="8"/>
    <n v="126.14"/>
    <n v="48"/>
    <n v="65"/>
    <n v="3.74"/>
    <n v="648"/>
    <n v="3"/>
    <n v="31"/>
    <n v="3"/>
    <n v="7.78"/>
    <n v="551"/>
    <n v="0.93466424682395643"/>
    <n v="0.77469135802469136"/>
    <n v="0.94621513944223112"/>
    <n v="1.0258964143426295"/>
    <n v="5.3784860557768925E-2"/>
    <n v="8.5833333333333339"/>
    <n v="0.94621513944223112"/>
    <n v="1.5936254980079681E-2"/>
    <n v="502"/>
    <n v="0.77469135802469136"/>
    <n v="10.333333333333334"/>
    <n v="171.66666666666666"/>
    <n v="0.7384615384615385"/>
    <n v="3.9797050895830028"/>
  </r>
  <r>
    <d v="2023-04-25T00:00:00"/>
    <n v="1"/>
    <s v="M03"/>
    <n v="582"/>
    <n v="562"/>
    <n v="20"/>
    <n v="66"/>
    <n v="23"/>
    <n v="512"/>
    <n v="3"/>
    <n v="114.07"/>
    <n v="46"/>
    <n v="44"/>
    <n v="3.64"/>
    <n v="661"/>
    <n v="2"/>
    <n v="31"/>
    <n v="3"/>
    <n v="4.99"/>
    <n v="551"/>
    <n v="0.92921960072595278"/>
    <n v="0.88048411497730716"/>
    <n v="0.96563573883161513"/>
    <n v="0.8797250859106529"/>
    <n v="3.4364261168384883E-2"/>
    <n v="7.7575757575757578"/>
    <n v="0.96563573883161513"/>
    <n v="5.1546391752577319E-3"/>
    <n v="582"/>
    <n v="0.88048411497730716"/>
    <n v="10.333333333333334"/>
    <n v="256"/>
    <n v="1.0454545454545454"/>
    <n v="5.1021302708862981"/>
  </r>
  <r>
    <d v="2023-03-04T00:00:00"/>
    <n v="3"/>
    <s v="M03"/>
    <n v="412"/>
    <n v="395"/>
    <n v="17"/>
    <n v="67"/>
    <n v="43"/>
    <n v="466"/>
    <n v="2"/>
    <n v="118.31"/>
    <n v="51"/>
    <n v="41"/>
    <n v="2.2799999999999998"/>
    <n v="644"/>
    <n v="7"/>
    <n v="22"/>
    <n v="5"/>
    <n v="7.01"/>
    <n v="578"/>
    <n v="0.80622837370242217"/>
    <n v="0.63975155279503104"/>
    <n v="0.95873786407766992"/>
    <n v="1.1310679611650485"/>
    <n v="4.12621359223301E-2"/>
    <n v="6.955223880597015"/>
    <n v="0.95873786407766992"/>
    <n v="4.8543689320388345E-3"/>
    <n v="137.33333333333334"/>
    <n v="0.63975155279503104"/>
    <n v="4.4000000000000004"/>
    <n v="66.571428571428569"/>
    <n v="1.2439024390243902"/>
    <n v="3.4823768066942775"/>
  </r>
  <r>
    <d v="2023-01-17T00:00:00"/>
    <n v="3"/>
    <s v="M04"/>
    <n v="520"/>
    <n v="508"/>
    <n v="12"/>
    <n v="65"/>
    <n v="44"/>
    <n v="505"/>
    <n v="9"/>
    <n v="154.56"/>
    <n v="34"/>
    <n v="60"/>
    <n v="4.5199999999999996"/>
    <n v="642"/>
    <n v="3"/>
    <n v="35"/>
    <n v="4"/>
    <n v="7.03"/>
    <n v="526"/>
    <n v="0.96007604562737647"/>
    <n v="0.8099688473520249"/>
    <n v="0.97692307692307689"/>
    <n v="0.97115384615384615"/>
    <n v="2.3076923076923078E-2"/>
    <n v="7.7692307692307692"/>
    <n v="0.97692307692307689"/>
    <n v="1.7307692307692309E-2"/>
    <n v="173.33333333333334"/>
    <n v="0.8099688473520249"/>
    <n v="8.75"/>
    <n v="168.33333333333334"/>
    <n v="0.56666666666666665"/>
    <n v="3.3643892339544514"/>
  </r>
  <r>
    <d v="2023-03-06T00:00:00"/>
    <n v="1"/>
    <s v="M03"/>
    <n v="691"/>
    <n v="665"/>
    <n v="26"/>
    <n v="63"/>
    <n v="18"/>
    <n v="587"/>
    <n v="4"/>
    <n v="106.96"/>
    <n v="58"/>
    <n v="36"/>
    <n v="4.3600000000000003"/>
    <n v="609"/>
    <n v="2"/>
    <n v="24"/>
    <n v="4"/>
    <n v="4.17"/>
    <n v="547"/>
    <n v="1.0731261425959782"/>
    <n v="1.1346469622331692"/>
    <n v="0.9623733719247467"/>
    <n v="0.84949348769898703"/>
    <n v="3.7626628075253257E-2"/>
    <n v="9.3174603174603181"/>
    <n v="0.9623733719247467"/>
    <n v="5.7887120115774236E-3"/>
    <n v="691"/>
    <n v="1.1346469622331692"/>
    <n v="6"/>
    <n v="293.5"/>
    <n v="1.6111111111111112"/>
    <n v="6.4603590127150339"/>
  </r>
  <r>
    <d v="2023-11-30T00:00:00"/>
    <n v="1"/>
    <s v="M03"/>
    <n v="634"/>
    <n v="618"/>
    <n v="16"/>
    <n v="62"/>
    <n v="35"/>
    <n v="492"/>
    <n v="10"/>
    <n v="131.87"/>
    <n v="38"/>
    <n v="38"/>
    <n v="2.4900000000000002"/>
    <n v="601"/>
    <n v="2"/>
    <n v="36"/>
    <n v="4"/>
    <n v="6.65"/>
    <n v="506"/>
    <n v="0.97233201581027673"/>
    <n v="1.0549084858569051"/>
    <n v="0.97476340694006314"/>
    <n v="0.77602523659305989"/>
    <n v="2.5236593059936908E-2"/>
    <n v="7.935483870967742"/>
    <n v="0.97476340694006314"/>
    <n v="1.5772870662460567E-2"/>
    <n v="634"/>
    <n v="1.0549084858569051"/>
    <n v="9"/>
    <n v="246"/>
    <n v="1"/>
    <n v="4.8077652233260029"/>
  </r>
  <r>
    <d v="2023-09-16T00:00:00"/>
    <n v="3"/>
    <s v="M03"/>
    <n v="534"/>
    <n v="515"/>
    <n v="19"/>
    <n v="65"/>
    <n v="55"/>
    <n v="416"/>
    <n v="2"/>
    <n v="147.19"/>
    <n v="36"/>
    <n v="34"/>
    <n v="4.78"/>
    <n v="683"/>
    <n v="3"/>
    <n v="31"/>
    <n v="3"/>
    <n v="4.47"/>
    <n v="532"/>
    <n v="0.78195488721804507"/>
    <n v="0.78184480234260612"/>
    <n v="0.96441947565543074"/>
    <n v="0.77902621722846443"/>
    <n v="3.5580524344569285E-2"/>
    <n v="6.4"/>
    <n v="0.96441947565543074"/>
    <n v="3.7453183520599251E-3"/>
    <n v="178"/>
    <n v="0.78184480234260612"/>
    <n v="10.333333333333334"/>
    <n v="138.66666666666666"/>
    <n v="1.0588235294117647"/>
    <n v="3.6279638562402337"/>
  </r>
  <r>
    <d v="2023-06-23T00:00:00"/>
    <n v="2"/>
    <s v="M02"/>
    <n v="424"/>
    <n v="405"/>
    <n v="19"/>
    <n v="69"/>
    <n v="47"/>
    <n v="489"/>
    <n v="2"/>
    <n v="119.97"/>
    <n v="42"/>
    <n v="53"/>
    <n v="4.67"/>
    <n v="643"/>
    <n v="7"/>
    <n v="21"/>
    <n v="3"/>
    <n v="5.6"/>
    <n v="502"/>
    <n v="0.97410358565737054"/>
    <n v="0.6594090202177294"/>
    <n v="0.95518867924528306"/>
    <n v="1.1533018867924529"/>
    <n v="4.4811320754716978E-2"/>
    <n v="7.0869565217391308"/>
    <n v="0.95518867924528306"/>
    <n v="4.7169811320754715E-3"/>
    <n v="212"/>
    <n v="0.6594090202177294"/>
    <n v="7"/>
    <n v="69.857142857142861"/>
    <n v="0.79245283018867929"/>
    <n v="3.534216887555222"/>
  </r>
  <r>
    <d v="2023-02-07T00:00:00"/>
    <n v="2"/>
    <s v="M01"/>
    <n v="591"/>
    <n v="580"/>
    <n v="11"/>
    <n v="67"/>
    <n v="12"/>
    <n v="586"/>
    <n v="2"/>
    <n v="124.71"/>
    <n v="60"/>
    <n v="36"/>
    <n v="4.4400000000000004"/>
    <n v="681"/>
    <n v="4"/>
    <n v="31"/>
    <n v="3"/>
    <n v="7.01"/>
    <n v="598"/>
    <n v="0.97993311036789299"/>
    <n v="0.86784140969162993"/>
    <n v="0.9813874788494078"/>
    <n v="0.99153976311336722"/>
    <n v="1.8612521150592216E-2"/>
    <n v="8.7462686567164187"/>
    <n v="0.9813874788494078"/>
    <n v="3.3840947546531302E-3"/>
    <n v="295.5"/>
    <n v="0.86784140969162993"/>
    <n v="10.333333333333334"/>
    <n v="146.5"/>
    <n v="1.6666666666666667"/>
    <n v="4.7389944671638204"/>
  </r>
  <r>
    <d v="2023-05-17T00:00:00"/>
    <n v="2"/>
    <s v="M05"/>
    <n v="689"/>
    <n v="679"/>
    <n v="10"/>
    <n v="70"/>
    <n v="51"/>
    <n v="410"/>
    <n v="1"/>
    <n v="163.68"/>
    <n v="41"/>
    <n v="48"/>
    <n v="4.2699999999999996"/>
    <n v="653"/>
    <n v="5"/>
    <n v="33"/>
    <n v="3"/>
    <n v="5.0199999999999996"/>
    <n v="550"/>
    <n v="0.74545454545454548"/>
    <n v="1.0551301684532925"/>
    <n v="0.98548621190130625"/>
    <n v="0.59506531204644408"/>
    <n v="1.4513788098693759E-2"/>
    <n v="5.8571428571428568"/>
    <n v="0.98548621190130625"/>
    <n v="1.4513788098693759E-3"/>
    <n v="344.5"/>
    <n v="1.0551301684532925"/>
    <n v="11"/>
    <n v="82"/>
    <n v="0.85416666666666663"/>
    <n v="4.209433040078201"/>
  </r>
  <r>
    <d v="2023-04-25T00:00:00"/>
    <n v="1"/>
    <s v="M01"/>
    <n v="589"/>
    <n v="573"/>
    <n v="16"/>
    <n v="67"/>
    <n v="50"/>
    <n v="461"/>
    <n v="6"/>
    <n v="114.38"/>
    <n v="41"/>
    <n v="56"/>
    <n v="3.11"/>
    <n v="671"/>
    <n v="3"/>
    <n v="26"/>
    <n v="5"/>
    <n v="3.26"/>
    <n v="550"/>
    <n v="0.83818181818181814"/>
    <n v="0.87779433681073027"/>
    <n v="0.97283531409168078"/>
    <n v="0.78268251273344647"/>
    <n v="2.7164685908319185E-2"/>
    <n v="6.8805970149253728"/>
    <n v="0.97283531409168078"/>
    <n v="1.0186757215619695E-2"/>
    <n v="589"/>
    <n v="0.87779433681073027"/>
    <n v="5.2"/>
    <n v="153.66666666666666"/>
    <n v="0.7321428571428571"/>
    <n v="5.1495016611295688"/>
  </r>
  <r>
    <d v="2023-10-04T00:00:00"/>
    <n v="3"/>
    <s v="M04"/>
    <n v="526"/>
    <n v="509"/>
    <n v="17"/>
    <n v="68"/>
    <n v="19"/>
    <n v="570"/>
    <n v="1"/>
    <n v="124.18"/>
    <n v="44"/>
    <n v="68"/>
    <n v="3.75"/>
    <n v="684"/>
    <n v="3"/>
    <n v="31"/>
    <n v="2"/>
    <n v="5.92"/>
    <n v="586"/>
    <n v="0.97269624573378843"/>
    <n v="0.76900584795321636"/>
    <n v="0.96768060836501901"/>
    <n v="1.0836501901140685"/>
    <n v="3.2319391634980987E-2"/>
    <n v="8.382352941176471"/>
    <n v="0.96768060836501901"/>
    <n v="1.9011406844106464E-3"/>
    <n v="175.33333333333334"/>
    <n v="0.76900584795321636"/>
    <n v="15.5"/>
    <n v="190"/>
    <n v="0.6470588235294118"/>
    <n v="4.2357867611531645"/>
  </r>
  <r>
    <d v="2024-01-04T00:00:00"/>
    <n v="2"/>
    <s v="M04"/>
    <n v="630"/>
    <n v="603"/>
    <n v="27"/>
    <n v="68"/>
    <n v="56"/>
    <n v="427"/>
    <n v="7"/>
    <n v="128.58000000000001"/>
    <n v="59"/>
    <n v="58"/>
    <n v="3.12"/>
    <n v="617"/>
    <n v="4"/>
    <n v="31"/>
    <n v="4"/>
    <n v="4.79"/>
    <n v="542"/>
    <n v="0.78782287822878228"/>
    <n v="1.0210696920583469"/>
    <n v="0.95714285714285718"/>
    <n v="0.67777777777777781"/>
    <n v="4.2857142857142858E-2"/>
    <n v="6.2794117647058822"/>
    <n v="0.95714285714285718"/>
    <n v="1.1111111111111112E-2"/>
    <n v="315"/>
    <n v="1.0210696920583469"/>
    <n v="7.75"/>
    <n v="106.75"/>
    <n v="1.0172413793103448"/>
    <n v="4.899673355109659"/>
  </r>
  <r>
    <d v="2023-10-06T00:00:00"/>
    <n v="3"/>
    <s v="M04"/>
    <n v="578"/>
    <n v="564"/>
    <n v="14"/>
    <n v="68"/>
    <n v="54"/>
    <n v="535"/>
    <n v="4"/>
    <n v="154.41"/>
    <n v="35"/>
    <n v="57"/>
    <n v="3.57"/>
    <n v="700"/>
    <n v="6"/>
    <n v="26"/>
    <n v="2"/>
    <n v="6.04"/>
    <n v="506"/>
    <n v="1.0573122529644268"/>
    <n v="0.82571428571428573"/>
    <n v="0.97577854671280273"/>
    <n v="0.9256055363321799"/>
    <n v="2.4221453287197232E-2"/>
    <n v="7.867647058823529"/>
    <n v="0.97577854671280273"/>
    <n v="6.920415224913495E-3"/>
    <n v="192.66666666666666"/>
    <n v="0.82571428571428573"/>
    <n v="13"/>
    <n v="89.166666666666671"/>
    <n v="0.61403508771929827"/>
    <n v="3.7432808755909592"/>
  </r>
  <r>
    <d v="2023-08-31T00:00:00"/>
    <n v="1"/>
    <s v="M03"/>
    <n v="422"/>
    <n v="412"/>
    <n v="10"/>
    <n v="66"/>
    <n v="26"/>
    <n v="457"/>
    <n v="6"/>
    <n v="100.46"/>
    <n v="53"/>
    <n v="52"/>
    <n v="3.34"/>
    <n v="681"/>
    <n v="5"/>
    <n v="31"/>
    <n v="4"/>
    <n v="5.5"/>
    <n v="578"/>
    <n v="0.79065743944636679"/>
    <n v="0.61967694566813514"/>
    <n v="0.976303317535545"/>
    <n v="1.0829383886255923"/>
    <n v="2.3696682464454975E-2"/>
    <n v="6.9242424242424239"/>
    <n v="0.976303317535545"/>
    <n v="1.4218009478672985E-2"/>
    <n v="422"/>
    <n v="0.61967694566813514"/>
    <n v="7.75"/>
    <n v="91.4"/>
    <n v="1.0192307692307692"/>
    <n v="4.2006768863229151"/>
  </r>
  <r>
    <d v="2023-02-15T00:00:00"/>
    <n v="1"/>
    <s v="M03"/>
    <n v="486"/>
    <n v="460"/>
    <n v="26"/>
    <n v="61"/>
    <n v="10"/>
    <n v="521"/>
    <n v="8"/>
    <n v="114.38"/>
    <n v="37"/>
    <n v="32"/>
    <n v="2.2200000000000002"/>
    <n v="668"/>
    <n v="6"/>
    <n v="31"/>
    <n v="2"/>
    <n v="5.05"/>
    <n v="548"/>
    <n v="0.9507299270072993"/>
    <n v="0.72754491017964074"/>
    <n v="0.94650205761316875"/>
    <n v="1.0720164609053497"/>
    <n v="5.3497942386831275E-2"/>
    <n v="8.5409836065573774"/>
    <n v="0.94650205761316875"/>
    <n v="1.646090534979424E-2"/>
    <n v="486"/>
    <n v="0.72754491017964074"/>
    <n v="15.5"/>
    <n v="86.833333333333329"/>
    <n v="1.15625"/>
    <n v="4.2489945794719359"/>
  </r>
  <r>
    <d v="2023-09-27T00:00:00"/>
    <n v="2"/>
    <s v="M05"/>
    <n v="620"/>
    <n v="610"/>
    <n v="10"/>
    <n v="67"/>
    <n v="30"/>
    <n v="545"/>
    <n v="6"/>
    <n v="187.19"/>
    <n v="52"/>
    <n v="69"/>
    <n v="2.66"/>
    <n v="601"/>
    <n v="5"/>
    <n v="27"/>
    <n v="2"/>
    <n v="6.73"/>
    <n v="529"/>
    <n v="1.0302457466918715"/>
    <n v="1.0316139767054908"/>
    <n v="0.9838709677419355"/>
    <n v="0.87903225806451613"/>
    <n v="1.6129032258064516E-2"/>
    <n v="8.1343283582089558"/>
    <n v="0.9838709677419355"/>
    <n v="9.6774193548387101E-3"/>
    <n v="310"/>
    <n v="1.0316139767054908"/>
    <n v="13.5"/>
    <n v="109"/>
    <n v="0.75362318840579712"/>
    <n v="3.3121427426678776"/>
  </r>
  <r>
    <d v="2023-02-13T00:00:00"/>
    <n v="2"/>
    <s v="M04"/>
    <n v="561"/>
    <n v="540"/>
    <n v="21"/>
    <n v="61"/>
    <n v="50"/>
    <n v="486"/>
    <n v="3"/>
    <n v="175.74"/>
    <n v="39"/>
    <n v="44"/>
    <n v="4.4400000000000004"/>
    <n v="700"/>
    <n v="7"/>
    <n v="38"/>
    <n v="2"/>
    <n v="4.29"/>
    <n v="598"/>
    <n v="0.81270903010033446"/>
    <n v="0.80142857142857138"/>
    <n v="0.96256684491978606"/>
    <n v="0.86631016042780751"/>
    <n v="3.7433155080213901E-2"/>
    <n v="7.9672131147540988"/>
    <n v="0.96256684491978606"/>
    <n v="5.3475935828877002E-3"/>
    <n v="280.5"/>
    <n v="0.80142857142857138"/>
    <n v="19"/>
    <n v="69.428571428571431"/>
    <n v="0.88636363636363635"/>
    <n v="3.1922157733014678"/>
  </r>
  <r>
    <d v="2023-10-23T00:00:00"/>
    <n v="1"/>
    <s v="M03"/>
    <n v="486"/>
    <n v="463"/>
    <n v="23"/>
    <n v="60"/>
    <n v="28"/>
    <n v="568"/>
    <n v="5"/>
    <n v="125.74"/>
    <n v="41"/>
    <n v="65"/>
    <n v="2.85"/>
    <n v="611"/>
    <n v="1"/>
    <n v="22"/>
    <n v="5"/>
    <n v="4.3"/>
    <n v="517"/>
    <n v="1.0986460348162477"/>
    <n v="0.79541734860883795"/>
    <n v="0.95267489711934161"/>
    <n v="1.168724279835391"/>
    <n v="4.7325102880658436E-2"/>
    <n v="9.4666666666666668"/>
    <n v="0.95267489711934161"/>
    <n v="1.0288065843621399E-2"/>
    <n v="486"/>
    <n v="0.79541734860883795"/>
    <n v="4.4000000000000004"/>
    <n v="568"/>
    <n v="0.63076923076923075"/>
    <n v="3.8651184984889455"/>
  </r>
  <r>
    <d v="2023-03-16T00:00:00"/>
    <n v="1"/>
    <s v="M05"/>
    <n v="484"/>
    <n v="466"/>
    <n v="18"/>
    <n v="61"/>
    <n v="10"/>
    <n v="524"/>
    <n v="2"/>
    <n v="150.57"/>
    <n v="60"/>
    <n v="69"/>
    <n v="3.29"/>
    <n v="653"/>
    <n v="5"/>
    <n v="30"/>
    <n v="3"/>
    <n v="5.49"/>
    <n v="517"/>
    <n v="1.0135396518375241"/>
    <n v="0.74119448698315471"/>
    <n v="0.96280991735537191"/>
    <n v="1.0826446280991735"/>
    <n v="3.71900826446281E-2"/>
    <n v="8.5901639344262293"/>
    <n v="0.96280991735537191"/>
    <n v="4.1322314049586778E-3"/>
    <n v="484"/>
    <n v="0.74119448698315471"/>
    <n v="10"/>
    <n v="104.8"/>
    <n v="0.86956521739130432"/>
    <n v="3.2144517500166039"/>
  </r>
  <r>
    <d v="2023-03-10T00:00:00"/>
    <n v="1"/>
    <s v="M04"/>
    <n v="490"/>
    <n v="470"/>
    <n v="20"/>
    <n v="61"/>
    <n v="21"/>
    <n v="544"/>
    <n v="2"/>
    <n v="130.93"/>
    <n v="43"/>
    <n v="41"/>
    <n v="2.82"/>
    <n v="670"/>
    <n v="2"/>
    <n v="38"/>
    <n v="4"/>
    <n v="6.61"/>
    <n v="568"/>
    <n v="0.95774647887323938"/>
    <n v="0.73134328358208955"/>
    <n v="0.95918367346938771"/>
    <n v="1.1102040816326531"/>
    <n v="4.0816326530612242E-2"/>
    <n v="8.9180327868852451"/>
    <n v="0.95918367346938771"/>
    <n v="4.0816326530612249E-3"/>
    <n v="490"/>
    <n v="0.73134328358208955"/>
    <n v="9.5"/>
    <n v="272"/>
    <n v="1.0487804878048781"/>
    <n v="3.7424578018788663"/>
  </r>
  <r>
    <d v="2023-09-03T00:00:00"/>
    <n v="3"/>
    <s v="M01"/>
    <n v="505"/>
    <n v="485"/>
    <n v="20"/>
    <n v="61"/>
    <n v="42"/>
    <n v="412"/>
    <n v="5"/>
    <n v="151.19999999999999"/>
    <n v="32"/>
    <n v="49"/>
    <n v="2.74"/>
    <n v="640"/>
    <n v="1"/>
    <n v="23"/>
    <n v="5"/>
    <n v="7.72"/>
    <n v="567"/>
    <n v="0.72663139329805992"/>
    <n v="0.7890625"/>
    <n v="0.96039603960396036"/>
    <n v="0.81584158415841579"/>
    <n v="3.9603960396039604E-2"/>
    <n v="6.7540983606557381"/>
    <n v="0.96039603960396036"/>
    <n v="9.9009900990099011E-3"/>
    <n v="168.33333333333334"/>
    <n v="0.7890625"/>
    <n v="4.5999999999999996"/>
    <n v="412"/>
    <n v="0.65306122448979587"/>
    <n v="3.3399470899470902"/>
  </r>
  <r>
    <d v="2023-11-14T00:00:00"/>
    <n v="2"/>
    <s v="M03"/>
    <n v="672"/>
    <n v="653"/>
    <n v="19"/>
    <n v="63"/>
    <n v="54"/>
    <n v="479"/>
    <n v="1"/>
    <n v="138.03"/>
    <n v="55"/>
    <n v="67"/>
    <n v="3.49"/>
    <n v="602"/>
    <n v="4"/>
    <n v="23"/>
    <n v="3"/>
    <n v="3.8"/>
    <n v="509"/>
    <n v="0.94106090373280948"/>
    <n v="1.1162790697674418"/>
    <n v="0.97172619047619047"/>
    <n v="0.71279761904761907"/>
    <n v="2.8273809523809524E-2"/>
    <n v="7.6031746031746028"/>
    <n v="0.97172619047619047"/>
    <n v="1.488095238095238E-3"/>
    <n v="336"/>
    <n v="1.1162790697674418"/>
    <n v="7.666666666666667"/>
    <n v="119.75"/>
    <n v="0.82089552238805974"/>
    <n v="4.8685068463377528"/>
  </r>
  <r>
    <d v="2023-04-21T00:00:00"/>
    <n v="2"/>
    <s v="M03"/>
    <n v="613"/>
    <n v="587"/>
    <n v="26"/>
    <n v="69"/>
    <n v="32"/>
    <n v="439"/>
    <n v="2"/>
    <n v="110.57"/>
    <n v="31"/>
    <n v="46"/>
    <n v="2.92"/>
    <n v="611"/>
    <n v="3"/>
    <n v="33"/>
    <n v="2"/>
    <n v="3.46"/>
    <n v="531"/>
    <n v="0.82674199623352163"/>
    <n v="1.0032733224222585"/>
    <n v="0.95758564437194127"/>
    <n v="0.71615008156606852"/>
    <n v="4.2414355628058731E-2"/>
    <n v="6.36231884057971"/>
    <n v="0.95758564437194127"/>
    <n v="3.2626427406199023E-3"/>
    <n v="306.5"/>
    <n v="1.0032733224222585"/>
    <n v="16.5"/>
    <n v="146.33333333333334"/>
    <n v="0.67391304347826086"/>
    <n v="5.5439992764764403"/>
  </r>
  <r>
    <d v="2023-12-23T00:00:00"/>
    <n v="1"/>
    <s v="M03"/>
    <n v="669"/>
    <n v="649"/>
    <n v="20"/>
    <n v="66"/>
    <n v="15"/>
    <n v="543"/>
    <n v="8"/>
    <n v="136.54"/>
    <n v="32"/>
    <n v="49"/>
    <n v="3.64"/>
    <n v="677"/>
    <n v="2"/>
    <n v="30"/>
    <n v="4"/>
    <n v="4.24"/>
    <n v="544"/>
    <n v="0.99816176470588236"/>
    <n v="0.98818316100443127"/>
    <n v="0.97010463378176381"/>
    <n v="0.81165919282511212"/>
    <n v="2.9895366218236172E-2"/>
    <n v="8.2272727272727266"/>
    <n v="0.97010463378176381"/>
    <n v="1.195814648729447E-2"/>
    <n v="669"/>
    <n v="0.98818316100443127"/>
    <n v="7.5"/>
    <n v="271.5"/>
    <n v="0.65306122448979587"/>
    <n v="4.8996631023875787"/>
  </r>
  <r>
    <d v="2023-01-20T00:00:00"/>
    <n v="2"/>
    <s v="M04"/>
    <n v="638"/>
    <n v="622"/>
    <n v="16"/>
    <n v="69"/>
    <n v="31"/>
    <n v="461"/>
    <n v="6"/>
    <n v="193.69"/>
    <n v="53"/>
    <n v="38"/>
    <n v="3.46"/>
    <n v="694"/>
    <n v="2"/>
    <n v="29"/>
    <n v="5"/>
    <n v="5.39"/>
    <n v="556"/>
    <n v="0.82913669064748197"/>
    <n v="0.9193083573487032"/>
    <n v="0.97492163009404387"/>
    <n v="0.72257053291536055"/>
    <n v="2.5078369905956112E-2"/>
    <n v="6.6811594202898554"/>
    <n v="0.97492163009404387"/>
    <n v="9.4043887147335428E-3"/>
    <n v="319"/>
    <n v="0.9193083573487032"/>
    <n v="5.8"/>
    <n v="230.5"/>
    <n v="1.3947368421052631"/>
    <n v="3.2939232794671898"/>
  </r>
  <r>
    <d v="2023-04-16T00:00:00"/>
    <n v="3"/>
    <s v="M03"/>
    <n v="692"/>
    <n v="682"/>
    <n v="10"/>
    <n v="67"/>
    <n v="34"/>
    <n v="445"/>
    <n v="6"/>
    <n v="129.68"/>
    <n v="39"/>
    <n v="35"/>
    <n v="3"/>
    <n v="693"/>
    <n v="1"/>
    <n v="27"/>
    <n v="5"/>
    <n v="6.39"/>
    <n v="507"/>
    <n v="0.87771203155818545"/>
    <n v="0.99855699855699853"/>
    <n v="0.98554913294797686"/>
    <n v="0.64306358381502893"/>
    <n v="1.4450867052023121E-2"/>
    <n v="6.6417910447761193"/>
    <n v="0.98554913294797686"/>
    <n v="8.670520231213872E-3"/>
    <n v="230.66666666666666"/>
    <n v="0.99855699855699853"/>
    <n v="5.4"/>
    <n v="445"/>
    <n v="1.1142857142857143"/>
    <n v="5.3362122146822948"/>
  </r>
  <r>
    <d v="2023-08-24T00:00:00"/>
    <n v="3"/>
    <s v="M05"/>
    <n v="663"/>
    <n v="646"/>
    <n v="17"/>
    <n v="63"/>
    <n v="19"/>
    <n v="535"/>
    <n v="3"/>
    <n v="173.92"/>
    <n v="49"/>
    <n v="37"/>
    <n v="2.52"/>
    <n v="670"/>
    <n v="2"/>
    <n v="20"/>
    <n v="3"/>
    <n v="5.91"/>
    <n v="547"/>
    <n v="0.9780621572212066"/>
    <n v="0.9895522388059701"/>
    <n v="0.97435897435897434"/>
    <n v="0.80693815987933637"/>
    <n v="2.564102564102564E-2"/>
    <n v="8.4920634920634921"/>
    <n v="0.97435897435897434"/>
    <n v="4.5248868778280547E-3"/>
    <n v="221"/>
    <n v="0.9895522388059701"/>
    <n v="6.666666666666667"/>
    <n v="267.5"/>
    <n v="1.3243243243243243"/>
    <n v="3.8120975160993562"/>
  </r>
  <r>
    <d v="2023-09-25T00:00:00"/>
    <n v="1"/>
    <s v="M04"/>
    <n v="453"/>
    <n v="440"/>
    <n v="13"/>
    <n v="65"/>
    <n v="31"/>
    <n v="444"/>
    <n v="3"/>
    <n v="189.88"/>
    <n v="44"/>
    <n v="40"/>
    <n v="2.5499999999999998"/>
    <n v="695"/>
    <n v="3"/>
    <n v="25"/>
    <n v="5"/>
    <n v="4.84"/>
    <n v="538"/>
    <n v="0.82527881040892193"/>
    <n v="0.65179856115107915"/>
    <n v="0.9713024282560706"/>
    <n v="0.98013245033112584"/>
    <n v="2.8697571743929361E-2"/>
    <n v="6.8307692307692305"/>
    <n v="0.9713024282560706"/>
    <n v="6.6225165562913907E-3"/>
    <n v="453"/>
    <n v="0.65179856115107915"/>
    <n v="5"/>
    <n v="148"/>
    <n v="1.1000000000000001"/>
    <n v="2.3857172951337686"/>
  </r>
  <r>
    <d v="2023-10-22T00:00:00"/>
    <n v="2"/>
    <s v="M01"/>
    <n v="587"/>
    <n v="567"/>
    <n v="20"/>
    <n v="66"/>
    <n v="19"/>
    <n v="534"/>
    <n v="10"/>
    <n v="114.36"/>
    <n v="31"/>
    <n v="47"/>
    <n v="3.26"/>
    <n v="612"/>
    <n v="7"/>
    <n v="28"/>
    <n v="1"/>
    <n v="6.77"/>
    <n v="570"/>
    <n v="0.93684210526315792"/>
    <n v="0.95915032679738566"/>
    <n v="0.96592844974446335"/>
    <n v="0.90971039182282798"/>
    <n v="3.4071550255536626E-2"/>
    <n v="8.0909090909090917"/>
    <n v="0.96592844974446335"/>
    <n v="1.7035775127768313E-2"/>
    <n v="293.5"/>
    <n v="0.95915032679738566"/>
    <n v="28"/>
    <n v="76.285714285714292"/>
    <n v="0.65957446808510634"/>
    <n v="5.1329136061559986"/>
  </r>
  <r>
    <d v="2023-08-05T00:00:00"/>
    <n v="3"/>
    <s v="M02"/>
    <n v="470"/>
    <n v="440"/>
    <n v="30"/>
    <n v="60"/>
    <n v="32"/>
    <n v="528"/>
    <n v="9"/>
    <n v="137.13"/>
    <n v="59"/>
    <n v="48"/>
    <n v="2.88"/>
    <n v="654"/>
    <n v="4"/>
    <n v="38"/>
    <n v="4"/>
    <n v="7.01"/>
    <n v="563"/>
    <n v="0.93783303730017764"/>
    <n v="0.71865443425076447"/>
    <n v="0.93617021276595747"/>
    <n v="1.123404255319149"/>
    <n v="6.3829787234042548E-2"/>
    <n v="8.8000000000000007"/>
    <n v="0.93617021276595747"/>
    <n v="1.9148936170212766E-2"/>
    <n v="156.66666666666666"/>
    <n v="0.71865443425076447"/>
    <n v="9.5"/>
    <n v="132"/>
    <n v="1.2291666666666667"/>
    <n v="3.427404652519507"/>
  </r>
  <r>
    <d v="2023-05-08T00:00:00"/>
    <n v="1"/>
    <s v="M01"/>
    <n v="497"/>
    <n v="483"/>
    <n v="14"/>
    <n v="61"/>
    <n v="49"/>
    <n v="544"/>
    <n v="2"/>
    <n v="105.44"/>
    <n v="32"/>
    <n v="65"/>
    <n v="2.75"/>
    <n v="695"/>
    <n v="4"/>
    <n v="28"/>
    <n v="3"/>
    <n v="4.18"/>
    <n v="563"/>
    <n v="0.96625222024866786"/>
    <n v="0.71510791366906479"/>
    <n v="0.971830985915493"/>
    <n v="1.0945674044265594"/>
    <n v="2.8169014084507043E-2"/>
    <n v="8.9180327868852451"/>
    <n v="0.971830985915493"/>
    <n v="4.0241448692152921E-3"/>
    <n v="497"/>
    <n v="0.71510791366906479"/>
    <n v="9.3333333333333339"/>
    <n v="136"/>
    <n v="0.49230769230769234"/>
    <n v="4.7135811836115327"/>
  </r>
  <r>
    <d v="2023-03-22T00:00:00"/>
    <n v="2"/>
    <s v="M04"/>
    <n v="441"/>
    <n v="431"/>
    <n v="10"/>
    <n v="65"/>
    <n v="42"/>
    <n v="520"/>
    <n v="2"/>
    <n v="100.66"/>
    <n v="39"/>
    <n v="57"/>
    <n v="4.54"/>
    <n v="652"/>
    <n v="1"/>
    <n v="36"/>
    <n v="4"/>
    <n v="6.95"/>
    <n v="570"/>
    <n v="0.91228070175438591"/>
    <n v="0.67638036809815949"/>
    <n v="0.9773242630385488"/>
    <n v="1.1791383219954648"/>
    <n v="2.2675736961451247E-2"/>
    <n v="8"/>
    <n v="0.9773242630385488"/>
    <n v="4.5351473922902496E-3"/>
    <n v="220.5"/>
    <n v="0.67638036809815949"/>
    <n v="9"/>
    <n v="520"/>
    <n v="0.68421052631578949"/>
    <n v="4.3810848400556326"/>
  </r>
  <r>
    <d v="2023-07-05T00:00:00"/>
    <n v="3"/>
    <s v="M02"/>
    <n v="668"/>
    <n v="645"/>
    <n v="23"/>
    <n v="65"/>
    <n v="25"/>
    <n v="447"/>
    <n v="2"/>
    <n v="121.25"/>
    <n v="34"/>
    <n v="53"/>
    <n v="2.39"/>
    <n v="698"/>
    <n v="1"/>
    <n v="24"/>
    <n v="5"/>
    <n v="3.33"/>
    <n v="583"/>
    <n v="0.76672384219554035"/>
    <n v="0.95702005730659023"/>
    <n v="0.96556886227544914"/>
    <n v="0.66916167664670656"/>
    <n v="3.4431137724550899E-2"/>
    <n v="6.8769230769230774"/>
    <n v="0.96556886227544914"/>
    <n v="2.9940119760479044E-3"/>
    <n v="222.66666666666666"/>
    <n v="0.95702005730659023"/>
    <n v="4.8"/>
    <n v="447"/>
    <n v="0.64150943396226412"/>
    <n v="5.5092783505154639"/>
  </r>
  <r>
    <d v="2023-04-10T00:00:00"/>
    <n v="1"/>
    <s v="M03"/>
    <n v="492"/>
    <n v="472"/>
    <n v="20"/>
    <n v="67"/>
    <n v="16"/>
    <n v="490"/>
    <n v="8"/>
    <n v="180.77"/>
    <n v="59"/>
    <n v="52"/>
    <n v="3.13"/>
    <n v="661"/>
    <n v="5"/>
    <n v="36"/>
    <n v="1"/>
    <n v="6.19"/>
    <n v="593"/>
    <n v="0.82630691399662737"/>
    <n v="0.74432677760968224"/>
    <n v="0.95934959349593496"/>
    <n v="0.99593495934959353"/>
    <n v="4.065040650406504E-2"/>
    <n v="7.3134328358208958"/>
    <n v="0.95934959349593496"/>
    <n v="1.6260162601626018E-2"/>
    <n v="492"/>
    <n v="0.74432677760968224"/>
    <n v="36"/>
    <n v="98"/>
    <n v="1.1346153846153846"/>
    <n v="2.7216905459976766"/>
  </r>
  <r>
    <d v="2023-03-13T00:00:00"/>
    <n v="1"/>
    <s v="M03"/>
    <n v="651"/>
    <n v="634"/>
    <n v="17"/>
    <n v="65"/>
    <n v="32"/>
    <n v="591"/>
    <n v="9"/>
    <n v="131.74"/>
    <n v="38"/>
    <n v="51"/>
    <n v="2.85"/>
    <n v="639"/>
    <n v="5"/>
    <n v="24"/>
    <n v="4"/>
    <n v="5.82"/>
    <n v="587"/>
    <n v="1.0068143100511073"/>
    <n v="1.0187793427230047"/>
    <n v="0.97388632872503844"/>
    <n v="0.90783410138248843"/>
    <n v="2.6113671274961597E-2"/>
    <n v="9.092307692307692"/>
    <n v="0.97388632872503844"/>
    <n v="1.3824884792626729E-2"/>
    <n v="651"/>
    <n v="1.0187793427230047"/>
    <n v="6"/>
    <n v="118.2"/>
    <n v="0.74509803921568629"/>
    <n v="4.9415515409139212"/>
  </r>
  <r>
    <d v="2023-08-20T00:00:00"/>
    <n v="3"/>
    <s v="M05"/>
    <n v="694"/>
    <n v="669"/>
    <n v="25"/>
    <n v="61"/>
    <n v="26"/>
    <n v="520"/>
    <n v="10"/>
    <n v="147.41999999999999"/>
    <n v="51"/>
    <n v="34"/>
    <n v="4.4400000000000004"/>
    <n v="671"/>
    <n v="4"/>
    <n v="39"/>
    <n v="5"/>
    <n v="4.1500000000000004"/>
    <n v="591"/>
    <n v="0.87986463620981392"/>
    <n v="1.0342771982116243"/>
    <n v="0.96397694524495681"/>
    <n v="0.74927953890489918"/>
    <n v="3.6023054755043228E-2"/>
    <n v="8.5245901639344268"/>
    <n v="0.96397694524495681"/>
    <n v="1.4409221902017291E-2"/>
    <n v="231.33333333333334"/>
    <n v="1.0342771982116243"/>
    <n v="7.8"/>
    <n v="130"/>
    <n v="1.5"/>
    <n v="4.7076380409713749"/>
  </r>
  <r>
    <d v="2023-01-30T00:00:00"/>
    <n v="1"/>
    <s v="M04"/>
    <n v="542"/>
    <n v="526"/>
    <n v="16"/>
    <n v="65"/>
    <n v="36"/>
    <n v="552"/>
    <n v="3"/>
    <n v="118.04"/>
    <n v="47"/>
    <n v="58"/>
    <n v="3.19"/>
    <n v="651"/>
    <n v="5"/>
    <n v="40"/>
    <n v="1"/>
    <n v="5.07"/>
    <n v="527"/>
    <n v="1.0474383301707779"/>
    <n v="0.83256528417818743"/>
    <n v="0.97047970479704793"/>
    <n v="1.018450184501845"/>
    <n v="2.9520295202952029E-2"/>
    <n v="8.4923076923076923"/>
    <n v="0.97047970479704793"/>
    <n v="5.5350553505535052E-3"/>
    <n v="542"/>
    <n v="0.83256528417818743"/>
    <n v="40"/>
    <n v="110.4"/>
    <n v="0.81034482758620685"/>
    <n v="4.5916638427651639"/>
  </r>
  <r>
    <d v="2023-09-12T00:00:00"/>
    <n v="1"/>
    <s v="M01"/>
    <n v="576"/>
    <n v="560"/>
    <n v="16"/>
    <n v="64"/>
    <n v="28"/>
    <n v="534"/>
    <n v="9"/>
    <n v="179.01"/>
    <n v="33"/>
    <n v="64"/>
    <n v="3.39"/>
    <n v="632"/>
    <n v="7"/>
    <n v="22"/>
    <n v="2"/>
    <n v="7.91"/>
    <n v="551"/>
    <n v="0.96914700544464605"/>
    <n v="0.91139240506329111"/>
    <n v="0.97222222222222221"/>
    <n v="0.92708333333333337"/>
    <n v="2.7777777777777776E-2"/>
    <n v="8.34375"/>
    <n v="0.97222222222222221"/>
    <n v="1.5625E-2"/>
    <n v="576"/>
    <n v="0.91139240506329111"/>
    <n v="11"/>
    <n v="76.285714285714292"/>
    <n v="0.515625"/>
    <n v="3.2176973353443943"/>
  </r>
  <r>
    <d v="2023-04-01T00:00:00"/>
    <n v="3"/>
    <s v="M04"/>
    <n v="632"/>
    <n v="621"/>
    <n v="11"/>
    <n v="66"/>
    <n v="48"/>
    <n v="551"/>
    <n v="6"/>
    <n v="115.15"/>
    <n v="43"/>
    <n v="38"/>
    <n v="4.3"/>
    <n v="699"/>
    <n v="6"/>
    <n v="32"/>
    <n v="3"/>
    <n v="6.23"/>
    <n v="508"/>
    <n v="1.0846456692913387"/>
    <n v="0.90414878397711018"/>
    <n v="0.98259493670886078"/>
    <n v="0.87183544303797467"/>
    <n v="1.740506329113924E-2"/>
    <n v="8.3484848484848477"/>
    <n v="0.98259493670886078"/>
    <n v="9.4936708860759497E-3"/>
    <n v="210.66666666666666"/>
    <n v="0.90414878397711018"/>
    <n v="10.666666666666666"/>
    <n v="91.833333333333329"/>
    <n v="1.131578947368421"/>
    <n v="5.4884932696482842"/>
  </r>
  <r>
    <d v="2023-08-02T00:00:00"/>
    <n v="1"/>
    <s v="M02"/>
    <n v="498"/>
    <n v="471"/>
    <n v="27"/>
    <n v="60"/>
    <n v="23"/>
    <n v="437"/>
    <n v="4"/>
    <n v="114.95"/>
    <n v="30"/>
    <n v="52"/>
    <n v="3.59"/>
    <n v="686"/>
    <n v="2"/>
    <n v="31"/>
    <n v="2"/>
    <n v="5.92"/>
    <n v="569"/>
    <n v="0.76801405975395431"/>
    <n v="0.72594752186588918"/>
    <n v="0.94578313253012047"/>
    <n v="0.8775100401606426"/>
    <n v="5.4216867469879519E-2"/>
    <n v="7.2833333333333332"/>
    <n v="0.94578313253012047"/>
    <n v="8.0321285140562242E-3"/>
    <n v="498"/>
    <n v="0.72594752186588918"/>
    <n v="15.5"/>
    <n v="218.5"/>
    <n v="0.57692307692307687"/>
    <n v="4.3323183993040448"/>
  </r>
  <r>
    <d v="2023-02-04T00:00:00"/>
    <n v="2"/>
    <s v="M03"/>
    <n v="582"/>
    <n v="566"/>
    <n v="16"/>
    <n v="67"/>
    <n v="12"/>
    <n v="574"/>
    <n v="3"/>
    <n v="191.96"/>
    <n v="44"/>
    <n v="54"/>
    <n v="2.16"/>
    <n v="614"/>
    <n v="6"/>
    <n v="32"/>
    <n v="4"/>
    <n v="4.1900000000000004"/>
    <n v="590"/>
    <n v="0.97288135593220337"/>
    <n v="0.94788273615635177"/>
    <n v="0.97250859106529208"/>
    <n v="0.9862542955326461"/>
    <n v="2.7491408934707903E-2"/>
    <n v="8.567164179104477"/>
    <n v="0.97250859106529208"/>
    <n v="5.1546391752577319E-3"/>
    <n v="291"/>
    <n v="0.94788273615635177"/>
    <n v="8"/>
    <n v="95.666666666666671"/>
    <n v="0.81481481481481477"/>
    <n v="3.0318816420087518"/>
  </r>
  <r>
    <d v="2023-06-15T00:00:00"/>
    <n v="1"/>
    <s v="M02"/>
    <n v="682"/>
    <n v="664"/>
    <n v="18"/>
    <n v="63"/>
    <n v="38"/>
    <n v="500"/>
    <n v="3"/>
    <n v="168.11"/>
    <n v="41"/>
    <n v="37"/>
    <n v="3.9"/>
    <n v="607"/>
    <n v="3"/>
    <n v="32"/>
    <n v="3"/>
    <n v="5.69"/>
    <n v="509"/>
    <n v="0.98231827111984282"/>
    <n v="1.1235584843492588"/>
    <n v="0.97360703812316718"/>
    <n v="0.73313782991202348"/>
    <n v="2.6392961876832845E-2"/>
    <n v="7.9365079365079367"/>
    <n v="0.97360703812316718"/>
    <n v="4.3988269794721412E-3"/>
    <n v="682"/>
    <n v="1.1235584843492588"/>
    <n v="10.666666666666666"/>
    <n v="166.66666666666666"/>
    <n v="1.1081081081081081"/>
    <n v="4.0568675272143233"/>
  </r>
  <r>
    <d v="2023-07-16T00:00:00"/>
    <n v="2"/>
    <s v="M03"/>
    <n v="489"/>
    <n v="472"/>
    <n v="17"/>
    <n v="64"/>
    <n v="23"/>
    <n v="545"/>
    <n v="1"/>
    <n v="165.54"/>
    <n v="40"/>
    <n v="62"/>
    <n v="2.0499999999999998"/>
    <n v="673"/>
    <n v="1"/>
    <n v="34"/>
    <n v="4"/>
    <n v="6.66"/>
    <n v="597"/>
    <n v="0.91289782244556117"/>
    <n v="0.7265973254086181"/>
    <n v="0.96523517382413093"/>
    <n v="1.1145194274028629"/>
    <n v="3.4764826175869123E-2"/>
    <n v="8.515625"/>
    <n v="0.96523517382413093"/>
    <n v="2.0449897750511249E-3"/>
    <n v="244.5"/>
    <n v="0.7265973254086181"/>
    <n v="8.5"/>
    <n v="545"/>
    <n v="0.64516129032258063"/>
    <n v="2.9539688292859734"/>
  </r>
  <r>
    <d v="2023-03-24T00:00:00"/>
    <n v="2"/>
    <s v="M01"/>
    <n v="544"/>
    <n v="529"/>
    <n v="15"/>
    <n v="68"/>
    <n v="53"/>
    <n v="559"/>
    <n v="6"/>
    <n v="106.98"/>
    <n v="43"/>
    <n v="48"/>
    <n v="2.2999999999999998"/>
    <n v="632"/>
    <n v="5"/>
    <n v="28"/>
    <n v="3"/>
    <n v="5.04"/>
    <n v="528"/>
    <n v="1.0587121212121211"/>
    <n v="0.86075949367088611"/>
    <n v="0.97242647058823528"/>
    <n v="1.0275735294117647"/>
    <n v="2.7573529411764705E-2"/>
    <n v="8.2205882352941178"/>
    <n v="0.97242647058823528"/>
    <n v="1.1029411764705883E-2"/>
    <n v="272"/>
    <n v="0.86075949367088611"/>
    <n v="9.3333333333333339"/>
    <n v="111.8"/>
    <n v="0.89583333333333337"/>
    <n v="5.0850626285286964"/>
  </r>
  <r>
    <d v="2023-08-14T00:00:00"/>
    <n v="1"/>
    <s v="M04"/>
    <n v="403"/>
    <n v="378"/>
    <n v="25"/>
    <n v="69"/>
    <n v="60"/>
    <n v="505"/>
    <n v="8"/>
    <n v="108.54"/>
    <n v="44"/>
    <n v="54"/>
    <n v="2.35"/>
    <n v="636"/>
    <n v="1"/>
    <n v="36"/>
    <n v="2"/>
    <n v="6.35"/>
    <n v="568"/>
    <n v="0.8890845070422535"/>
    <n v="0.63364779874213839"/>
    <n v="0.93796526054590568"/>
    <n v="1.2531017369727047"/>
    <n v="6.2034739454094295E-2"/>
    <n v="7.3188405797101446"/>
    <n v="0.93796526054590568"/>
    <n v="1.9851116625310174E-2"/>
    <n v="403"/>
    <n v="0.63364779874213839"/>
    <n v="18"/>
    <n v="505"/>
    <n v="0.81481481481481477"/>
    <n v="3.7129168969964987"/>
  </r>
  <r>
    <d v="2023-06-18T00:00:00"/>
    <n v="2"/>
    <s v="M01"/>
    <n v="446"/>
    <n v="420"/>
    <n v="26"/>
    <n v="69"/>
    <n v="46"/>
    <n v="585"/>
    <n v="1"/>
    <n v="197.96"/>
    <n v="37"/>
    <n v="37"/>
    <n v="3.57"/>
    <n v="635"/>
    <n v="4"/>
    <n v="21"/>
    <n v="3"/>
    <n v="3.15"/>
    <n v="538"/>
    <n v="1.0873605947955389"/>
    <n v="0.70236220472440947"/>
    <n v="0.94170403587443952"/>
    <n v="1.311659192825112"/>
    <n v="5.829596412556054E-2"/>
    <n v="8.4782608695652169"/>
    <n v="0.94170403587443952"/>
    <n v="2.242152466367713E-3"/>
    <n v="223"/>
    <n v="0.70236220472440947"/>
    <n v="7"/>
    <n v="146.25"/>
    <n v="1"/>
    <n v="2.2529804000808245"/>
  </r>
  <r>
    <d v="2023-07-24T00:00:00"/>
    <n v="2"/>
    <s v="M04"/>
    <n v="528"/>
    <n v="518"/>
    <n v="10"/>
    <n v="64"/>
    <n v="46"/>
    <n v="513"/>
    <n v="5"/>
    <n v="195.38"/>
    <n v="49"/>
    <n v="55"/>
    <n v="2.2999999999999998"/>
    <n v="632"/>
    <n v="6"/>
    <n v="40"/>
    <n v="3"/>
    <n v="3.73"/>
    <n v="530"/>
    <n v="0.9679245283018868"/>
    <n v="0.83544303797468356"/>
    <n v="0.98106060606060608"/>
    <n v="0.97159090909090906"/>
    <n v="1.893939393939394E-2"/>
    <n v="8.015625"/>
    <n v="0.98106060606060608"/>
    <n v="9.46969696969697E-3"/>
    <n v="264"/>
    <n v="0.83544303797468356"/>
    <n v="13.333333333333334"/>
    <n v="85.5"/>
    <n v="0.89090909090909087"/>
    <n v="2.7024260415600367"/>
  </r>
  <r>
    <d v="2023-03-26T00:00:00"/>
    <n v="2"/>
    <s v="M03"/>
    <n v="570"/>
    <n v="560"/>
    <n v="10"/>
    <n v="68"/>
    <n v="27"/>
    <n v="572"/>
    <n v="5"/>
    <n v="109.85"/>
    <n v="45"/>
    <n v="40"/>
    <n v="2.2400000000000002"/>
    <n v="606"/>
    <n v="7"/>
    <n v="34"/>
    <n v="4"/>
    <n v="4.55"/>
    <n v="512"/>
    <n v="1.1171875"/>
    <n v="0.94059405940594054"/>
    <n v="0.98245614035087714"/>
    <n v="1.0035087719298246"/>
    <n v="1.7543859649122806E-2"/>
    <n v="8.4117647058823533"/>
    <n v="0.98245614035087714"/>
    <n v="8.771929824561403E-3"/>
    <n v="285"/>
    <n v="0.94059405940594054"/>
    <n v="8.5"/>
    <n v="81.714285714285708"/>
    <n v="1.125"/>
    <n v="5.1888939462903965"/>
  </r>
  <r>
    <d v="2023-09-23T00:00:00"/>
    <n v="2"/>
    <s v="M03"/>
    <n v="436"/>
    <n v="413"/>
    <n v="23"/>
    <n v="61"/>
    <n v="23"/>
    <n v="592"/>
    <n v="7"/>
    <n v="128.27000000000001"/>
    <n v="42"/>
    <n v="57"/>
    <n v="2.09"/>
    <n v="664"/>
    <n v="4"/>
    <n v="35"/>
    <n v="5"/>
    <n v="4.1900000000000004"/>
    <n v="546"/>
    <n v="1.0842490842490842"/>
    <n v="0.65662650602409633"/>
    <n v="0.94724770642201839"/>
    <n v="1.3577981651376148"/>
    <n v="5.2752293577981654E-2"/>
    <n v="9.7049180327868854"/>
    <n v="0.94724770642201839"/>
    <n v="1.6055045871559634E-2"/>
    <n v="218"/>
    <n v="0.65662650602409633"/>
    <n v="7"/>
    <n v="148"/>
    <n v="0.73684210526315785"/>
    <n v="3.3990800654868636"/>
  </r>
  <r>
    <d v="2023-06-27T00:00:00"/>
    <n v="3"/>
    <s v="M02"/>
    <n v="408"/>
    <n v="382"/>
    <n v="26"/>
    <n v="62"/>
    <n v="34"/>
    <n v="521"/>
    <n v="7"/>
    <n v="155.51"/>
    <n v="35"/>
    <n v="65"/>
    <n v="2.37"/>
    <n v="605"/>
    <n v="6"/>
    <n v="37"/>
    <n v="5"/>
    <n v="7.22"/>
    <n v="537"/>
    <n v="0.97020484171322163"/>
    <n v="0.67438016528925615"/>
    <n v="0.93627450980392157"/>
    <n v="1.2769607843137254"/>
    <n v="6.3725490196078427E-2"/>
    <n v="8.4032258064516121"/>
    <n v="0.93627450980392157"/>
    <n v="1.7156862745098041E-2"/>
    <n v="136"/>
    <n v="0.67438016528925615"/>
    <n v="7.4"/>
    <n v="86.833333333333329"/>
    <n v="0.53846153846153844"/>
    <n v="2.6236254903221661"/>
  </r>
  <r>
    <d v="2023-09-18T00:00:00"/>
    <n v="2"/>
    <s v="M02"/>
    <n v="415"/>
    <n v="386"/>
    <n v="29"/>
    <n v="69"/>
    <n v="25"/>
    <n v="574"/>
    <n v="8"/>
    <n v="174.52"/>
    <n v="42"/>
    <n v="44"/>
    <n v="4.2"/>
    <n v="661"/>
    <n v="3"/>
    <n v="25"/>
    <n v="3"/>
    <n v="6.26"/>
    <n v="524"/>
    <n v="1.0954198473282444"/>
    <n v="0.62783661119515888"/>
    <n v="0.9301204819277108"/>
    <n v="1.383132530120482"/>
    <n v="6.9879518072289162E-2"/>
    <n v="8.3188405797101446"/>
    <n v="0.9301204819277108"/>
    <n v="1.9277108433734941E-2"/>
    <n v="207.5"/>
    <n v="0.62783661119515888"/>
    <n v="8.3333333333333339"/>
    <n v="191.33333333333334"/>
    <n v="0.95454545454545459"/>
    <n v="2.3779509511803805"/>
  </r>
  <r>
    <d v="2023-12-31T00:00:00"/>
    <n v="2"/>
    <s v="M03"/>
    <n v="562"/>
    <n v="540"/>
    <n v="22"/>
    <n v="60"/>
    <n v="32"/>
    <n v="500"/>
    <n v="6"/>
    <n v="107.54"/>
    <n v="59"/>
    <n v="55"/>
    <n v="2.5299999999999998"/>
    <n v="691"/>
    <n v="3"/>
    <n v="22"/>
    <n v="3"/>
    <n v="5.04"/>
    <n v="527"/>
    <n v="0.94876660341555974"/>
    <n v="0.81331403762662813"/>
    <n v="0.96085409252669041"/>
    <n v="0.88967971530249113"/>
    <n v="3.9145907473309607E-2"/>
    <n v="8.3333333333333339"/>
    <n v="0.96085409252669041"/>
    <n v="1.0676156583629894E-2"/>
    <n v="281"/>
    <n v="0.81331403762662813"/>
    <n v="7.333333333333333"/>
    <n v="166.66666666666666"/>
    <n v="1.0727272727272728"/>
    <n v="5.2259624325832243"/>
  </r>
  <r>
    <d v="2023-12-04T00:00:00"/>
    <n v="3"/>
    <s v="M02"/>
    <n v="670"/>
    <n v="645"/>
    <n v="25"/>
    <n v="61"/>
    <n v="30"/>
    <n v="448"/>
    <n v="4"/>
    <n v="130.30000000000001"/>
    <n v="57"/>
    <n v="70"/>
    <n v="2.37"/>
    <n v="697"/>
    <n v="3"/>
    <n v="24"/>
    <n v="4"/>
    <n v="7.61"/>
    <n v="550"/>
    <n v="0.81454545454545457"/>
    <n v="0.96126255380200865"/>
    <n v="0.96268656716417911"/>
    <n v="0.66865671641791047"/>
    <n v="3.7313432835820892E-2"/>
    <n v="7.3442622950819674"/>
    <n v="0.96268656716417911"/>
    <n v="5.9701492537313433E-3"/>
    <n v="223.33333333333334"/>
    <n v="0.96126255380200865"/>
    <n v="6"/>
    <n v="149.33333333333334"/>
    <n v="0.81428571428571428"/>
    <n v="5.141980046047582"/>
  </r>
  <r>
    <d v="2023-04-28T00:00:00"/>
    <n v="1"/>
    <s v="M03"/>
    <n v="508"/>
    <n v="478"/>
    <n v="30"/>
    <n v="60"/>
    <n v="34"/>
    <n v="578"/>
    <n v="8"/>
    <n v="102.36"/>
    <n v="30"/>
    <n v="32"/>
    <n v="3.13"/>
    <n v="639"/>
    <n v="7"/>
    <n v="28"/>
    <n v="2"/>
    <n v="3.54"/>
    <n v="525"/>
    <n v="1.1009523809523809"/>
    <n v="0.79499217527386545"/>
    <n v="0.94094488188976377"/>
    <n v="1.1377952755905512"/>
    <n v="5.905511811023622E-2"/>
    <n v="9.6333333333333329"/>
    <n v="0.94094488188976377"/>
    <n v="1.5748031496062992E-2"/>
    <n v="508"/>
    <n v="0.79499217527386545"/>
    <n v="14"/>
    <n v="82.571428571428569"/>
    <n v="0.9375"/>
    <n v="4.9628761234857368"/>
  </r>
  <r>
    <d v="2023-02-24T00:00:00"/>
    <n v="3"/>
    <s v="M05"/>
    <n v="674"/>
    <n v="657"/>
    <n v="17"/>
    <n v="62"/>
    <n v="45"/>
    <n v="455"/>
    <n v="4"/>
    <n v="164.82"/>
    <n v="56"/>
    <n v="67"/>
    <n v="3.38"/>
    <n v="669"/>
    <n v="2"/>
    <n v="24"/>
    <n v="4"/>
    <n v="5.14"/>
    <n v="595"/>
    <n v="0.76470588235294112"/>
    <n v="1.007473841554559"/>
    <n v="0.97477744807121658"/>
    <n v="0.67507418397626118"/>
    <n v="2.5222551928783383E-2"/>
    <n v="7.338709677419355"/>
    <n v="0.97477744807121658"/>
    <n v="5.9347181008902079E-3"/>
    <n v="224.66666666666666"/>
    <n v="1.007473841554559"/>
    <n v="6"/>
    <n v="227.5"/>
    <n v="0.83582089552238803"/>
    <n v="4.0893095498119161"/>
  </r>
  <r>
    <d v="2023-10-03T00:00:00"/>
    <n v="2"/>
    <s v="M03"/>
    <n v="589"/>
    <n v="566"/>
    <n v="23"/>
    <n v="68"/>
    <n v="15"/>
    <n v="521"/>
    <n v="4"/>
    <n v="125.98"/>
    <n v="43"/>
    <n v="49"/>
    <n v="2.58"/>
    <n v="633"/>
    <n v="1"/>
    <n v="40"/>
    <n v="4"/>
    <n v="6.51"/>
    <n v="552"/>
    <n v="0.9438405797101449"/>
    <n v="0.93048973143759872"/>
    <n v="0.96095076400679114"/>
    <n v="0.88455008488964348"/>
    <n v="3.9049235993208829E-2"/>
    <n v="7.6617647058823533"/>
    <n v="0.96095076400679114"/>
    <n v="6.7911714770797962E-3"/>
    <n v="294.5"/>
    <n v="0.93048973143759872"/>
    <n v="10"/>
    <n v="521"/>
    <n v="0.87755102040816324"/>
    <n v="4.6753452929036357"/>
  </r>
  <r>
    <d v="2023-03-15T00:00:00"/>
    <n v="2"/>
    <s v="M03"/>
    <n v="540"/>
    <n v="513"/>
    <n v="27"/>
    <n v="60"/>
    <n v="15"/>
    <n v="576"/>
    <n v="1"/>
    <n v="126"/>
    <n v="36"/>
    <n v="46"/>
    <n v="3.02"/>
    <n v="633"/>
    <n v="7"/>
    <n v="28"/>
    <n v="2"/>
    <n v="7.58"/>
    <n v="587"/>
    <n v="0.98126064735945484"/>
    <n v="0.85308056872037918"/>
    <n v="0.95"/>
    <n v="1.0666666666666667"/>
    <n v="0.05"/>
    <n v="9.6"/>
    <n v="0.95"/>
    <n v="1.8518518518518519E-3"/>
    <n v="270"/>
    <n v="0.85308056872037918"/>
    <n v="14"/>
    <n v="82.285714285714292"/>
    <n v="0.78260869565217395"/>
    <n v="4.2857142857142856"/>
  </r>
  <r>
    <d v="2023-12-19T00:00:00"/>
    <n v="2"/>
    <s v="M01"/>
    <n v="535"/>
    <n v="519"/>
    <n v="16"/>
    <n v="61"/>
    <n v="24"/>
    <n v="504"/>
    <n v="2"/>
    <n v="176.92"/>
    <n v="55"/>
    <n v="30"/>
    <n v="3.37"/>
    <n v="662"/>
    <n v="3"/>
    <n v="26"/>
    <n v="5"/>
    <n v="7.88"/>
    <n v="536"/>
    <n v="0.94029850746268662"/>
    <n v="0.80815709969788518"/>
    <n v="0.97009345794392521"/>
    <n v="0.94205607476635511"/>
    <n v="2.9906542056074768E-2"/>
    <n v="8.2622950819672134"/>
    <n v="0.97009345794392521"/>
    <n v="3.7383177570093459E-3"/>
    <n v="267.5"/>
    <n v="0.80815709969788518"/>
    <n v="5.2"/>
    <n v="168"/>
    <n v="1.8333333333333333"/>
    <n v="3.0239656341849424"/>
  </r>
  <r>
    <d v="2023-09-21T00:00:00"/>
    <n v="3"/>
    <s v="M04"/>
    <n v="502"/>
    <n v="491"/>
    <n v="11"/>
    <n v="65"/>
    <n v="34"/>
    <n v="451"/>
    <n v="9"/>
    <n v="119.41"/>
    <n v="46"/>
    <n v="40"/>
    <n v="3.54"/>
    <n v="622"/>
    <n v="2"/>
    <n v="34"/>
    <n v="5"/>
    <n v="3.17"/>
    <n v="526"/>
    <n v="0.85741444866920147"/>
    <n v="0.80707395498392287"/>
    <n v="0.97808764940239046"/>
    <n v="0.89840637450199201"/>
    <n v="2.1912350597609563E-2"/>
    <n v="6.9384615384615387"/>
    <n v="0.97808764940239046"/>
    <n v="1.7928286852589643E-2"/>
    <n v="167.33333333333334"/>
    <n v="0.80707395498392287"/>
    <n v="6.8"/>
    <n v="225.5"/>
    <n v="1.1499999999999999"/>
    <n v="4.2040030148228791"/>
  </r>
  <r>
    <d v="2023-04-29T00:00:00"/>
    <n v="1"/>
    <s v="M02"/>
    <n v="544"/>
    <n v="526"/>
    <n v="18"/>
    <n v="64"/>
    <n v="49"/>
    <n v="560"/>
    <n v="5"/>
    <n v="193.92"/>
    <n v="52"/>
    <n v="51"/>
    <n v="3.8"/>
    <n v="641"/>
    <n v="6"/>
    <n v="28"/>
    <n v="2"/>
    <n v="3.62"/>
    <n v="527"/>
    <n v="1.0626185958254268"/>
    <n v="0.84867394695787834"/>
    <n v="0.96691176470588236"/>
    <n v="1.0294117647058822"/>
    <n v="3.3088235294117647E-2"/>
    <n v="8.75"/>
    <n v="0.96691176470588236"/>
    <n v="9.1911764705882356E-3"/>
    <n v="544"/>
    <n v="0.84867394695787834"/>
    <n v="14"/>
    <n v="93.333333333333329"/>
    <n v="1.0196078431372548"/>
    <n v="2.8052805280528053"/>
  </r>
  <r>
    <d v="2023-08-18T00:00:00"/>
    <n v="3"/>
    <s v="M04"/>
    <n v="484"/>
    <n v="456"/>
    <n v="28"/>
    <n v="69"/>
    <n v="45"/>
    <n v="446"/>
    <n v="9"/>
    <n v="121.82"/>
    <n v="32"/>
    <n v="36"/>
    <n v="3.14"/>
    <n v="659"/>
    <n v="7"/>
    <n v="34"/>
    <n v="5"/>
    <n v="7.62"/>
    <n v="526"/>
    <n v="0.84790874524714832"/>
    <n v="0.73444613050075869"/>
    <n v="0.94214876033057848"/>
    <n v="0.92148760330578516"/>
    <n v="5.7851239669421489E-2"/>
    <n v="6.4637681159420293"/>
    <n v="0.94214876033057848"/>
    <n v="1.859504132231405E-2"/>
    <n v="161.33333333333334"/>
    <n v="0.73444613050075869"/>
    <n v="6.8"/>
    <n v="63.714285714285715"/>
    <n v="0.88888888888888884"/>
    <n v="3.9730750287309147"/>
  </r>
  <r>
    <d v="2023-02-22T00:00:00"/>
    <n v="3"/>
    <s v="M01"/>
    <n v="482"/>
    <n v="456"/>
    <n v="26"/>
    <n v="67"/>
    <n v="60"/>
    <n v="539"/>
    <n v="5"/>
    <n v="140.35"/>
    <n v="42"/>
    <n v="39"/>
    <n v="3.56"/>
    <n v="623"/>
    <n v="4"/>
    <n v="39"/>
    <n v="4"/>
    <n v="5.64"/>
    <n v="590"/>
    <n v="0.91355932203389834"/>
    <n v="0.7736757624398074"/>
    <n v="0.94605809128630702"/>
    <n v="1.1182572614107884"/>
    <n v="5.3941908713692949E-2"/>
    <n v="8.0447761194029859"/>
    <n v="0.94605809128630702"/>
    <n v="1.0373443983402489E-2"/>
    <n v="160.66666666666666"/>
    <n v="0.7736757624398074"/>
    <n v="9.75"/>
    <n v="134.75"/>
    <n v="1.0769230769230769"/>
    <n v="3.4342714641966512"/>
  </r>
  <r>
    <d v="2023-09-12T00:00:00"/>
    <n v="3"/>
    <s v="M02"/>
    <n v="568"/>
    <n v="555"/>
    <n v="13"/>
    <n v="62"/>
    <n v="53"/>
    <n v="449"/>
    <n v="2"/>
    <n v="119.77"/>
    <n v="58"/>
    <n v="55"/>
    <n v="3.86"/>
    <n v="664"/>
    <n v="7"/>
    <n v="30"/>
    <n v="1"/>
    <n v="7.87"/>
    <n v="539"/>
    <n v="0.83302411873840443"/>
    <n v="0.85542168674698793"/>
    <n v="0.977112676056338"/>
    <n v="0.79049295774647887"/>
    <n v="2.2887323943661973E-2"/>
    <n v="7.241935483870968"/>
    <n v="0.977112676056338"/>
    <n v="3.5211267605633804E-3"/>
    <n v="189.33333333333334"/>
    <n v="0.85542168674698793"/>
    <n v="30"/>
    <n v="64.142857142857139"/>
    <n v="1.0545454545454545"/>
    <n v="4.7424229773732991"/>
  </r>
  <r>
    <d v="2024-01-06T00:00:00"/>
    <n v="3"/>
    <s v="M02"/>
    <n v="672"/>
    <n v="660"/>
    <n v="12"/>
    <n v="68"/>
    <n v="10"/>
    <n v="528"/>
    <n v="10"/>
    <n v="167.24"/>
    <n v="53"/>
    <n v="42"/>
    <n v="4.49"/>
    <n v="602"/>
    <n v="5"/>
    <n v="36"/>
    <n v="4"/>
    <n v="6.18"/>
    <n v="590"/>
    <n v="0.89491525423728813"/>
    <n v="1.1162790697674418"/>
    <n v="0.9821428571428571"/>
    <n v="0.7857142857142857"/>
    <n v="1.7857142857142856E-2"/>
    <n v="7.7647058823529411"/>
    <n v="0.9821428571428571"/>
    <n v="1.488095238095238E-2"/>
    <n v="224"/>
    <n v="1.1162790697674418"/>
    <n v="9"/>
    <n v="105.6"/>
    <n v="1.2619047619047619"/>
    <n v="4.0181774695049031"/>
  </r>
  <r>
    <d v="2023-01-01T00:00:00"/>
    <n v="1"/>
    <s v="M02"/>
    <n v="410"/>
    <n v="397"/>
    <n v="13"/>
    <n v="69"/>
    <n v="57"/>
    <n v="444"/>
    <n v="3"/>
    <n v="112.45"/>
    <n v="52"/>
    <n v="57"/>
    <n v="2.4"/>
    <n v="640"/>
    <n v="1"/>
    <n v="23"/>
    <n v="3"/>
    <n v="4.47"/>
    <n v="593"/>
    <n v="0.74873524451939288"/>
    <n v="0.640625"/>
    <n v="0.96829268292682924"/>
    <n v="1.0829268292682928"/>
    <n v="3.1707317073170732E-2"/>
    <n v="6.4347826086956523"/>
    <n v="0.96829268292682924"/>
    <n v="7.3170731707317077E-3"/>
    <n v="410"/>
    <n v="0.640625"/>
    <n v="7.666666666666667"/>
    <n v="444"/>
    <n v="0.91228070175438591"/>
    <n v="3.6460649177412181"/>
  </r>
  <r>
    <d v="2023-03-05T00:00:00"/>
    <n v="2"/>
    <s v="M04"/>
    <n v="401"/>
    <n v="386"/>
    <n v="15"/>
    <n v="63"/>
    <n v="27"/>
    <n v="505"/>
    <n v="1"/>
    <n v="108.52"/>
    <n v="51"/>
    <n v="45"/>
    <n v="4.95"/>
    <n v="684"/>
    <n v="1"/>
    <n v="20"/>
    <n v="3"/>
    <n v="3.42"/>
    <n v="585"/>
    <n v="0.86324786324786329"/>
    <n v="0.58625730994152048"/>
    <n v="0.96259351620947631"/>
    <n v="1.259351620947631"/>
    <n v="3.7406483790523692E-2"/>
    <n v="8.0158730158730158"/>
    <n v="0.96259351620947631"/>
    <n v="2.4937655860349127E-3"/>
    <n v="200.5"/>
    <n v="0.58625730994152048"/>
    <n v="6.666666666666667"/>
    <n v="505"/>
    <n v="1.1333333333333333"/>
    <n v="3.695171396977516"/>
  </r>
  <r>
    <d v="2023-05-09T00:00:00"/>
    <n v="3"/>
    <s v="M01"/>
    <n v="455"/>
    <n v="430"/>
    <n v="25"/>
    <n v="67"/>
    <n v="44"/>
    <n v="414"/>
    <n v="2"/>
    <n v="196.65"/>
    <n v="30"/>
    <n v="56"/>
    <n v="3.22"/>
    <n v="680"/>
    <n v="4"/>
    <n v="24"/>
    <n v="5"/>
    <n v="5.86"/>
    <n v="525"/>
    <n v="0.78857142857142859"/>
    <n v="0.66911764705882348"/>
    <n v="0.94505494505494503"/>
    <n v="0.90989010989010988"/>
    <n v="5.4945054945054944E-2"/>
    <n v="6.1791044776119399"/>
    <n v="0.94505494505494503"/>
    <n v="4.3956043956043956E-3"/>
    <n v="151.66666666666666"/>
    <n v="0.66911764705882348"/>
    <n v="4.8"/>
    <n v="103.5"/>
    <n v="0.5357142857142857"/>
    <n v="2.3137554030002541"/>
  </r>
  <r>
    <d v="2023-04-22T00:00:00"/>
    <n v="2"/>
    <s v="M04"/>
    <n v="460"/>
    <n v="442"/>
    <n v="18"/>
    <n v="68"/>
    <n v="29"/>
    <n v="572"/>
    <n v="6"/>
    <n v="101.72"/>
    <n v="54"/>
    <n v="55"/>
    <n v="4.21"/>
    <n v="700"/>
    <n v="3"/>
    <n v="40"/>
    <n v="4"/>
    <n v="4.5"/>
    <n v="590"/>
    <n v="0.96949152542372885"/>
    <n v="0.65714285714285714"/>
    <n v="0.96086956521739131"/>
    <n v="1.2434782608695651"/>
    <n v="3.9130434782608699E-2"/>
    <n v="8.4117647058823533"/>
    <n v="0.96086956521739131"/>
    <n v="1.3043478260869565E-2"/>
    <n v="230"/>
    <n v="0.65714285714285714"/>
    <n v="10"/>
    <n v="190.66666666666666"/>
    <n v="0.98181818181818181"/>
    <n v="4.5222178529296109"/>
  </r>
  <r>
    <d v="2023-04-06T00:00:00"/>
    <n v="3"/>
    <s v="M02"/>
    <n v="461"/>
    <n v="431"/>
    <n v="30"/>
    <n v="67"/>
    <n v="26"/>
    <n v="542"/>
    <n v="10"/>
    <n v="182.25"/>
    <n v="57"/>
    <n v="49"/>
    <n v="4.2"/>
    <n v="684"/>
    <n v="5"/>
    <n v="29"/>
    <n v="4"/>
    <n v="6.57"/>
    <n v="562"/>
    <n v="0.96441281138790036"/>
    <n v="0.67397660818713445"/>
    <n v="0.93492407809110634"/>
    <n v="1.175704989154013"/>
    <n v="6.5075921908893705E-2"/>
    <n v="8.08955223880597"/>
    <n v="0.93492407809110634"/>
    <n v="2.1691973969631236E-2"/>
    <n v="153.66666666666666"/>
    <n v="0.67397660818713445"/>
    <n v="7.25"/>
    <n v="108.4"/>
    <n v="1.1632653061224489"/>
    <n v="2.5294924554183815"/>
  </r>
  <r>
    <d v="2023-01-06T00:00:00"/>
    <n v="1"/>
    <s v="M01"/>
    <n v="547"/>
    <n v="526"/>
    <n v="21"/>
    <n v="63"/>
    <n v="32"/>
    <n v="419"/>
    <n v="6"/>
    <n v="148.52000000000001"/>
    <n v="58"/>
    <n v="54"/>
    <n v="3.49"/>
    <n v="679"/>
    <n v="2"/>
    <n v="37"/>
    <n v="4"/>
    <n v="3.39"/>
    <n v="598"/>
    <n v="0.70066889632107021"/>
    <n v="0.80559646539027985"/>
    <n v="0.96160877513711152"/>
    <n v="0.76599634369287017"/>
    <n v="3.8391224862888484E-2"/>
    <n v="6.6507936507936511"/>
    <n v="0.96160877513711152"/>
    <n v="1.0968921389396709E-2"/>
    <n v="547"/>
    <n v="0.80559646539027985"/>
    <n v="9.25"/>
    <n v="209.5"/>
    <n v="1.0740740740740742"/>
    <n v="3.6830056558039317"/>
  </r>
  <r>
    <d v="2023-03-08T00:00:00"/>
    <n v="2"/>
    <s v="M01"/>
    <n v="500"/>
    <n v="486"/>
    <n v="14"/>
    <n v="61"/>
    <n v="40"/>
    <n v="438"/>
    <n v="1"/>
    <n v="156.99"/>
    <n v="47"/>
    <n v="49"/>
    <n v="3.3"/>
    <n v="654"/>
    <n v="3"/>
    <n v="26"/>
    <n v="2"/>
    <n v="7.18"/>
    <n v="576"/>
    <n v="0.76041666666666663"/>
    <n v="0.76452599388379205"/>
    <n v="0.97199999999999998"/>
    <n v="0.876"/>
    <n v="2.8000000000000001E-2"/>
    <n v="7.1803278688524594"/>
    <n v="0.97199999999999998"/>
    <n v="2E-3"/>
    <n v="250"/>
    <n v="0.76452599388379205"/>
    <n v="13"/>
    <n v="146"/>
    <n v="0.95918367346938771"/>
    <n v="3.1849162367029744"/>
  </r>
  <r>
    <d v="2023-05-27T00:00:00"/>
    <n v="1"/>
    <s v="M02"/>
    <n v="552"/>
    <n v="530"/>
    <n v="22"/>
    <n v="61"/>
    <n v="39"/>
    <n v="498"/>
    <n v="5"/>
    <n v="163.15"/>
    <n v="55"/>
    <n v="41"/>
    <n v="2.81"/>
    <n v="631"/>
    <n v="2"/>
    <n v="31"/>
    <n v="2"/>
    <n v="4.0599999999999996"/>
    <n v="512"/>
    <n v="0.97265625"/>
    <n v="0.87480190174326466"/>
    <n v="0.96014492753623193"/>
    <n v="0.90217391304347827"/>
    <n v="3.9855072463768113E-2"/>
    <n v="8.1639344262295079"/>
    <n v="0.96014492753623193"/>
    <n v="9.057971014492754E-3"/>
    <n v="552"/>
    <n v="0.87480190174326466"/>
    <n v="15.5"/>
    <n v="249"/>
    <n v="1.3414634146341464"/>
    <n v="3.3833895188476859"/>
  </r>
  <r>
    <d v="2023-11-24T00:00:00"/>
    <n v="3"/>
    <s v="M01"/>
    <n v="673"/>
    <n v="654"/>
    <n v="19"/>
    <n v="69"/>
    <n v="27"/>
    <n v="421"/>
    <n v="10"/>
    <n v="127.03"/>
    <n v="49"/>
    <n v="32"/>
    <n v="3.38"/>
    <n v="653"/>
    <n v="3"/>
    <n v="22"/>
    <n v="5"/>
    <n v="3.3"/>
    <n v="505"/>
    <n v="0.83366336633663363"/>
    <n v="1.0306278713629402"/>
    <n v="0.97176820208023773"/>
    <n v="0.62555720653789004"/>
    <n v="2.8231797919762259E-2"/>
    <n v="6.1014492753623184"/>
    <n v="0.97176820208023773"/>
    <n v="1.4858841010401188E-2"/>
    <n v="224.33333333333334"/>
    <n v="1.0306278713629402"/>
    <n v="4.4000000000000004"/>
    <n v="140.33333333333334"/>
    <n v="1.53125"/>
    <n v="5.2979611115484531"/>
  </r>
  <r>
    <d v="2023-04-18T00:00:00"/>
    <n v="2"/>
    <s v="M02"/>
    <n v="631"/>
    <n v="609"/>
    <n v="22"/>
    <n v="67"/>
    <n v="34"/>
    <n v="563"/>
    <n v="9"/>
    <n v="192.16"/>
    <n v="46"/>
    <n v="57"/>
    <n v="4.8499999999999996"/>
    <n v="644"/>
    <n v="6"/>
    <n v="20"/>
    <n v="4"/>
    <n v="4.55"/>
    <n v="566"/>
    <n v="0.9946996466431095"/>
    <n v="0.97981366459627328"/>
    <n v="0.96513470681458002"/>
    <n v="0.8922345483359746"/>
    <n v="3.486529318541997E-2"/>
    <n v="8.4029850746268657"/>
    <n v="0.96513470681458002"/>
    <n v="1.4263074484944533E-2"/>
    <n v="315.5"/>
    <n v="0.97981366459627328"/>
    <n v="5"/>
    <n v="93.833333333333329"/>
    <n v="0.80701754385964908"/>
    <n v="3.2837218984179852"/>
  </r>
  <r>
    <d v="2023-07-10T00:00:00"/>
    <n v="2"/>
    <s v="M01"/>
    <n v="569"/>
    <n v="553"/>
    <n v="16"/>
    <n v="61"/>
    <n v="60"/>
    <n v="500"/>
    <n v="10"/>
    <n v="147.52000000000001"/>
    <n v="46"/>
    <n v="65"/>
    <n v="3.04"/>
    <n v="635"/>
    <n v="2"/>
    <n v="35"/>
    <n v="3"/>
    <n v="3.63"/>
    <n v="567"/>
    <n v="0.88183421516754845"/>
    <n v="0.89606299212598428"/>
    <n v="0.97188049209138838"/>
    <n v="0.87873462214411246"/>
    <n v="2.8119507908611598E-2"/>
    <n v="8.1967213114754092"/>
    <n v="0.97188049209138838"/>
    <n v="1.7574692442882251E-2"/>
    <n v="284.5"/>
    <n v="0.89606299212598428"/>
    <n v="11.666666666666666"/>
    <n v="250"/>
    <n v="0.70769230769230773"/>
    <n v="3.8571041214750541"/>
  </r>
  <r>
    <d v="2023-02-04T00:00:00"/>
    <n v="2"/>
    <s v="M02"/>
    <n v="435"/>
    <n v="414"/>
    <n v="21"/>
    <n v="67"/>
    <n v="52"/>
    <n v="420"/>
    <n v="6"/>
    <n v="155.59"/>
    <n v="44"/>
    <n v="46"/>
    <n v="4.8099999999999996"/>
    <n v="654"/>
    <n v="2"/>
    <n v="38"/>
    <n v="3"/>
    <n v="5.34"/>
    <n v="508"/>
    <n v="0.82677165354330706"/>
    <n v="0.66513761467889909"/>
    <n v="0.9517241379310345"/>
    <n v="0.96551724137931039"/>
    <n v="4.8275862068965517E-2"/>
    <n v="6.2686567164179108"/>
    <n v="0.9517241379310345"/>
    <n v="1.3793103448275862E-2"/>
    <n v="217.5"/>
    <n v="0.66513761467889909"/>
    <n v="12.666666666666666"/>
    <n v="210"/>
    <n v="0.95652173913043481"/>
    <n v="2.7958094993251494"/>
  </r>
  <r>
    <d v="2023-03-12T00:00:00"/>
    <n v="3"/>
    <s v="M01"/>
    <n v="682"/>
    <n v="662"/>
    <n v="20"/>
    <n v="70"/>
    <n v="20"/>
    <n v="562"/>
    <n v="10"/>
    <n v="150.28"/>
    <n v="47"/>
    <n v="63"/>
    <n v="4.3099999999999996"/>
    <n v="607"/>
    <n v="5"/>
    <n v="27"/>
    <n v="5"/>
    <n v="6.77"/>
    <n v="596"/>
    <n v="0.94295302013422821"/>
    <n v="1.1235584843492588"/>
    <n v="0.97067448680351909"/>
    <n v="0.82404692082111441"/>
    <n v="2.932551319648094E-2"/>
    <n v="8.0285714285714285"/>
    <n v="0.97067448680351909"/>
    <n v="1.466275659824047E-2"/>
    <n v="227.33333333333334"/>
    <n v="1.1235584843492588"/>
    <n v="5.4"/>
    <n v="112.4"/>
    <n v="0.74603174603174605"/>
    <n v="4.5381953686451952"/>
  </r>
  <r>
    <d v="2023-12-05T00:00:00"/>
    <n v="1"/>
    <s v="M01"/>
    <n v="636"/>
    <n v="626"/>
    <n v="10"/>
    <n v="66"/>
    <n v="51"/>
    <n v="522"/>
    <n v="7"/>
    <n v="101.62"/>
    <n v="50"/>
    <n v="69"/>
    <n v="2.52"/>
    <n v="672"/>
    <n v="7"/>
    <n v="34"/>
    <n v="2"/>
    <n v="7.64"/>
    <n v="563"/>
    <n v="0.9271758436944938"/>
    <n v="0.9464285714285714"/>
    <n v="0.98427672955974843"/>
    <n v="0.82075471698113212"/>
    <n v="1.5723270440251572E-2"/>
    <n v="7.9090909090909092"/>
    <n v="0.98427672955974843"/>
    <n v="1.10062893081761E-2"/>
    <n v="636"/>
    <n v="0.9464285714285714"/>
    <n v="17"/>
    <n v="74.571428571428569"/>
    <n v="0.72463768115942029"/>
    <n v="6.2586105097421765"/>
  </r>
  <r>
    <d v="2023-02-14T00:00:00"/>
    <n v="3"/>
    <s v="M04"/>
    <n v="440"/>
    <n v="414"/>
    <n v="26"/>
    <n v="67"/>
    <n v="41"/>
    <n v="444"/>
    <n v="10"/>
    <n v="170.8"/>
    <n v="37"/>
    <n v="61"/>
    <n v="2.75"/>
    <n v="621"/>
    <n v="1"/>
    <n v="29"/>
    <n v="1"/>
    <n v="3.1"/>
    <n v="588"/>
    <n v="0.75510204081632648"/>
    <n v="0.70853462157809988"/>
    <n v="0.94090909090909092"/>
    <n v="1.009090909090909"/>
    <n v="5.909090909090909E-2"/>
    <n v="6.6268656716417906"/>
    <n v="0.94090909090909092"/>
    <n v="2.2727272727272728E-2"/>
    <n v="146.66666666666666"/>
    <n v="0.70853462157809988"/>
    <n v="29"/>
    <n v="444"/>
    <n v="0.60655737704918034"/>
    <n v="2.5761124121779857"/>
  </r>
  <r>
    <d v="2023-03-05T00:00:00"/>
    <n v="2"/>
    <s v="M04"/>
    <n v="530"/>
    <n v="508"/>
    <n v="22"/>
    <n v="63"/>
    <n v="11"/>
    <n v="589"/>
    <n v="5"/>
    <n v="136.88999999999999"/>
    <n v="33"/>
    <n v="53"/>
    <n v="2.68"/>
    <n v="663"/>
    <n v="2"/>
    <n v="32"/>
    <n v="3"/>
    <n v="6.92"/>
    <n v="579"/>
    <n v="1.0172711571675301"/>
    <n v="0.79939668174962297"/>
    <n v="0.95849056603773586"/>
    <n v="1.1113207547169812"/>
    <n v="4.1509433962264149E-2"/>
    <n v="9.3492063492063497"/>
    <n v="0.95849056603773586"/>
    <n v="9.433962264150943E-3"/>
    <n v="265"/>
    <n v="0.79939668174962297"/>
    <n v="10.666666666666666"/>
    <n v="294.5"/>
    <n v="0.62264150943396224"/>
    <n v="3.8717218204397694"/>
  </r>
  <r>
    <d v="2023-09-03T00:00:00"/>
    <n v="1"/>
    <s v="M02"/>
    <n v="532"/>
    <n v="517"/>
    <n v="15"/>
    <n v="67"/>
    <n v="11"/>
    <n v="504"/>
    <n v="5"/>
    <n v="150.61000000000001"/>
    <n v="46"/>
    <n v="33"/>
    <n v="4.83"/>
    <n v="632"/>
    <n v="7"/>
    <n v="25"/>
    <n v="3"/>
    <n v="7.78"/>
    <n v="527"/>
    <n v="0.9563567362428842"/>
    <n v="0.84177215189873422"/>
    <n v="0.97180451127819545"/>
    <n v="0.94736842105263153"/>
    <n v="2.819548872180451E-2"/>
    <n v="7.5223880597014929"/>
    <n v="0.97180451127819545"/>
    <n v="9.3984962406015032E-3"/>
    <n v="532"/>
    <n v="0.84177215189873422"/>
    <n v="8.3333333333333339"/>
    <n v="72"/>
    <n v="1.393939393939394"/>
    <n v="3.5323019719806119"/>
  </r>
  <r>
    <d v="2023-12-29T00:00:00"/>
    <n v="1"/>
    <s v="M02"/>
    <n v="455"/>
    <n v="438"/>
    <n v="17"/>
    <n v="61"/>
    <n v="51"/>
    <n v="560"/>
    <n v="6"/>
    <n v="141.11000000000001"/>
    <n v="58"/>
    <n v="69"/>
    <n v="3.88"/>
    <n v="692"/>
    <n v="5"/>
    <n v="39"/>
    <n v="1"/>
    <n v="5.68"/>
    <n v="554"/>
    <n v="1.0108303249097472"/>
    <n v="0.65751445086705207"/>
    <n v="0.96263736263736266"/>
    <n v="1.2307692307692308"/>
    <n v="3.7362637362637362E-2"/>
    <n v="9.1803278688524586"/>
    <n v="0.96263736263736266"/>
    <n v="1.3186813186813187E-2"/>
    <n v="455"/>
    <n v="0.65751445086705207"/>
    <n v="39"/>
    <n v="112"/>
    <n v="0.84057971014492749"/>
    <n v="3.2244348380695906"/>
  </r>
  <r>
    <d v="2023-10-09T00:00:00"/>
    <n v="3"/>
    <s v="M05"/>
    <n v="517"/>
    <n v="505"/>
    <n v="12"/>
    <n v="62"/>
    <n v="25"/>
    <n v="450"/>
    <n v="8"/>
    <n v="145.69999999999999"/>
    <n v="35"/>
    <n v="64"/>
    <n v="3.75"/>
    <n v="663"/>
    <n v="5"/>
    <n v="33"/>
    <n v="2"/>
    <n v="5.34"/>
    <n v="586"/>
    <n v="0.76791808873720135"/>
    <n v="0.77978883861236803"/>
    <n v="0.97678916827853002"/>
    <n v="0.87040618955512572"/>
    <n v="2.321083172147002E-2"/>
    <n v="7.258064516129032"/>
    <n v="0.97678916827853002"/>
    <n v="1.5473887814313346E-2"/>
    <n v="172.33333333333334"/>
    <n v="0.77978883861236803"/>
    <n v="16.5"/>
    <n v="90"/>
    <n v="0.546875"/>
    <n v="3.5483870967741939"/>
  </r>
  <r>
    <d v="2024-01-07T00:00:00"/>
    <n v="2"/>
    <s v="M01"/>
    <n v="500"/>
    <n v="477"/>
    <n v="23"/>
    <n v="70"/>
    <n v="44"/>
    <n v="537"/>
    <n v="8"/>
    <n v="145.87"/>
    <n v="55"/>
    <n v="42"/>
    <n v="2.33"/>
    <n v="626"/>
    <n v="4"/>
    <n v="20"/>
    <n v="1"/>
    <n v="4.8499999999999996"/>
    <n v="589"/>
    <n v="0.9117147707979627"/>
    <n v="0.79872204472843455"/>
    <n v="0.95399999999999996"/>
    <n v="1.0740000000000001"/>
    <n v="4.5999999999999999E-2"/>
    <n v="7.6714285714285717"/>
    <n v="0.95399999999999996"/>
    <n v="1.6E-2"/>
    <n v="250"/>
    <n v="0.79872204472843455"/>
    <n v="20"/>
    <n v="134.25"/>
    <n v="1.3095238095238095"/>
    <n v="3.4277096044423114"/>
  </r>
  <r>
    <d v="2023-04-23T00:00:00"/>
    <n v="2"/>
    <s v="M05"/>
    <n v="545"/>
    <n v="532"/>
    <n v="13"/>
    <n v="65"/>
    <n v="39"/>
    <n v="451"/>
    <n v="8"/>
    <n v="163.32"/>
    <n v="36"/>
    <n v="52"/>
    <n v="2.6"/>
    <n v="681"/>
    <n v="2"/>
    <n v="29"/>
    <n v="4"/>
    <n v="6.33"/>
    <n v="556"/>
    <n v="0.8111510791366906"/>
    <n v="0.80029368575624082"/>
    <n v="0.97614678899082574"/>
    <n v="0.8275229357798165"/>
    <n v="2.3853211009174313E-2"/>
    <n v="6.9384615384615387"/>
    <n v="0.97614678899082574"/>
    <n v="1.4678899082568808E-2"/>
    <n v="272.5"/>
    <n v="0.80029368575624082"/>
    <n v="7.25"/>
    <n v="225.5"/>
    <n v="0.69230769230769229"/>
    <n v="3.3370071026206221"/>
  </r>
  <r>
    <d v="2023-06-19T00:00:00"/>
    <n v="1"/>
    <s v="M04"/>
    <n v="524"/>
    <n v="500"/>
    <n v="24"/>
    <n v="64"/>
    <n v="51"/>
    <n v="400"/>
    <n v="3"/>
    <n v="128.88999999999999"/>
    <n v="39"/>
    <n v="38"/>
    <n v="4.51"/>
    <n v="618"/>
    <n v="6"/>
    <n v="38"/>
    <n v="3"/>
    <n v="7.85"/>
    <n v="569"/>
    <n v="0.70298769771529002"/>
    <n v="0.84789644012944987"/>
    <n v="0.95419847328244278"/>
    <n v="0.76335877862595425"/>
    <n v="4.5801526717557252E-2"/>
    <n v="6.25"/>
    <n v="0.95419847328244278"/>
    <n v="5.7251908396946565E-3"/>
    <n v="524"/>
    <n v="0.84789644012944987"/>
    <n v="12.666666666666666"/>
    <n v="66.666666666666671"/>
    <n v="1.0263157894736843"/>
    <n v="4.0654821941190162"/>
  </r>
  <r>
    <d v="2023-10-20T00:00:00"/>
    <n v="1"/>
    <s v="M01"/>
    <n v="686"/>
    <n v="657"/>
    <n v="29"/>
    <n v="67"/>
    <n v="48"/>
    <n v="413"/>
    <n v="10"/>
    <n v="199.22"/>
    <n v="33"/>
    <n v="33"/>
    <n v="3.95"/>
    <n v="651"/>
    <n v="6"/>
    <n v="24"/>
    <n v="2"/>
    <n v="6.92"/>
    <n v="562"/>
    <n v="0.73487544483985767"/>
    <n v="1.053763440860215"/>
    <n v="0.95772594752186591"/>
    <n v="0.60204081632653061"/>
    <n v="4.2274052478134108E-2"/>
    <n v="6.1641791044776122"/>
    <n v="0.95772594752186591"/>
    <n v="1.4577259475218658E-2"/>
    <n v="686"/>
    <n v="1.053763440860215"/>
    <n v="12"/>
    <n v="68.833333333333329"/>
    <n v="1"/>
    <n v="3.4434293745607869"/>
  </r>
  <r>
    <d v="2023-07-09T00:00:00"/>
    <n v="2"/>
    <s v="M05"/>
    <n v="609"/>
    <n v="597"/>
    <n v="12"/>
    <n v="60"/>
    <n v="29"/>
    <n v="535"/>
    <n v="10"/>
    <n v="168.71"/>
    <n v="33"/>
    <n v="58"/>
    <n v="2.41"/>
    <n v="645"/>
    <n v="3"/>
    <n v="24"/>
    <n v="3"/>
    <n v="6.62"/>
    <n v="542"/>
    <n v="0.98708487084870844"/>
    <n v="0.94418604651162785"/>
    <n v="0.98029556650246308"/>
    <n v="0.87848932676518887"/>
    <n v="1.9704433497536946E-2"/>
    <n v="8.9166666666666661"/>
    <n v="0.98029556650246308"/>
    <n v="1.6420361247947456E-2"/>
    <n v="304.5"/>
    <n v="0.94418604651162785"/>
    <n v="8"/>
    <n v="178.33333333333334"/>
    <n v="0.56896551724137934"/>
    <n v="3.6097445320372237"/>
  </r>
  <r>
    <d v="2023-05-15T00:00:00"/>
    <n v="2"/>
    <s v="M02"/>
    <n v="430"/>
    <n v="417"/>
    <n v="13"/>
    <n v="66"/>
    <n v="30"/>
    <n v="496"/>
    <n v="9"/>
    <n v="141.41"/>
    <n v="50"/>
    <n v="31"/>
    <n v="3.68"/>
    <n v="698"/>
    <n v="3"/>
    <n v="33"/>
    <n v="3"/>
    <n v="7.06"/>
    <n v="521"/>
    <n v="0.95201535508637236"/>
    <n v="0.61604584527220629"/>
    <n v="0.96976744186046515"/>
    <n v="1.1534883720930234"/>
    <n v="3.0232558139534883E-2"/>
    <n v="7.5151515151515156"/>
    <n v="0.96976744186046515"/>
    <n v="2.0930232558139535E-2"/>
    <n v="215"/>
    <n v="0.61604584527220629"/>
    <n v="11"/>
    <n v="165.33333333333334"/>
    <n v="1.6129032258064515"/>
    <n v="3.040803337812036"/>
  </r>
  <r>
    <d v="2023-02-02T00:00:00"/>
    <n v="1"/>
    <s v="M01"/>
    <n v="427"/>
    <n v="403"/>
    <n v="24"/>
    <n v="68"/>
    <n v="53"/>
    <n v="420"/>
    <n v="8"/>
    <n v="139.41"/>
    <n v="46"/>
    <n v="40"/>
    <n v="2.42"/>
    <n v="662"/>
    <n v="1"/>
    <n v="37"/>
    <n v="1"/>
    <n v="3.66"/>
    <n v="500"/>
    <n v="0.84"/>
    <n v="0.64501510574018128"/>
    <n v="0.94379391100702581"/>
    <n v="0.98360655737704916"/>
    <n v="5.6206088992974239E-2"/>
    <n v="6.1764705882352944"/>
    <n v="0.94379391100702581"/>
    <n v="1.873536299765808E-2"/>
    <n v="427"/>
    <n v="0.64501510574018128"/>
    <n v="37"/>
    <n v="420"/>
    <n v="1.1499999999999999"/>
    <n v="3.0629079692991894"/>
  </r>
  <r>
    <d v="2023-12-14T00:00:00"/>
    <n v="1"/>
    <s v="M03"/>
    <n v="639"/>
    <n v="612"/>
    <n v="27"/>
    <n v="62"/>
    <n v="36"/>
    <n v="462"/>
    <n v="9"/>
    <n v="180.59"/>
    <n v="59"/>
    <n v="46"/>
    <n v="3.79"/>
    <n v="600"/>
    <n v="4"/>
    <n v="34"/>
    <n v="4"/>
    <n v="4.63"/>
    <n v="550"/>
    <n v="0.84"/>
    <n v="1.0649999999999999"/>
    <n v="0.95774647887323938"/>
    <n v="0.72300469483568075"/>
    <n v="4.2253521126760563E-2"/>
    <n v="7.4516129032258061"/>
    <n v="0.95774647887323938"/>
    <n v="1.4084507042253521E-2"/>
    <n v="639"/>
    <n v="1.0649999999999999"/>
    <n v="8.5"/>
    <n v="115.5"/>
    <n v="1.2826086956521738"/>
    <n v="3.5384019048673792"/>
  </r>
  <r>
    <d v="2023-04-03T00:00:00"/>
    <n v="2"/>
    <s v="M01"/>
    <n v="516"/>
    <n v="493"/>
    <n v="23"/>
    <n v="69"/>
    <n v="52"/>
    <n v="420"/>
    <n v="7"/>
    <n v="135.1"/>
    <n v="34"/>
    <n v="50"/>
    <n v="2.23"/>
    <n v="685"/>
    <n v="3"/>
    <n v="24"/>
    <n v="3"/>
    <n v="5.01"/>
    <n v="568"/>
    <n v="0.73943661971830987"/>
    <n v="0.75328467153284673"/>
    <n v="0.95542635658914732"/>
    <n v="0.81395348837209303"/>
    <n v="4.4573643410852716E-2"/>
    <n v="6.0869565217391308"/>
    <n v="0.95542635658914732"/>
    <n v="1.3565891472868217E-2"/>
    <n v="258"/>
    <n v="0.75328467153284673"/>
    <n v="8"/>
    <n v="140"/>
    <n v="0.68"/>
    <n v="3.8193930421909696"/>
  </r>
  <r>
    <d v="2023-05-29T00:00:00"/>
    <n v="1"/>
    <s v="M03"/>
    <n v="446"/>
    <n v="424"/>
    <n v="22"/>
    <n v="70"/>
    <n v="46"/>
    <n v="463"/>
    <n v="6"/>
    <n v="111.12"/>
    <n v="59"/>
    <n v="52"/>
    <n v="4.28"/>
    <n v="605"/>
    <n v="7"/>
    <n v="22"/>
    <n v="4"/>
    <n v="5.89"/>
    <n v="523"/>
    <n v="0.88527724665391971"/>
    <n v="0.73719008264462815"/>
    <n v="0.95067264573991028"/>
    <n v="1.0381165919282511"/>
    <n v="4.9327354260089683E-2"/>
    <n v="6.6142857142857139"/>
    <n v="0.95067264573991028"/>
    <n v="1.3452914798206279E-2"/>
    <n v="446"/>
    <n v="0.73719008264462815"/>
    <n v="5.5"/>
    <n v="66.142857142857139"/>
    <n v="1.1346153846153846"/>
    <n v="4.013678905687545"/>
  </r>
  <r>
    <d v="2023-03-29T00:00:00"/>
    <n v="1"/>
    <s v="M04"/>
    <n v="413"/>
    <n v="387"/>
    <n v="26"/>
    <n v="69"/>
    <n v="32"/>
    <n v="569"/>
    <n v="1"/>
    <n v="175.25"/>
    <n v="58"/>
    <n v="35"/>
    <n v="3.03"/>
    <n v="671"/>
    <n v="6"/>
    <n v="40"/>
    <n v="2"/>
    <n v="3.07"/>
    <n v="553"/>
    <n v="1.0289330922242315"/>
    <n v="0.61549925484351709"/>
    <n v="0.93704600484261502"/>
    <n v="1.3777239709443099"/>
    <n v="6.2953995157384993E-2"/>
    <n v="8.2463768115942031"/>
    <n v="0.93704600484261502"/>
    <n v="2.4213075060532689E-3"/>
    <n v="413"/>
    <n v="0.61549925484351709"/>
    <n v="20"/>
    <n v="94.833333333333329"/>
    <n v="1.6571428571428573"/>
    <n v="2.3566333808844506"/>
  </r>
  <r>
    <d v="2023-11-19T00:00:00"/>
    <n v="2"/>
    <s v="M03"/>
    <n v="595"/>
    <n v="566"/>
    <n v="29"/>
    <n v="61"/>
    <n v="31"/>
    <n v="474"/>
    <n v="8"/>
    <n v="143.21"/>
    <n v="45"/>
    <n v="59"/>
    <n v="3.91"/>
    <n v="628"/>
    <n v="4"/>
    <n v="31"/>
    <n v="4"/>
    <n v="6.68"/>
    <n v="556"/>
    <n v="0.85251798561151082"/>
    <n v="0.94745222929936301"/>
    <n v="0.95126050420168062"/>
    <n v="0.79663865546218482"/>
    <n v="4.8739495798319328E-2"/>
    <n v="7.7704918032786887"/>
    <n v="0.95126050420168062"/>
    <n v="1.3445378151260505E-2"/>
    <n v="297.5"/>
    <n v="0.94745222929936301"/>
    <n v="7.75"/>
    <n v="118.5"/>
    <n v="0.76271186440677963"/>
    <n v="4.1547377976398296"/>
  </r>
  <r>
    <d v="2023-08-13T00:00:00"/>
    <n v="3"/>
    <s v="M04"/>
    <n v="554"/>
    <n v="526"/>
    <n v="28"/>
    <n v="60"/>
    <n v="13"/>
    <n v="401"/>
    <n v="7"/>
    <n v="189.29"/>
    <n v="37"/>
    <n v="56"/>
    <n v="3.42"/>
    <n v="671"/>
    <n v="3"/>
    <n v="30"/>
    <n v="5"/>
    <n v="6.58"/>
    <n v="552"/>
    <n v="0.72644927536231885"/>
    <n v="0.82563338301043221"/>
    <n v="0.94945848375451258"/>
    <n v="0.723826714801444"/>
    <n v="5.0541516245487361E-2"/>
    <n v="6.6833333333333336"/>
    <n v="0.94945848375451258"/>
    <n v="1.263537906137184E-2"/>
    <n v="184.66666666666666"/>
    <n v="0.82563338301043221"/>
    <n v="6"/>
    <n v="133.66666666666666"/>
    <n v="0.6607142857142857"/>
    <n v="2.9267261873316075"/>
  </r>
  <r>
    <d v="2023-06-25T00:00:00"/>
    <n v="3"/>
    <s v="M03"/>
    <n v="551"/>
    <n v="531"/>
    <n v="20"/>
    <n v="68"/>
    <n v="52"/>
    <n v="480"/>
    <n v="3"/>
    <n v="171.88"/>
    <n v="42"/>
    <n v="52"/>
    <n v="4.78"/>
    <n v="624"/>
    <n v="5"/>
    <n v="35"/>
    <n v="1"/>
    <n v="3.2"/>
    <n v="527"/>
    <n v="0.91081593927893734"/>
    <n v="0.88301282051282048"/>
    <n v="0.9637023593466425"/>
    <n v="0.87114337568058076"/>
    <n v="3.6297640653357534E-2"/>
    <n v="7.0588235294117645"/>
    <n v="0.9637023593466425"/>
    <n v="5.4446460980036296E-3"/>
    <n v="183.66666666666666"/>
    <n v="0.88301282051282048"/>
    <n v="35"/>
    <n v="96"/>
    <n v="0.80769230769230771"/>
    <n v="3.2057249243658368"/>
  </r>
  <r>
    <d v="2023-01-28T00:00:00"/>
    <n v="2"/>
    <s v="M02"/>
    <n v="677"/>
    <n v="656"/>
    <n v="21"/>
    <n v="66"/>
    <n v="25"/>
    <n v="407"/>
    <n v="2"/>
    <n v="184.68"/>
    <n v="60"/>
    <n v="57"/>
    <n v="2.23"/>
    <n v="605"/>
    <n v="5"/>
    <n v="34"/>
    <n v="3"/>
    <n v="7.77"/>
    <n v="569"/>
    <n v="0.7152899824253075"/>
    <n v="1.1190082644628099"/>
    <n v="0.96898079763663225"/>
    <n v="0.60118168389955684"/>
    <n v="3.10192023633678E-2"/>
    <n v="6.166666666666667"/>
    <n v="0.96898079763663225"/>
    <n v="2.9542097488921715E-3"/>
    <n v="338.5"/>
    <n v="1.1190082644628099"/>
    <n v="11.333333333333334"/>
    <n v="81.400000000000006"/>
    <n v="1.0526315789473684"/>
    <n v="3.6658003032272037"/>
  </r>
  <r>
    <d v="2023-11-16T00:00:00"/>
    <n v="2"/>
    <s v="M03"/>
    <n v="655"/>
    <n v="645"/>
    <n v="10"/>
    <n v="69"/>
    <n v="27"/>
    <n v="457"/>
    <n v="3"/>
    <n v="175.42"/>
    <n v="37"/>
    <n v="49"/>
    <n v="3.86"/>
    <n v="627"/>
    <n v="5"/>
    <n v="21"/>
    <n v="4"/>
    <n v="3.35"/>
    <n v="528"/>
    <n v="0.86553030303030298"/>
    <n v="1.0446570972886762"/>
    <n v="0.98473282442748089"/>
    <n v="0.6977099236641221"/>
    <n v="1.5267175572519083E-2"/>
    <n v="6.6231884057971016"/>
    <n v="0.98473282442748089"/>
    <n v="4.5801526717557254E-3"/>
    <n v="327.5"/>
    <n v="1.0446570972886762"/>
    <n v="5.25"/>
    <n v="91.4"/>
    <n v="0.75510204081632648"/>
    <n v="3.7338957929540535"/>
  </r>
  <r>
    <d v="2023-04-09T00:00:00"/>
    <n v="1"/>
    <s v="M02"/>
    <n v="524"/>
    <n v="494"/>
    <n v="30"/>
    <n v="69"/>
    <n v="53"/>
    <n v="439"/>
    <n v="7"/>
    <n v="105.5"/>
    <n v="36"/>
    <n v="66"/>
    <n v="2.5"/>
    <n v="647"/>
    <n v="4"/>
    <n v="33"/>
    <n v="2"/>
    <n v="4.0199999999999996"/>
    <n v="526"/>
    <n v="0.83460076045627374"/>
    <n v="0.80989180834621333"/>
    <n v="0.9427480916030534"/>
    <n v="0.83778625954198471"/>
    <n v="5.7251908396946563E-2"/>
    <n v="6.36231884057971"/>
    <n v="0.9427480916030534"/>
    <n v="1.3358778625954198E-2"/>
    <n v="524"/>
    <n v="0.80989180834621333"/>
    <n v="16.5"/>
    <n v="109.75"/>
    <n v="0.54545454545454541"/>
    <n v="4.9668246445497628"/>
  </r>
  <r>
    <d v="2023-05-04T00:00:00"/>
    <n v="3"/>
    <s v="M05"/>
    <n v="653"/>
    <n v="634"/>
    <n v="19"/>
    <n v="66"/>
    <n v="31"/>
    <n v="488"/>
    <n v="4"/>
    <n v="119.12"/>
    <n v="48"/>
    <n v="50"/>
    <n v="4.7"/>
    <n v="689"/>
    <n v="4"/>
    <n v="38"/>
    <n v="2"/>
    <n v="6.42"/>
    <n v="567"/>
    <n v="0.86067019400352729"/>
    <n v="0.94775036284470249"/>
    <n v="0.9709035222052067"/>
    <n v="0.74732006125574268"/>
    <n v="2.9096477794793262E-2"/>
    <n v="7.3939393939393936"/>
    <n v="0.9709035222052067"/>
    <n v="6.1255742725880554E-3"/>
    <n v="217.66666666666666"/>
    <n v="0.94775036284470249"/>
    <n v="19"/>
    <n v="122"/>
    <n v="0.96"/>
    <n v="5.4818670248488921"/>
  </r>
  <r>
    <d v="2024-01-05T00:00:00"/>
    <n v="2"/>
    <s v="M02"/>
    <n v="696"/>
    <n v="676"/>
    <n v="20"/>
    <n v="61"/>
    <n v="44"/>
    <n v="518"/>
    <n v="3"/>
    <n v="133.06"/>
    <n v="56"/>
    <n v="46"/>
    <n v="3.78"/>
    <n v="665"/>
    <n v="2"/>
    <n v="40"/>
    <n v="5"/>
    <n v="3.76"/>
    <n v="546"/>
    <n v="0.94871794871794868"/>
    <n v="1.0466165413533834"/>
    <n v="0.97126436781609193"/>
    <n v="0.74425287356321834"/>
    <n v="2.8735632183908046E-2"/>
    <n v="8.4918032786885238"/>
    <n v="0.97126436781609193"/>
    <n v="4.3103448275862068E-3"/>
    <n v="348"/>
    <n v="1.0466165413533834"/>
    <n v="8"/>
    <n v="259"/>
    <n v="1.2173913043478262"/>
    <n v="5.2307229821133321"/>
  </r>
  <r>
    <d v="2023-07-19T00:00:00"/>
    <n v="2"/>
    <s v="M04"/>
    <n v="434"/>
    <n v="413"/>
    <n v="21"/>
    <n v="61"/>
    <n v="21"/>
    <n v="436"/>
    <n v="10"/>
    <n v="111.69"/>
    <n v="32"/>
    <n v="33"/>
    <n v="4.2699999999999996"/>
    <n v="678"/>
    <n v="4"/>
    <n v="40"/>
    <n v="4"/>
    <n v="7.19"/>
    <n v="576"/>
    <n v="0.75694444444444442"/>
    <n v="0.64011799410029502"/>
    <n v="0.95161290322580649"/>
    <n v="1.0046082949308757"/>
    <n v="4.8387096774193547E-2"/>
    <n v="7.1475409836065573"/>
    <n v="0.95161290322580649"/>
    <n v="2.3041474654377881E-2"/>
    <n v="217"/>
    <n v="0.64011799410029502"/>
    <n v="10"/>
    <n v="109"/>
    <n v="0.96969696969696972"/>
    <n v="3.8857552153281403"/>
  </r>
  <r>
    <d v="2023-02-18T00:00:00"/>
    <n v="3"/>
    <s v="M05"/>
    <n v="658"/>
    <n v="641"/>
    <n v="17"/>
    <n v="66"/>
    <n v="49"/>
    <n v="588"/>
    <n v="1"/>
    <n v="195.09"/>
    <n v="31"/>
    <n v="57"/>
    <n v="3.63"/>
    <n v="684"/>
    <n v="5"/>
    <n v="32"/>
    <n v="2"/>
    <n v="7.73"/>
    <n v="519"/>
    <n v="1.1329479768786128"/>
    <n v="0.96198830409356728"/>
    <n v="0.97416413373860178"/>
    <n v="0.8936170212765957"/>
    <n v="2.5835866261398176E-2"/>
    <n v="8.9090909090909083"/>
    <n v="0.97416413373860178"/>
    <n v="1.5197568389057751E-3"/>
    <n v="219.33333333333334"/>
    <n v="0.96198830409356728"/>
    <n v="16"/>
    <n v="117.6"/>
    <n v="0.54385964912280704"/>
    <n v="3.3728022963760314"/>
  </r>
  <r>
    <d v="2023-08-17T00:00:00"/>
    <n v="1"/>
    <s v="M02"/>
    <n v="558"/>
    <n v="538"/>
    <n v="20"/>
    <n v="63"/>
    <n v="45"/>
    <n v="540"/>
    <n v="2"/>
    <n v="102.8"/>
    <n v="37"/>
    <n v="48"/>
    <n v="2.5"/>
    <n v="648"/>
    <n v="6"/>
    <n v="27"/>
    <n v="5"/>
    <n v="7.61"/>
    <n v="540"/>
    <n v="1"/>
    <n v="0.86111111111111116"/>
    <n v="0.96415770609318996"/>
    <n v="0.967741935483871"/>
    <n v="3.5842293906810034E-2"/>
    <n v="8.5714285714285712"/>
    <n v="0.96415770609318996"/>
    <n v="3.5842293906810036E-3"/>
    <n v="558"/>
    <n v="0.86111111111111116"/>
    <n v="5.4"/>
    <n v="90"/>
    <n v="0.77083333333333337"/>
    <n v="5.4280155642023349"/>
  </r>
  <r>
    <d v="2023-08-07T00:00:00"/>
    <n v="1"/>
    <s v="M04"/>
    <n v="583"/>
    <n v="556"/>
    <n v="27"/>
    <n v="66"/>
    <n v="12"/>
    <n v="530"/>
    <n v="1"/>
    <n v="155.83000000000001"/>
    <n v="39"/>
    <n v="37"/>
    <n v="4.67"/>
    <n v="633"/>
    <n v="6"/>
    <n v="30"/>
    <n v="5"/>
    <n v="3.15"/>
    <n v="529"/>
    <n v="1.001890359168242"/>
    <n v="0.92101105845181674"/>
    <n v="0.95368782161234988"/>
    <n v="0.90909090909090906"/>
    <n v="4.6312178387650088E-2"/>
    <n v="8.0303030303030312"/>
    <n v="0.95368782161234988"/>
    <n v="1.7152658662092624E-3"/>
    <n v="583"/>
    <n v="0.92101105845181674"/>
    <n v="6"/>
    <n v="88.333333333333329"/>
    <n v="1.0540540540540539"/>
    <n v="3.7412564974651863"/>
  </r>
  <r>
    <d v="2023-01-28T00:00:00"/>
    <n v="2"/>
    <s v="M04"/>
    <n v="647"/>
    <n v="634"/>
    <n v="13"/>
    <n v="66"/>
    <n v="54"/>
    <n v="525"/>
    <n v="10"/>
    <n v="197.97"/>
    <n v="47"/>
    <n v="53"/>
    <n v="4.67"/>
    <n v="610"/>
    <n v="7"/>
    <n v="34"/>
    <n v="3"/>
    <n v="3.57"/>
    <n v="507"/>
    <n v="1.0355029585798816"/>
    <n v="1.0606557377049179"/>
    <n v="0.97990726429675423"/>
    <n v="0.81143740340030912"/>
    <n v="2.009273570324575E-2"/>
    <n v="7.9545454545454541"/>
    <n v="0.97990726429675423"/>
    <n v="1.5455950540958269E-2"/>
    <n v="323.5"/>
    <n v="1.0606557377049179"/>
    <n v="11.333333333333334"/>
    <n v="75"/>
    <n v="0.8867924528301887"/>
    <n v="3.2681719452442288"/>
  </r>
  <r>
    <d v="2023-04-05T00:00:00"/>
    <n v="1"/>
    <s v="M05"/>
    <n v="453"/>
    <n v="426"/>
    <n v="27"/>
    <n v="68"/>
    <n v="45"/>
    <n v="537"/>
    <n v="4"/>
    <n v="172.69"/>
    <n v="36"/>
    <n v="69"/>
    <n v="4.95"/>
    <n v="604"/>
    <n v="1"/>
    <n v="34"/>
    <n v="1"/>
    <n v="5.79"/>
    <n v="550"/>
    <n v="0.97636363636363632"/>
    <n v="0.75"/>
    <n v="0.94039735099337751"/>
    <n v="1.185430463576159"/>
    <n v="5.9602649006622516E-2"/>
    <n v="7.8970588235294121"/>
    <n v="0.94039735099337751"/>
    <n v="8.8300220750551876E-3"/>
    <n v="453"/>
    <n v="0.75"/>
    <n v="34"/>
    <n v="537"/>
    <n v="0.52173913043478259"/>
    <n v="2.62319763738490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805E3D-4F94-4239-992F-EC83ACE1D326}" name="PivotTable4" cacheId="2" applyNumberFormats="0" applyBorderFormats="0" applyFontFormats="0" applyPatternFormats="0" applyAlignmentFormats="0" applyWidthHeightFormats="1" dataCaption="Values" tag="92fff34a-8cbe-4426-ad3a-40d9cfb638cb" updatedVersion="8" minRefreshableVersion="3" useAutoFormatting="1" subtotalHiddenItems="1" itemPrintTitles="1" createdVersion="8" indent="0" outline="1" outlineData="1" multipleFieldFilters="0" chartFormat="14">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Average of Cycle Time" fld="0" subtotal="average" baseField="0" baseItem="0" numFmtId="2"/>
  </dataFields>
  <formats count="1">
    <format dxfId="3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Cycle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600E6F-A697-4F88-A2B0-D07954539916}" name="PivotTable5" cacheId="5" applyNumberFormats="0" applyBorderFormats="0" applyFontFormats="0" applyPatternFormats="0" applyAlignmentFormats="0" applyWidthHeightFormats="1" dataCaption="Values" tag="e3981981-b907-4089-ba95-c22d0fc20921" updatedVersion="8" minRefreshableVersion="3" useAutoFormatting="1" subtotalHiddenItems="1" itemPrintTitles="1" createdVersion="8" indent="0" outline="1" outlineData="1" multipleFieldFilters="0" chartFormat="16">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owntime (minutes)" fld="0" subtotal="average" baseField="0" baseItem="0" numFmtId="1"/>
  </dataFields>
  <formats count="1">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owntime (minu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2491FB-A8F3-43F1-8057-C81FF60E2FE5}" name="PivotTable6" cacheId="4" applyNumberFormats="0" applyBorderFormats="0" applyFontFormats="0" applyPatternFormats="0" applyAlignmentFormats="0" applyWidthHeightFormats="1" dataCaption="Values" tag="342ad2ff-8f8f-4cb6-9372-f060a9f543b5" updatedVersion="8" minRefreshableVersion="3" useAutoFormatting="1" subtotalHiddenItems="1" itemPrintTitles="1" createdVersion="8" indent="0" outline="1" outlineData="1" multipleFieldFilters="0" chartFormat="5">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Defect rate" fld="1" baseField="0" baseItem="1" numFmtId="1"/>
  </dataFields>
  <formats count="1">
    <format dxfId="29">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Defect rate"/>
    <pivotHierarchy dragToData="1" caption="Average of Defec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0E56BE-AA4B-4026-8350-7144B01382FB}" name="PivotTable7" cacheId="9" applyNumberFormats="0" applyBorderFormats="0" applyFontFormats="0" applyPatternFormats="0" applyAlignmentFormats="0" applyWidthHeightFormats="1" dataCaption="Values" tag="98cac704-fe3b-403c-863b-875ba9fcf778" updatedVersion="8" minRefreshableVersion="3" useAutoFormatting="1" subtotalHiddenItems="1" itemPrintTitles="1" createdVersion="8" indent="0" outline="1" outlineData="1" multipleFieldFilters="0" chartFormat="11">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Utilization rate" fld="1" subtotal="average" baseField="0" baseItem="0" numFmtId="2"/>
  </dataFields>
  <formats count="1">
    <format dxfId="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tilizatio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A09D99-9040-4F56-AFE9-380EA2D9D1C7}" name="PivotTable8" cacheId="6" applyNumberFormats="0" applyBorderFormats="0" applyFontFormats="0" applyPatternFormats="0" applyAlignmentFormats="0" applyWidthHeightFormats="1" dataCaption="Values" tag="a1cdb606-eeb1-4df9-888b-f4e9a214ae36" updatedVersion="8" minRefreshableVersion="3" useAutoFormatting="1" subtotalHiddenItems="1" itemPrintTitles="1" createdVersion="8" indent="0" outline="1" outlineData="1" multipleFieldFilters="0" chartFormat="7">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First pass yeild(FPY)" fld="0" baseField="0" baseItem="0" numFmtId="1"/>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D88895-C6E5-4012-9363-2F65178B5C84}" name="PivotTable9" cacheId="7" applyNumberFormats="0" applyBorderFormats="0" applyFontFormats="0" applyPatternFormats="0" applyAlignmentFormats="0" applyWidthHeightFormats="1" dataCaption="Values" tag="9d5d46a9-29f0-4117-a2f2-cf3804dd2961" updatedVersion="8" minRefreshableVersion="3" useAutoFormatting="1" subtotalHiddenItems="1" itemPrintTitles="1" createdVersion="8" indent="0" outline="1" outlineData="1" multipleFieldFilters="0" chartFormat="28">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Average of Scrap Rate" fld="0" subtotal="average" baseField="0" baseItem="0" numFmtId="164"/>
    <dataField name="Sum of Defective Units" fld="1" baseField="0" baseItem="0" numFmtId="1"/>
  </dataFields>
  <formats count="2">
    <format dxfId="26">
      <pivotArea outline="0" collapsedLevelsAreSubtotals="1" fieldPosition="0"/>
    </format>
    <format dxfId="25">
      <pivotArea outline="0" collapsedLevelsAreSubtotals="1" fieldPosition="0">
        <references count="1">
          <reference field="4294967294" count="1" selected="0">
            <x v="1"/>
          </reference>
        </references>
      </pivotArea>
    </format>
  </format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crap Rate"/>
    <pivotHierarchy dragToData="1" caption="Distinct Count of Shif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32E28F-AE65-4F01-8571-F0C350FD9654}" name="PivotTable10" cacheId="8" applyNumberFormats="0" applyBorderFormats="0" applyFontFormats="0" applyPatternFormats="0" applyAlignmentFormats="0" applyWidthHeightFormats="1" dataCaption="Values" tag="0228385e-8377-46ef-a507-738a04e6f563" updatedVersion="8" minRefreshableVersion="3" useAutoFormatting="1" subtotalHiddenItems="1" itemPrintTitles="1" createdVersion="8" indent="0" outline="1" outlineData="1" multipleFieldFilters="0" chartFormat="3">
  <location ref="A3:E9"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3"/>
  </rowFields>
  <rowItems count="6">
    <i>
      <x/>
    </i>
    <i>
      <x v="1"/>
    </i>
    <i>
      <x v="2"/>
    </i>
    <i>
      <x v="3"/>
    </i>
    <i>
      <x v="4"/>
    </i>
    <i t="grand">
      <x/>
    </i>
  </rowItems>
  <colFields count="1">
    <field x="-2"/>
  </colFields>
  <colItems count="4">
    <i>
      <x/>
    </i>
    <i i="1">
      <x v="1"/>
    </i>
    <i i="2">
      <x v="2"/>
    </i>
    <i i="3">
      <x v="3"/>
    </i>
  </colItems>
  <dataFields count="4">
    <dataField name="Sum of Mean Time to Repair(minutes)" fld="0" baseField="0" baseItem="0" numFmtId="165"/>
    <dataField name="Sum of Mean Time to faliure(minutes)" fld="1" baseField="0" baseItem="0"/>
    <dataField name="Sum of Capacity utilization" fld="2" baseField="0" baseItem="0" numFmtId="1"/>
    <dataField name="Count of Shift" fld="4" subtotal="count" baseField="3" baseItem="0"/>
  </dataFields>
  <formats count="3">
    <format dxfId="24">
      <pivotArea outline="0" collapsedLevelsAreSubtotals="1" fieldPosition="0">
        <references count="1">
          <reference field="4294967294" count="1" selected="0">
            <x v="2"/>
          </reference>
        </references>
      </pivotArea>
    </format>
    <format dxfId="23">
      <pivotArea collapsedLevelsAreSubtotals="1" fieldPosition="0">
        <references count="2">
          <reference field="4294967294" count="1" selected="0">
            <x v="1"/>
          </reference>
          <reference field="3" count="0"/>
        </references>
      </pivotArea>
    </format>
    <format dxfId="22">
      <pivotArea outline="0" collapsedLevelsAreSubtotals="1" fieldPosition="0">
        <references count="1">
          <reference field="4294967294" count="1" selected="0">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hift"/>
    <pivotHierarchy dragToData="1"/>
    <pivotHierarchy dragToData="1"/>
    <pivotHierarchy dragToData="1"/>
    <pivotHierarchy dragToData="1"/>
    <pivotHierarchy dragToData="1" caption="Count of Shift"/>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B966CA-24EC-4D7F-9C54-A83FE47230FA}" name="PivotTable11" cacheId="3" applyNumberFormats="0" applyBorderFormats="0" applyFontFormats="0" applyPatternFormats="0" applyAlignmentFormats="0" applyWidthHeightFormats="1" dataCaption="Values" tag="01f354f0-8453-4413-bad2-eff03f08bb3f" updatedVersion="8" minRefreshableVersion="3" useAutoFormatting="1" subtotalHiddenItems="1" itemPrintTitles="1" createdVersion="8" indent="0" outline="1" outlineData="1" multipleFieldFilters="0" chartFormat="23">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Enegry efficiency" fld="1" subtotal="average" baseField="0" baseItem="0" numFmtId="2"/>
  </dataFields>
  <formats count="1">
    <format dxfId="21">
      <pivotArea outline="0" collapsedLevelsAreSubtotals="1" fieldPosition="0"/>
    </format>
  </formats>
  <chartFormats count="12">
    <chartFormat chart="20" format="0"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0" count="1" selected="0">
            <x v="0"/>
          </reference>
        </references>
      </pivotArea>
    </chartFormat>
    <chartFormat chart="22" format="9">
      <pivotArea type="data" outline="0" fieldPosition="0">
        <references count="2">
          <reference field="4294967294" count="1" selected="0">
            <x v="0"/>
          </reference>
          <reference field="0" count="1" selected="0">
            <x v="1"/>
          </reference>
        </references>
      </pivotArea>
    </chartFormat>
    <chartFormat chart="22" format="10">
      <pivotArea type="data" outline="0" fieldPosition="0">
        <references count="2">
          <reference field="4294967294" count="1" selected="0">
            <x v="0"/>
          </reference>
          <reference field="0" count="1" selected="0">
            <x v="2"/>
          </reference>
        </references>
      </pivotArea>
    </chartFormat>
    <chartFormat chart="22" format="11">
      <pivotArea type="data" outline="0" fieldPosition="0">
        <references count="2">
          <reference field="4294967294" count="1" selected="0">
            <x v="0"/>
          </reference>
          <reference field="0" count="1" selected="0">
            <x v="3"/>
          </reference>
        </references>
      </pivotArea>
    </chartFormat>
    <chartFormat chart="22" format="12">
      <pivotArea type="data" outline="0" fieldPosition="0">
        <references count="2">
          <reference field="4294967294" count="1" selected="0">
            <x v="0"/>
          </reference>
          <reference field="0" count="1" selected="0">
            <x v="4"/>
          </reference>
        </references>
      </pivotArea>
    </chartFormat>
    <chartFormat chart="20" format="1">
      <pivotArea type="data" outline="0" fieldPosition="0">
        <references count="2">
          <reference field="4294967294" count="1" selected="0">
            <x v="0"/>
          </reference>
          <reference field="0" count="1" selected="0">
            <x v="0"/>
          </reference>
        </references>
      </pivotArea>
    </chartFormat>
    <chartFormat chart="20" format="2">
      <pivotArea type="data" outline="0" fieldPosition="0">
        <references count="2">
          <reference field="4294967294" count="1" selected="0">
            <x v="0"/>
          </reference>
          <reference field="0" count="1" selected="0">
            <x v="1"/>
          </reference>
        </references>
      </pivotArea>
    </chartFormat>
    <chartFormat chart="20" format="3">
      <pivotArea type="data" outline="0" fieldPosition="0">
        <references count="2">
          <reference field="4294967294" count="1" selected="0">
            <x v="0"/>
          </reference>
          <reference field="0" count="1" selected="0">
            <x v="2"/>
          </reference>
        </references>
      </pivotArea>
    </chartFormat>
    <chartFormat chart="20" format="4">
      <pivotArea type="data" outline="0" fieldPosition="0">
        <references count="2">
          <reference field="4294967294" count="1" selected="0">
            <x v="0"/>
          </reference>
          <reference field="0" count="1" selected="0">
            <x v="3"/>
          </reference>
        </references>
      </pivotArea>
    </chartFormat>
    <chartFormat chart="20" format="5">
      <pivotArea type="data" outline="0" fieldPosition="0">
        <references count="2">
          <reference field="4294967294" count="1" selected="0">
            <x v="0"/>
          </reference>
          <reference field="0" count="1" selected="0">
            <x v="4"/>
          </reference>
        </references>
      </pivotArea>
    </chartFormat>
  </chartFormat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negry efficiency"/>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B598BC-301A-4F1A-AFA5-544722AAB8A4}" name="PivotTable12" cacheId="1" applyNumberFormats="0" applyBorderFormats="0" applyFontFormats="0" applyPatternFormats="0" applyAlignmentFormats="0" applyWidthHeightFormats="1" dataCaption="Values" tag="ac7710a6-ba6f-4655-bac3-031e3efdc729" updatedVersion="8" minRefreshableVersion="3" useAutoFormatting="1" subtotalHiddenItems="1" itemPrintTitles="1" createdVersion="8" indent="0" outline="1" outlineData="1" multipleFieldFilters="0">
  <location ref="A3:D8" firstHeaderRow="1" firstDataRow="5" firstDataCol="1"/>
  <pivotFields count="6">
    <pivotField axis="axisCol" allDrilled="1" subtotalTop="0" showAll="0" dataSourceSort="1" defaultSubtotal="0" defaultAttributeDrillState="1">
      <items count="3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2">
        <item x="0" e="0"/>
        <item x="1" e="0"/>
      </items>
    </pivotField>
    <pivotField dataField="1" subtotalTop="0" showAll="0" defaultSubtotal="0"/>
    <pivotField allDrilled="1" subtotalTop="0" showAll="0" dataSourceSort="1" defaultSubtotal="0" defaultAttributeDrillState="1"/>
  </pivotFields>
  <rowItems count="1">
    <i/>
  </rowItems>
  <colFields count="4">
    <field x="3"/>
    <field x="2"/>
    <field x="1"/>
    <field x="0"/>
  </colFields>
  <colItems count="3">
    <i>
      <x/>
    </i>
    <i>
      <x v="1"/>
    </i>
    <i t="grand">
      <x/>
    </i>
  </colItems>
  <dataFields count="1">
    <dataField name="Sum of Shift" fld="4" baseField="0" baseItem="0"/>
  </dataFields>
  <pivotHierarchies count="64">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4">
    <colHierarchyUsage hierarchyUsage="34"/>
    <colHierarchyUsage hierarchyUsage="35"/>
    <colHierarchyUsage hierarchyUsage="36"/>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arge_manufacturing_dataset_dashboard.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BAA84D-C74E-476D-A19D-D007AD4885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4" firstHeaderRow="0" firstDataRow="1" firstDataCol="0"/>
  <pivotFields count="34">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dataField="1" numFmtId="2" showAll="0"/>
    <pivotField dataField="1" numFmtId="2" showAll="0"/>
    <pivotField numFmtId="2" showAll="0"/>
    <pivotField numFmtId="2" showAll="0"/>
    <pivotField numFmtId="1" showAll="0"/>
    <pivotField numFmtId="2" showAll="0"/>
    <pivotField numFmtId="2" showAll="0"/>
    <pivotField numFmtId="1" showAll="0"/>
    <pivotField numFmtId="2" showAll="0"/>
    <pivotField numFmtId="1" showAll="0"/>
    <pivotField numFmtId="1" showAll="0"/>
    <pivotField numFmtId="1" showAll="0"/>
    <pivotField numFmtId="1" showAll="0"/>
  </pivotFields>
  <rowItems count="1">
    <i/>
  </rowItems>
  <colFields count="1">
    <field x="-2"/>
  </colFields>
  <colItems count="3">
    <i>
      <x/>
    </i>
    <i i="1">
      <x v="1"/>
    </i>
    <i i="2">
      <x v="2"/>
    </i>
  </colItems>
  <dataFields count="3">
    <dataField name="Sum of Availability" fld="20" baseField="0" baseItem="0" numFmtId="1"/>
    <dataField name="Sum of Performance" fld="21" baseField="0" baseItem="1" numFmtId="1"/>
    <dataField name="Sum of Quality" fld="22" baseField="0" baseItem="2" numFmtId="1"/>
  </dataFields>
  <formats count="3">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2"/>
          </reference>
        </references>
      </pivotArea>
    </format>
  </formats>
  <chartFormats count="6">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6AF627DC-A975-4A80-BECD-3E39D5DC7C02}" sourceName="[Table3].[Date]">
  <pivotTables>
    <pivotTable tabId="17" name="PivotTable12"/>
    <pivotTable tabId="6" name="PivotTable4"/>
    <pivotTable tabId="14" name="PivotTable11"/>
    <pivotTable tabId="8" name="PivotTable6"/>
    <pivotTable tabId="7" name="PivotTable5"/>
    <pivotTable tabId="10" name="PivotTable8"/>
    <pivotTable tabId="11" name="PivotTable9"/>
    <pivotTable tabId="13" name="PivotTable10"/>
    <pivotTable tabId="9" name="PivotTable7"/>
  </pivotTables>
  <data>
    <olap pivotCacheId="487043269">
      <levels count="2">
        <level uniqueName="[Table3].[Date].[(All)]" sourceCaption="(All)" count="0"/>
        <level uniqueName="[Table3].[Date].[Date]" sourceCaption="Date" count="349" crossFilter="showItemsWithNoData">
          <ranges>
            <range startItem="0">
              <i n="[Table3].[Date].&amp;[2023-01-02T00:00:00]" c="02-01-2023"/>
              <i n="[Table3].[Date].&amp;[2023-01-03T00:00:00]" c="03-01-2023"/>
              <i n="[Table3].[Date].&amp;[2023-01-04T00:00:00]" c="04-01-2023"/>
              <i n="[Table3].[Date].&amp;[2023-01-05T00:00:00]" c="05-01-2023"/>
              <i n="[Table3].[Date].&amp;[2023-01-06T00:00:00]" c="06-01-2023"/>
              <i n="[Table3].[Date].&amp;[2023-01-07T00:00:00]" c="07-01-2023"/>
              <i n="[Table3].[Date].&amp;[2023-01-09T00:00:00]" c="09-01-2023"/>
              <i n="[Table3].[Date].&amp;[2023-01-10T00:00:00]" c="10-01-2023"/>
              <i n="[Table3].[Date].&amp;[2023-01-11T00:00:00]" c="11-01-2023"/>
              <i n="[Table3].[Date].&amp;[2023-01-12T00:00:00]" c="12-01-2023"/>
              <i n="[Table3].[Date].&amp;[2023-01-13T00:00:00]" c="13-01-2023"/>
              <i n="[Table3].[Date].&amp;[2023-01-14T00:00:00]" c="14-01-2023"/>
              <i n="[Table3].[Date].&amp;[2023-01-15T00:00:00]" c="15-01-2023"/>
              <i n="[Table3].[Date].&amp;[2023-01-16T00:00:00]" c="16-01-2023"/>
              <i n="[Table3].[Date].&amp;[2023-01-17T00:00:00]" c="17-01-2023"/>
              <i n="[Table3].[Date].&amp;[2023-01-18T00:00:00]" c="18-01-2023"/>
              <i n="[Table3].[Date].&amp;[2023-01-19T00:00:00]" c="19-01-2023"/>
              <i n="[Table3].[Date].&amp;[2023-01-20T00:00:00]" c="20-01-2023"/>
              <i n="[Table3].[Date].&amp;[2023-01-21T00:00:00]" c="21-01-2023"/>
              <i n="[Table3].[Date].&amp;[2023-01-22T00:00:00]" c="22-01-2023"/>
              <i n="[Table3].[Date].&amp;[2023-01-25T00:00:00]" c="25-01-2023"/>
              <i n="[Table3].[Date].&amp;[2023-01-26T00:00:00]" c="26-01-2023"/>
              <i n="[Table3].[Date].&amp;[2023-01-27T00:00:00]" c="27-01-2023"/>
              <i n="[Table3].[Date].&amp;[2023-01-28T00:00:00]" c="28-01-2023"/>
              <i n="[Table3].[Date].&amp;[2023-01-30T00:00:00]" c="30-01-2023"/>
              <i n="[Table3].[Date].&amp;[2023-01-31T00:00:00]" c="31-01-2023"/>
              <i n="[Table3].[Date].&amp;[2023-02-01T00:00:00]" c="01-02-2023"/>
              <i n="[Table3].[Date].&amp;[2023-02-02T00:00:00]" c="02-02-2023"/>
              <i n="[Table3].[Date].&amp;[2023-02-03T00:00:00]" c="03-02-2023"/>
              <i n="[Table3].[Date].&amp;[2023-02-04T00:00:00]" c="04-02-2023"/>
              <i n="[Table3].[Date].&amp;[2023-02-05T00:00:00]" c="05-02-2023"/>
              <i n="[Table3].[Date].&amp;[2023-02-06T00:00:00]" c="06-02-2023"/>
              <i n="[Table3].[Date].&amp;[2023-02-07T00:00:00]" c="07-02-2023"/>
              <i n="[Table3].[Date].&amp;[2023-02-08T00:00:00]" c="08-02-2023"/>
              <i n="[Table3].[Date].&amp;[2023-02-09T00:00:00]" c="09-02-2023"/>
              <i n="[Table3].[Date].&amp;[2023-02-10T00:00:00]" c="10-02-2023"/>
              <i n="[Table3].[Date].&amp;[2023-02-11T00:00:00]" c="11-02-2023"/>
              <i n="[Table3].[Date].&amp;[2023-02-12T00:00:00]" c="12-02-2023"/>
              <i n="[Table3].[Date].&amp;[2023-02-13T00:00:00]" c="13-02-2023"/>
              <i n="[Table3].[Date].&amp;[2023-02-14T00:00:00]" c="14-02-2023"/>
              <i n="[Table3].[Date].&amp;[2023-02-15T00:00:00]" c="15-02-2023"/>
              <i n="[Table3].[Date].&amp;[2023-02-16T00:00:00]" c="16-02-2023"/>
              <i n="[Table3].[Date].&amp;[2023-02-17T00:00:00]" c="17-02-2023"/>
              <i n="[Table3].[Date].&amp;[2023-02-18T00:00:00]" c="18-02-2023"/>
              <i n="[Table3].[Date].&amp;[2023-02-19T00:00:00]" c="19-02-2023"/>
              <i n="[Table3].[Date].&amp;[2023-02-20T00:00:00]" c="20-02-2023"/>
              <i n="[Table3].[Date].&amp;[2023-02-21T00:00:00]" c="21-02-2023"/>
              <i n="[Table3].[Date].&amp;[2023-02-22T00:00:00]" c="22-02-2023"/>
              <i n="[Table3].[Date].&amp;[2023-02-23T00:00:00]" c="23-02-2023"/>
              <i n="[Table3].[Date].&amp;[2023-02-24T00:00:00]" c="24-02-2023"/>
              <i n="[Table3].[Date].&amp;[2023-02-25T00:00:00]" c="25-02-2023"/>
              <i n="[Table3].[Date].&amp;[2023-02-26T00:00:00]" c="26-02-2023"/>
              <i n="[Table3].[Date].&amp;[2023-02-27T00:00:00]" c="27-02-2023"/>
              <i n="[Table3].[Date].&amp;[2023-02-28T00:00:00]" c="28-02-2023"/>
              <i n="[Table3].[Date].&amp;[2023-03-01T00:00:00]" c="01-03-2023"/>
              <i n="[Table3].[Date].&amp;[2023-03-02T00:00:00]" c="02-03-2023"/>
              <i n="[Table3].[Date].&amp;[2023-03-03T00:00:00]" c="03-03-2023"/>
              <i n="[Table3].[Date].&amp;[2023-03-04T00:00:00]" c="04-03-2023"/>
              <i n="[Table3].[Date].&amp;[2023-03-05T00:00:00]" c="05-03-2023"/>
              <i n="[Table3].[Date].&amp;[2023-03-06T00:00:00]" c="06-03-2023"/>
              <i n="[Table3].[Date].&amp;[2023-03-07T00:00:00]" c="07-03-2023"/>
              <i n="[Table3].[Date].&amp;[2023-03-08T00:00:00]" c="08-03-2023"/>
              <i n="[Table3].[Date].&amp;[2023-03-09T00:00:00]" c="09-03-2023"/>
              <i n="[Table3].[Date].&amp;[2023-03-10T00:00:00]" c="10-03-2023"/>
              <i n="[Table3].[Date].&amp;[2023-03-11T00:00:00]" c="11-03-2023"/>
              <i n="[Table3].[Date].&amp;[2023-03-12T00:00:00]" c="12-03-2023"/>
              <i n="[Table3].[Date].&amp;[2023-03-13T00:00:00]" c="13-03-2023"/>
              <i n="[Table3].[Date].&amp;[2023-03-14T00:00:00]" c="14-03-2023"/>
              <i n="[Table3].[Date].&amp;[2023-03-16T00:00:00]" c="16-03-2023"/>
              <i n="[Table3].[Date].&amp;[2023-03-17T00:00:00]" c="17-03-2023"/>
              <i n="[Table3].[Date].&amp;[2023-03-18T00:00:00]" c="18-03-2023"/>
              <i n="[Table3].[Date].&amp;[2023-03-19T00:00:00]" c="19-03-2023"/>
              <i n="[Table3].[Date].&amp;[2023-03-20T00:00:00]" c="20-03-2023"/>
              <i n="[Table3].[Date].&amp;[2023-03-21T00:00:00]" c="21-03-2023"/>
              <i n="[Table3].[Date].&amp;[2023-03-22T00:00:00]" c="22-03-2023"/>
              <i n="[Table3].[Date].&amp;[2023-03-23T00:00:00]" c="23-03-2023"/>
              <i n="[Table3].[Date].&amp;[2023-03-24T00:00:00]" c="24-03-2023"/>
              <i n="[Table3].[Date].&amp;[2023-03-25T00:00:00]" c="25-03-2023"/>
              <i n="[Table3].[Date].&amp;[2023-03-27T00:00:00]" c="27-03-2023"/>
              <i n="[Table3].[Date].&amp;[2023-03-28T00:00:00]" c="28-03-2023"/>
              <i n="[Table3].[Date].&amp;[2023-03-29T00:00:00]" c="29-03-2023"/>
              <i n="[Table3].[Date].&amp;[2023-03-30T00:00:00]" c="30-03-2023"/>
              <i n="[Table3].[Date].&amp;[2023-03-31T00:00:00]" c="31-03-2023"/>
              <i n="[Table3].[Date].&amp;[2023-04-01T00:00:00]" c="01-04-2023"/>
              <i n="[Table3].[Date].&amp;[2023-04-02T00:00:00]" c="02-04-2023"/>
              <i n="[Table3].[Date].&amp;[2023-04-03T00:00:00]" c="03-04-2023"/>
              <i n="[Table3].[Date].&amp;[2023-04-04T00:00:00]" c="04-04-2023"/>
              <i n="[Table3].[Date].&amp;[2023-04-05T00:00:00]" c="05-04-2023"/>
              <i n="[Table3].[Date].&amp;[2023-04-06T00:00:00]" c="06-04-2023"/>
              <i n="[Table3].[Date].&amp;[2023-04-07T00:00:00]" c="07-04-2023"/>
              <i n="[Table3].[Date].&amp;[2023-04-08T00:00:00]" c="08-04-2023"/>
              <i n="[Table3].[Date].&amp;[2023-04-09T00:00:00]" c="09-04-2023"/>
              <i n="[Table3].[Date].&amp;[2023-04-10T00:00:00]" c="10-04-2023"/>
              <i n="[Table3].[Date].&amp;[2023-04-11T00:00:00]" c="11-04-2023"/>
              <i n="[Table3].[Date].&amp;[2023-04-12T00:00:00]" c="12-04-2023"/>
              <i n="[Table3].[Date].&amp;[2023-04-13T00:00:00]" c="13-04-2023"/>
              <i n="[Table3].[Date].&amp;[2023-04-14T00:00:00]" c="14-04-2023"/>
              <i n="[Table3].[Date].&amp;[2023-04-15T00:00:00]" c="15-04-2023"/>
              <i n="[Table3].[Date].&amp;[2023-04-16T00:00:00]" c="16-04-2023"/>
              <i n="[Table3].[Date].&amp;[2023-04-17T00:00:00]" c="17-04-2023"/>
              <i n="[Table3].[Date].&amp;[2023-04-18T00:00:00]" c="18-04-2023"/>
              <i n="[Table3].[Date].&amp;[2023-04-20T00:00:00]" c="20-04-2023"/>
              <i n="[Table3].[Date].&amp;[2023-04-21T00:00:00]" c="21-04-2023"/>
              <i n="[Table3].[Date].&amp;[2023-04-22T00:00:00]" c="22-04-2023"/>
              <i n="[Table3].[Date].&amp;[2023-04-23T00:00:00]" c="23-04-2023"/>
              <i n="[Table3].[Date].&amp;[2023-04-24T00:00:00]" c="24-04-2023"/>
              <i n="[Table3].[Date].&amp;[2023-04-25T00:00:00]" c="25-04-2023"/>
              <i n="[Table3].[Date].&amp;[2023-04-26T00:00:00]" c="26-04-2023"/>
              <i n="[Table3].[Date].&amp;[2023-04-27T00:00:00]" c="27-04-2023"/>
              <i n="[Table3].[Date].&amp;[2023-04-28T00:00:00]" c="28-04-2023"/>
              <i n="[Table3].[Date].&amp;[2023-04-29T00:00:00]" c="29-04-2023"/>
              <i n="[Table3].[Date].&amp;[2023-04-30T00:00:00]" c="30-04-2023"/>
              <i n="[Table3].[Date].&amp;[2023-05-01T00:00:00]" c="01-05-2023"/>
              <i n="[Table3].[Date].&amp;[2023-05-03T00:00:00]" c="03-05-2023"/>
              <i n="[Table3].[Date].&amp;[2023-05-04T00:00:00]" c="04-05-2023"/>
              <i n="[Table3].[Date].&amp;[2023-05-05T00:00:00]" c="05-05-2023"/>
              <i n="[Table3].[Date].&amp;[2023-05-06T00:00:00]" c="06-05-2023"/>
              <i n="[Table3].[Date].&amp;[2023-05-08T00:00:00]" c="08-05-2023"/>
              <i n="[Table3].[Date].&amp;[2023-05-09T00:00:00]" c="09-05-2023"/>
              <i n="[Table3].[Date].&amp;[2023-05-10T00:00:00]" c="10-05-2023"/>
              <i n="[Table3].[Date].&amp;[2023-05-12T00:00:00]" c="12-05-2023"/>
              <i n="[Table3].[Date].&amp;[2023-05-13T00:00:00]" c="13-05-2023"/>
              <i n="[Table3].[Date].&amp;[2023-05-14T00:00:00]" c="14-05-2023"/>
              <i n="[Table3].[Date].&amp;[2023-05-15T00:00:00]" c="15-05-2023"/>
              <i n="[Table3].[Date].&amp;[2023-05-16T00:00:00]" c="16-05-2023"/>
              <i n="[Table3].[Date].&amp;[2023-05-17T00:00:00]" c="17-05-2023"/>
              <i n="[Table3].[Date].&amp;[2023-05-19T00:00:00]" c="19-05-2023"/>
              <i n="[Table3].[Date].&amp;[2023-05-20T00:00:00]" c="20-05-2023"/>
              <i n="[Table3].[Date].&amp;[2023-05-21T00:00:00]" c="21-05-2023"/>
              <i n="[Table3].[Date].&amp;[2023-05-22T00:00:00]" c="22-05-2023"/>
              <i n="[Table3].[Date].&amp;[2023-05-23T00:00:00]" c="23-05-2023"/>
              <i n="[Table3].[Date].&amp;[2023-05-24T00:00:00]" c="24-05-2023"/>
              <i n="[Table3].[Date].&amp;[2023-05-25T00:00:00]" c="25-05-2023"/>
              <i n="[Table3].[Date].&amp;[2023-05-26T00:00:00]" c="26-05-2023"/>
              <i n="[Table3].[Date].&amp;[2023-05-27T00:00:00]" c="27-05-2023"/>
              <i n="[Table3].[Date].&amp;[2023-05-28T00:00:00]" c="28-05-2023"/>
              <i n="[Table3].[Date].&amp;[2023-05-29T00:00:00]" c="29-05-2023"/>
              <i n="[Table3].[Date].&amp;[2023-05-30T00:00:00]" c="30-05-2023"/>
              <i n="[Table3].[Date].&amp;[2023-05-31T00:00:00]" c="31-05-2023"/>
              <i n="[Table3].[Date].&amp;[2023-06-01T00:00:00]" c="01-06-2023"/>
              <i n="[Table3].[Date].&amp;[2023-06-02T00:00:00]" c="02-06-2023"/>
              <i n="[Table3].[Date].&amp;[2023-06-03T00:00:00]" c="03-06-2023"/>
              <i n="[Table3].[Date].&amp;[2023-06-04T00:00:00]" c="04-06-2023"/>
              <i n="[Table3].[Date].&amp;[2023-06-05T00:00:00]" c="05-06-2023"/>
              <i n="[Table3].[Date].&amp;[2023-06-06T00:00:00]" c="06-06-2023"/>
              <i n="[Table3].[Date].&amp;[2023-06-07T00:00:00]" c="07-06-2023"/>
              <i n="[Table3].[Date].&amp;[2023-06-08T00:00:00]" c="08-06-2023"/>
              <i n="[Table3].[Date].&amp;[2023-06-09T00:00:00]" c="09-06-2023"/>
              <i n="[Table3].[Date].&amp;[2023-06-10T00:00:00]" c="10-06-2023"/>
              <i n="[Table3].[Date].&amp;[2023-06-11T00:00:00]" c="11-06-2023"/>
              <i n="[Table3].[Date].&amp;[2023-06-12T00:00:00]" c="12-06-2023"/>
              <i n="[Table3].[Date].&amp;[2023-06-13T00:00:00]" c="13-06-2023"/>
              <i n="[Table3].[Date].&amp;[2023-06-14T00:00:00]" c="14-06-2023"/>
              <i n="[Table3].[Date].&amp;[2023-06-15T00:00:00]" c="15-06-2023"/>
              <i n="[Table3].[Date].&amp;[2023-06-16T00:00:00]" c="16-06-2023"/>
              <i n="[Table3].[Date].&amp;[2023-06-17T00:00:00]" c="17-06-2023"/>
              <i n="[Table3].[Date].&amp;[2023-06-18T00:00:00]" c="18-06-2023"/>
              <i n="[Table3].[Date].&amp;[2023-06-19T00:00:00]" c="19-06-2023"/>
              <i n="[Table3].[Date].&amp;[2023-06-20T00:00:00]" c="20-06-2023"/>
              <i n="[Table3].[Date].&amp;[2023-06-21T00:00:00]" c="21-06-2023"/>
              <i n="[Table3].[Date].&amp;[2023-06-22T00:00:00]" c="22-06-2023"/>
              <i n="[Table3].[Date].&amp;[2023-06-23T00:00:00]" c="23-06-2023"/>
              <i n="[Table3].[Date].&amp;[2023-06-24T00:00:00]" c="24-06-2023"/>
              <i n="[Table3].[Date].&amp;[2023-06-25T00:00:00]" c="25-06-2023"/>
              <i n="[Table3].[Date].&amp;[2023-06-26T00:00:00]" c="26-06-2023"/>
              <i n="[Table3].[Date].&amp;[2023-06-27T00:00:00]" c="27-06-2023"/>
              <i n="[Table3].[Date].&amp;[2023-06-28T00:00:00]" c="28-06-2023"/>
              <i n="[Table3].[Date].&amp;[2023-06-29T00:00:00]" c="29-06-2023"/>
              <i n="[Table3].[Date].&amp;[2023-06-30T00:00:00]" c="30-06-2023"/>
              <i n="[Table3].[Date].&amp;[2023-07-01T00:00:00]" c="01-07-2023"/>
              <i n="[Table3].[Date].&amp;[2023-07-02T00:00:00]" c="02-07-2023"/>
              <i n="[Table3].[Date].&amp;[2023-07-03T00:00:00]" c="03-07-2023"/>
              <i n="[Table3].[Date].&amp;[2023-07-04T00:00:00]" c="04-07-2023"/>
              <i n="[Table3].[Date].&amp;[2023-07-05T00:00:00]" c="05-07-2023"/>
              <i n="[Table3].[Date].&amp;[2023-07-06T00:00:00]" c="06-07-2023"/>
              <i n="[Table3].[Date].&amp;[2023-07-07T00:00:00]" c="07-07-2023"/>
              <i n="[Table3].[Date].&amp;[2023-07-08T00:00:00]" c="08-07-2023"/>
              <i n="[Table3].[Date].&amp;[2023-07-09T00:00:00]" c="09-07-2023"/>
              <i n="[Table3].[Date].&amp;[2023-07-10T00:00:00]" c="10-07-2023"/>
              <i n="[Table3].[Date].&amp;[2023-07-11T00:00:00]" c="11-07-2023"/>
              <i n="[Table3].[Date].&amp;[2023-07-12T00:00:00]" c="12-07-2023"/>
              <i n="[Table3].[Date].&amp;[2023-07-14T00:00:00]" c="14-07-2023"/>
              <i n="[Table3].[Date].&amp;[2023-07-15T00:00:00]" c="15-07-2023"/>
              <i n="[Table3].[Date].&amp;[2023-07-16T00:00:00]" c="16-07-2023"/>
              <i n="[Table3].[Date].&amp;[2023-07-17T00:00:00]" c="17-07-2023"/>
              <i n="[Table3].[Date].&amp;[2023-07-18T00:00:00]" c="18-07-2023"/>
              <i n="[Table3].[Date].&amp;[2023-07-19T00:00:00]" c="19-07-2023"/>
              <i n="[Table3].[Date].&amp;[2023-07-20T00:00:00]" c="20-07-2023"/>
              <i n="[Table3].[Date].&amp;[2023-07-22T00:00:00]" c="22-07-2023"/>
              <i n="[Table3].[Date].&amp;[2023-07-23T00:00:00]" c="23-07-2023"/>
              <i n="[Table3].[Date].&amp;[2023-07-24T00:00:00]" c="24-07-2023"/>
              <i n="[Table3].[Date].&amp;[2023-07-25T00:00:00]" c="25-07-2023"/>
              <i n="[Table3].[Date].&amp;[2023-07-27T00:00:00]" c="27-07-2023"/>
              <i n="[Table3].[Date].&amp;[2023-07-28T00:00:00]" c="28-07-2023"/>
              <i n="[Table3].[Date].&amp;[2023-07-29T00:00:00]" c="29-07-2023"/>
              <i n="[Table3].[Date].&amp;[2023-07-30T00:00:00]" c="30-07-2023"/>
              <i n="[Table3].[Date].&amp;[2023-07-31T00:00:00]" c="31-07-2023"/>
              <i n="[Table3].[Date].&amp;[2023-08-01T00:00:00]" c="01-08-2023"/>
              <i n="[Table3].[Date].&amp;[2023-08-02T00:00:00]" c="02-08-2023"/>
              <i n="[Table3].[Date].&amp;[2023-08-03T00:00:00]" c="03-08-2023"/>
              <i n="[Table3].[Date].&amp;[2023-08-04T00:00:00]" c="04-08-2023"/>
              <i n="[Table3].[Date].&amp;[2023-08-05T00:00:00]" c="05-08-2023"/>
              <i n="[Table3].[Date].&amp;[2023-08-06T00:00:00]" c="06-08-2023"/>
              <i n="[Table3].[Date].&amp;[2023-08-07T00:00:00]" c="07-08-2023"/>
              <i n="[Table3].[Date].&amp;[2023-08-08T00:00:00]" c="08-08-2023"/>
              <i n="[Table3].[Date].&amp;[2023-08-09T00:00:00]" c="09-08-2023"/>
              <i n="[Table3].[Date].&amp;[2023-08-10T00:00:00]" c="10-08-2023"/>
              <i n="[Table3].[Date].&amp;[2023-08-11T00:00:00]" c="11-08-2023"/>
              <i n="[Table3].[Date].&amp;[2023-08-12T00:00:00]" c="12-08-2023"/>
              <i n="[Table3].[Date].&amp;[2023-08-13T00:00:00]" c="13-08-2023"/>
              <i n="[Table3].[Date].&amp;[2023-08-14T00:00:00]" c="14-08-2023"/>
              <i n="[Table3].[Date].&amp;[2023-08-15T00:00:00]" c="15-08-2023"/>
              <i n="[Table3].[Date].&amp;[2023-08-16T00:00:00]" c="16-08-2023"/>
              <i n="[Table3].[Date].&amp;[2023-08-17T00:00:00]" c="17-08-2023"/>
              <i n="[Table3].[Date].&amp;[2023-08-18T00:00:00]" c="18-08-2023"/>
              <i n="[Table3].[Date].&amp;[2023-08-19T00:00:00]" c="19-08-2023"/>
              <i n="[Table3].[Date].&amp;[2023-08-20T00:00:00]" c="20-08-2023"/>
              <i n="[Table3].[Date].&amp;[2023-08-22T00:00:00]" c="22-08-2023"/>
              <i n="[Table3].[Date].&amp;[2023-08-23T00:00:00]" c="23-08-2023"/>
              <i n="[Table3].[Date].&amp;[2023-08-24T00:00:00]" c="24-08-2023"/>
              <i n="[Table3].[Date].&amp;[2023-08-25T00:00:00]" c="25-08-2023"/>
              <i n="[Table3].[Date].&amp;[2023-08-26T00:00:00]" c="26-08-2023"/>
              <i n="[Table3].[Date].&amp;[2023-08-27T00:00:00]" c="27-08-2023"/>
              <i n="[Table3].[Date].&amp;[2023-08-28T00:00:00]" c="28-08-2023"/>
              <i n="[Table3].[Date].&amp;[2023-08-29T00:00:00]" c="29-08-2023"/>
              <i n="[Table3].[Date].&amp;[2023-08-31T00:00:00]" c="31-08-2023"/>
              <i n="[Table3].[Date].&amp;[2023-09-02T00:00:00]" c="02-09-2023"/>
              <i n="[Table3].[Date].&amp;[2023-09-03T00:00:00]" c="03-09-2023"/>
              <i n="[Table3].[Date].&amp;[2023-09-04T00:00:00]" c="04-09-2023"/>
              <i n="[Table3].[Date].&amp;[2023-09-05T00:00:00]" c="05-09-2023"/>
              <i n="[Table3].[Date].&amp;[2023-09-06T00:00:00]" c="06-09-2023"/>
              <i n="[Table3].[Date].&amp;[2023-09-07T00:00:00]" c="07-09-2023"/>
              <i n="[Table3].[Date].&amp;[2023-09-08T00:00:00]" c="08-09-2023"/>
              <i n="[Table3].[Date].&amp;[2023-09-09T00:00:00]" c="09-09-2023"/>
              <i n="[Table3].[Date].&amp;[2023-09-10T00:00:00]" c="10-09-2023"/>
              <i n="[Table3].[Date].&amp;[2023-09-11T00:00:00]" c="11-09-2023"/>
              <i n="[Table3].[Date].&amp;[2023-09-12T00:00:00]" c="12-09-2023"/>
              <i n="[Table3].[Date].&amp;[2023-09-14T00:00:00]" c="14-09-2023"/>
              <i n="[Table3].[Date].&amp;[2023-09-15T00:00:00]" c="15-09-2023"/>
              <i n="[Table3].[Date].&amp;[2023-09-16T00:00:00]" c="16-09-2023"/>
              <i n="[Table3].[Date].&amp;[2023-09-17T00:00:00]" c="17-09-2023"/>
              <i n="[Table3].[Date].&amp;[2023-09-19T00:00:00]" c="19-09-2023"/>
              <i n="[Table3].[Date].&amp;[2023-09-20T00:00:00]" c="20-09-2023"/>
              <i n="[Table3].[Date].&amp;[2023-09-21T00:00:00]" c="21-09-2023"/>
              <i n="[Table3].[Date].&amp;[2023-09-22T00:00:00]" c="22-09-2023"/>
              <i n="[Table3].[Date].&amp;[2023-09-23T00:00:00]" c="23-09-2023"/>
              <i n="[Table3].[Date].&amp;[2023-09-24T00:00:00]" c="24-09-2023"/>
              <i n="[Table3].[Date].&amp;[2023-09-25T00:00:00]" c="25-09-2023"/>
              <i n="[Table3].[Date].&amp;[2023-09-26T00:00:00]" c="26-09-2023"/>
              <i n="[Table3].[Date].&amp;[2023-09-27T00:00:00]" c="27-09-2023"/>
              <i n="[Table3].[Date].&amp;[2023-09-28T00:00:00]" c="28-09-2023"/>
              <i n="[Table3].[Date].&amp;[2023-09-29T00:00:00]" c="29-09-2023"/>
              <i n="[Table3].[Date].&amp;[2023-09-30T00:00:00]" c="30-09-2023"/>
              <i n="[Table3].[Date].&amp;[2023-10-01T00:00:00]" c="01-10-2023"/>
              <i n="[Table3].[Date].&amp;[2023-10-02T00:00:00]" c="02-10-2023"/>
              <i n="[Table3].[Date].&amp;[2023-10-03T00:00:00]" c="03-10-2023"/>
              <i n="[Table3].[Date].&amp;[2023-10-04T00:00:00]" c="04-10-2023"/>
              <i n="[Table3].[Date].&amp;[2023-10-06T00:00:00]" c="06-10-2023"/>
              <i n="[Table3].[Date].&amp;[2023-10-07T00:00:00]" c="07-10-2023"/>
              <i n="[Table3].[Date].&amp;[2023-10-08T00:00:00]" c="08-10-2023"/>
              <i n="[Table3].[Date].&amp;[2023-10-09T00:00:00]" c="09-10-2023"/>
              <i n="[Table3].[Date].&amp;[2023-10-10T00:00:00]" c="10-10-2023"/>
              <i n="[Table3].[Date].&amp;[2023-10-11T00:00:00]" c="11-10-2023"/>
              <i n="[Table3].[Date].&amp;[2023-10-12T00:00:00]" c="12-10-2023"/>
              <i n="[Table3].[Date].&amp;[2023-10-13T00:00:00]" c="13-10-2023"/>
              <i n="[Table3].[Date].&amp;[2023-10-14T00:00:00]" c="14-10-2023"/>
              <i n="[Table3].[Date].&amp;[2023-10-15T00:00:00]" c="15-10-2023"/>
              <i n="[Table3].[Date].&amp;[2023-10-16T00:00:00]" c="16-10-2023"/>
              <i n="[Table3].[Date].&amp;[2023-10-17T00:00:00]" c="17-10-2023"/>
              <i n="[Table3].[Date].&amp;[2023-10-18T00:00:00]" c="18-10-2023"/>
              <i n="[Table3].[Date].&amp;[2023-10-19T00:00:00]" c="19-10-2023"/>
              <i n="[Table3].[Date].&amp;[2023-10-20T00:00:00]" c="20-10-2023"/>
              <i n="[Table3].[Date].&amp;[2023-10-21T00:00:00]" c="21-10-2023"/>
              <i n="[Table3].[Date].&amp;[2023-10-22T00:00:00]" c="22-10-2023"/>
              <i n="[Table3].[Date].&amp;[2023-10-23T00:00:00]" c="23-10-2023"/>
              <i n="[Table3].[Date].&amp;[2023-10-24T00:00:00]" c="24-10-2023"/>
              <i n="[Table3].[Date].&amp;[2023-10-25T00:00:00]" c="25-10-2023"/>
              <i n="[Table3].[Date].&amp;[2023-10-26T00:00:00]" c="26-10-2023"/>
              <i n="[Table3].[Date].&amp;[2023-10-27T00:00:00]" c="27-10-2023"/>
              <i n="[Table3].[Date].&amp;[2023-10-28T00:00:00]" c="28-10-2023"/>
              <i n="[Table3].[Date].&amp;[2023-10-29T00:00:00]" c="29-10-2023"/>
              <i n="[Table3].[Date].&amp;[2023-10-30T00:00:00]" c="30-10-2023"/>
              <i n="[Table3].[Date].&amp;[2023-10-31T00:00:00]" c="31-10-2023"/>
              <i n="[Table3].[Date].&amp;[2023-11-01T00:00:00]" c="01-11-2023"/>
              <i n="[Table3].[Date].&amp;[2023-11-02T00:00:00]" c="02-11-2023"/>
              <i n="[Table3].[Date].&amp;[2023-11-03T00:00:00]" c="03-11-2023"/>
              <i n="[Table3].[Date].&amp;[2023-11-04T00:00:00]" c="04-11-2023"/>
              <i n="[Table3].[Date].&amp;[2023-11-06T00:00:00]" c="06-11-2023"/>
              <i n="[Table3].[Date].&amp;[2023-11-07T00:00:00]" c="07-11-2023"/>
              <i n="[Table3].[Date].&amp;[2023-11-08T00:00:00]" c="08-11-2023"/>
              <i n="[Table3].[Date].&amp;[2023-11-09T00:00:00]" c="09-11-2023"/>
              <i n="[Table3].[Date].&amp;[2023-11-10T00:00:00]" c="10-11-2023"/>
              <i n="[Table3].[Date].&amp;[2023-11-11T00:00:00]" c="11-11-2023"/>
              <i n="[Table3].[Date].&amp;[2023-11-12T00:00:00]" c="12-11-2023"/>
              <i n="[Table3].[Date].&amp;[2023-11-14T00:00:00]" c="14-11-2023"/>
              <i n="[Table3].[Date].&amp;[2023-11-15T00:00:00]" c="15-11-2023"/>
              <i n="[Table3].[Date].&amp;[2023-11-16T00:00:00]" c="16-11-2023"/>
              <i n="[Table3].[Date].&amp;[2023-11-17T00:00:00]" c="17-11-2023"/>
              <i n="[Table3].[Date].&amp;[2023-11-18T00:00:00]" c="18-11-2023"/>
              <i n="[Table3].[Date].&amp;[2023-11-19T00:00:00]" c="19-11-2023"/>
              <i n="[Table3].[Date].&amp;[2023-11-20T00:00:00]" c="20-11-2023"/>
              <i n="[Table3].[Date].&amp;[2023-11-21T00:00:00]" c="21-11-2023"/>
              <i n="[Table3].[Date].&amp;[2023-11-22T00:00:00]" c="22-11-2023"/>
              <i n="[Table3].[Date].&amp;[2023-11-24T00:00:00]" c="24-11-2023"/>
              <i n="[Table3].[Date].&amp;[2023-11-25T00:00:00]" c="25-11-2023"/>
              <i n="[Table3].[Date].&amp;[2023-11-26T00:00:00]" c="26-11-2023"/>
              <i n="[Table3].[Date].&amp;[2023-11-27T00:00:00]" c="27-11-2023"/>
              <i n="[Table3].[Date].&amp;[2023-11-28T00:00:00]" c="28-11-2023"/>
              <i n="[Table3].[Date].&amp;[2023-11-29T00:00:00]" c="29-11-2023"/>
              <i n="[Table3].[Date].&amp;[2023-11-30T00:00:00]" c="30-11-2023"/>
              <i n="[Table3].[Date].&amp;[2023-12-01T00:00:00]" c="01-12-2023"/>
              <i n="[Table3].[Date].&amp;[2023-12-02T00:00:00]" c="02-12-2023"/>
              <i n="[Table3].[Date].&amp;[2023-12-03T00:00:00]" c="03-12-2023"/>
              <i n="[Table3].[Date].&amp;[2023-12-04T00:00:00]" c="04-12-2023"/>
              <i n="[Table3].[Date].&amp;[2023-12-05T00:00:00]" c="05-12-2023"/>
              <i n="[Table3].[Date].&amp;[2023-12-06T00:00:00]" c="06-12-2023"/>
              <i n="[Table3].[Date].&amp;[2023-12-08T00:00:00]" c="08-12-2023"/>
              <i n="[Table3].[Date].&amp;[2023-12-09T00:00:00]" c="09-12-2023"/>
              <i n="[Table3].[Date].&amp;[2023-12-10T00:00:00]" c="10-12-2023"/>
              <i n="[Table3].[Date].&amp;[2023-12-11T00:00:00]" c="11-12-2023"/>
              <i n="[Table3].[Date].&amp;[2023-12-13T00:00:00]" c="13-12-2023"/>
              <i n="[Table3].[Date].&amp;[2023-12-14T00:00:00]" c="14-12-2023"/>
              <i n="[Table3].[Date].&amp;[2023-12-15T00:00:00]" c="15-12-2023"/>
              <i n="[Table3].[Date].&amp;[2023-12-16T00:00:00]" c="16-12-2023"/>
              <i n="[Table3].[Date].&amp;[2023-12-17T00:00:00]" c="17-12-2023"/>
              <i n="[Table3].[Date].&amp;[2023-12-18T00:00:00]" c="18-12-2023"/>
              <i n="[Table3].[Date].&amp;[2023-12-19T00:00:00]" c="19-12-2023"/>
              <i n="[Table3].[Date].&amp;[2023-12-20T00:00:00]" c="20-12-2023"/>
              <i n="[Table3].[Date].&amp;[2023-12-21T00:00:00]" c="21-12-2023"/>
              <i n="[Table3].[Date].&amp;[2023-12-22T00:00:00]" c="22-12-2023"/>
              <i n="[Table3].[Date].&amp;[2023-12-23T00:00:00]" c="23-12-2023"/>
              <i n="[Table3].[Date].&amp;[2023-12-24T00:00:00]" c="24-12-2023"/>
              <i n="[Table3].[Date].&amp;[2023-12-25T00:00:00]" c="25-12-2023"/>
              <i n="[Table3].[Date].&amp;[2023-12-26T00:00:00]" c="26-12-2023"/>
              <i n="[Table3].[Date].&amp;[2023-12-27T00:00:00]" c="27-12-2023"/>
              <i n="[Table3].[Date].&amp;[2023-12-28T00:00:00]" c="28-12-2023"/>
              <i n="[Table3].[Date].&amp;[2023-12-29T00:00:00]" c="29-12-2023"/>
              <i n="[Table3].[Date].&amp;[2023-12-30T00:00:00]" c="30-12-2023"/>
              <i n="[Table3].[Date].&amp;[2023-12-31T00:00:00]" c="31-12-2023"/>
              <i n="[Table3].[Date].&amp;[2024-01-01T00:00:00]" c="01-01-2024"/>
              <i n="[Table3].[Date].&amp;[2024-01-02T00:00:00]" c="02-01-2024"/>
              <i n="[Table3].[Date].&amp;[2024-01-03T00:00:00]" c="03-01-2024"/>
              <i n="[Table3].[Date].&amp;[2024-01-04T00:00:00]" c="04-01-2024"/>
              <i n="[Table3].[Date].&amp;[2024-01-05T00:00:00]" c="05-01-2024"/>
              <i n="[Table3].[Date].&amp;[2024-01-06T00:00:00]" c="06-01-2024"/>
              <i n="[Table3].[Date].&amp;[2024-01-07T00:00:00]" c="07-01-2024"/>
              <i n="[Table3].[Date].&amp;[2024-01-08T00:00:00]" c="08-01-2024"/>
              <i n="[Table3].[Date].&amp;[2024-01-09T00:00:00]" c="09-01-2024"/>
              <i n="[Table3].[Date].&amp;[2024-01-10T00:00:00]" c="10-01-2024"/>
            </range>
          </ranges>
        </level>
      </levels>
      <selections count="1">
        <selection n="[Table3].[D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2F99456B-0CEF-4880-A4FC-6408C1BD7E86}" sourceName="[Table3].[Shift]">
  <pivotTables>
    <pivotTable tabId="17" name="PivotTable12"/>
    <pivotTable tabId="6" name="PivotTable4"/>
    <pivotTable tabId="14" name="PivotTable11"/>
    <pivotTable tabId="8" name="PivotTable6"/>
    <pivotTable tabId="7" name="PivotTable5"/>
    <pivotTable tabId="10" name="PivotTable8"/>
    <pivotTable tabId="11" name="PivotTable9"/>
    <pivotTable tabId="13" name="PivotTable10"/>
    <pivotTable tabId="9" name="PivotTable7"/>
  </pivotTables>
  <data>
    <olap pivotCacheId="487043269">
      <levels count="2">
        <level uniqueName="[Table3].[Shift].[(All)]" sourceCaption="(All)" count="0"/>
        <level uniqueName="[Table3].[Shift].[Shift]" sourceCaption="Shift" count="3">
          <ranges>
            <range startItem="0">
              <i n="[Table3].[Shift].&amp;[1]" c="1"/>
              <i n="[Table3].[Shift].&amp;[2]" c="2"/>
              <i n="[Table3].[Shift].&amp;[3]" c="3"/>
            </range>
          </ranges>
        </level>
      </levels>
      <selections count="1">
        <selection n="[Table3].[Shif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hine_ID" xr10:uid="{3851F53D-A1D2-407B-87C5-66CFEF174D54}" sourceName="[Table3].[Machine ID]">
  <pivotTables>
    <pivotTable tabId="17" name="PivotTable12"/>
    <pivotTable tabId="6" name="PivotTable4"/>
    <pivotTable tabId="14" name="PivotTable11"/>
    <pivotTable tabId="8" name="PivotTable6"/>
    <pivotTable tabId="7" name="PivotTable5"/>
    <pivotTable tabId="10" name="PivotTable8"/>
    <pivotTable tabId="11" name="PivotTable9"/>
    <pivotTable tabId="13" name="PivotTable10"/>
    <pivotTable tabId="9" name="PivotTable7"/>
  </pivotTables>
  <data>
    <olap pivotCacheId="487043269">
      <levels count="2">
        <level uniqueName="[Table3].[Machine ID].[(All)]" sourceCaption="(All)" count="0"/>
        <level uniqueName="[Table3].[Machine ID].[Machine ID]" sourceCaption="Machine ID" count="5">
          <ranges>
            <range startItem="0">
              <i n="[Table3].[Machine ID].&amp;[M01]" c="M01"/>
              <i n="[Table3].[Machine ID].&amp;[M02]" c="M02"/>
              <i n="[Table3].[Machine ID].&amp;[M03]" c="M03"/>
              <i n="[Table3].[Machine ID].&amp;[M04]" c="M04"/>
              <i n="[Table3].[Machine ID].&amp;[M05]" c="M05"/>
            </range>
          </ranges>
        </level>
      </levels>
      <selections count="1">
        <selection n="[Table3].[Machine 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4E8DB3DE-67DB-4639-929C-9B020F3BA206}" cache="Slicer_Date" caption="Date" level="1" style="SlicerStyleDark3" rowHeight="234950"/>
  <slicer name="Shift" xr10:uid="{8FE2B569-CDA8-4E02-BC96-433AFCFCFC58}" cache="Slicer_Shift" caption="Shift" level="1" style="SlicerStyleDark3" rowHeight="234950"/>
  <slicer name="Machine ID" xr10:uid="{3DCE1E47-0CF5-40AF-AA66-EA8E9B49C8E8}" cache="Slicer_Machine_ID" caption="Machine ID" level="1"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77483D72-045C-4282-B467-2014406DC838}" cache="Slicer_Date" caption="Date" startItem="4" level="1" style="SlicerStyleDark3" rowHeight="234950"/>
  <slicer name="Shift 1" xr10:uid="{56F119A0-AF52-4DC9-BF58-B9DF9450C315}" cache="Slicer_Shift" caption="Shift" startItem="2" level="1" style="SlicerStyleDark3" rowHeight="234950"/>
  <slicer name="Machine ID 1" xr10:uid="{8C133D63-D335-40FA-B6CA-7C42E9045A8A}" cache="Slicer_Machine_ID" caption="Machine ID" startItem="4" level="1"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1DFB13-58C2-4A82-9695-A7FDE4BFB510}" name="Table3" displayName="Table3" ref="A1:AH1001" totalsRowShown="0">
  <autoFilter ref="A1:AH1001" xr:uid="{6D1DFB13-58C2-4A82-9695-A7FDE4BFB510}"/>
  <tableColumns count="34">
    <tableColumn id="1" xr3:uid="{BD7CE19A-EE25-44AF-B446-01248FD8B9EC}" name="Date" dataDxfId="17">
      <calculatedColumnFormula>RANDBETWEEN(DATE(2023,1,1),DATE(2024,1,10))</calculatedColumnFormula>
    </tableColumn>
    <tableColumn id="2" xr3:uid="{2D5EB19A-2AE3-4AB4-B577-4EDCD41A1A45}" name="Shift"/>
    <tableColumn id="3" xr3:uid="{558D213C-BB06-4673-BBF2-CEC9B1A10317}" name="Machine ID"/>
    <tableColumn id="4" xr3:uid="{4E59F82E-97A4-461B-BA97-694F49525BDA}" name="Units Produced"/>
    <tableColumn id="5" xr3:uid="{F20D751C-C2FC-497B-BE88-00C264C8FF8B}" name="Good Units"/>
    <tableColumn id="6" xr3:uid="{C31C445E-D446-4CFD-960F-51965D17B260}" name="Defective Units"/>
    <tableColumn id="25" xr3:uid="{6A3AC904-5BDD-4669-8EBB-8F163029CC3C}" name="Available Time(minutes)" dataDxfId="16">
      <calculatedColumnFormula>RANDBETWEEN(60,70)</calculatedColumnFormula>
    </tableColumn>
    <tableColumn id="7" xr3:uid="{2F08E719-24B8-4810-BE5A-E1A75D4E691C}" name="Downtime (minutes)"/>
    <tableColumn id="8" xr3:uid="{E530299C-F146-4580-93D8-3D73A87D2C4C}" name="Total Operating Time (minutes)"/>
    <tableColumn id="9" xr3:uid="{24E426CA-9D07-44BD-BC74-8F02434B7936}" name="Scrap Units"/>
    <tableColumn id="10" xr3:uid="{BC726A86-0688-4472-9467-65EEF433FBEF}" name="Energy Consumed (kWh)"/>
    <tableColumn id="11" xr3:uid="{3DBF6AAC-71D5-4C02-9A6E-B9D4C2CC7D64}" name="Orders Fulfilled"/>
    <tableColumn id="12" xr3:uid="{980BC6F8-32EE-4345-9C13-D7856DE3AA4E}" name="Orders Received"/>
    <tableColumn id="13" xr3:uid="{B3260523-E72D-45B7-BD83-DD276C5295F8}" name="Order Completion Time (hours)"/>
    <tableColumn id="14" xr3:uid="{64BAE703-1A6D-4C3C-9DA9-85D1ED23B410}" name="Max Capacity"/>
    <tableColumn id="31" xr3:uid="{D4D32050-0C7D-457B-BE7E-4C3D03451B1D}" name="Number of failures" dataDxfId="15">
      <calculatedColumnFormula>RANDBETWEEN(1,7)</calculatedColumnFormula>
    </tableColumn>
    <tableColumn id="15" xr3:uid="{1852C47B-C4B0-4FA7-B108-76BCAF63E36F}" name="Repair Time (minutes)"/>
    <tableColumn id="16" xr3:uid="{D2066BE1-5E7A-4937-B54A-6BC2F2869690}" name="Number of Repairs"/>
    <tableColumn id="17" xr3:uid="{E70E8E79-5C66-4926-AF1D-45A99502638D}" name="Lead Time (hours)"/>
    <tableColumn id="18" xr3:uid="{55577330-8275-405E-9834-F33FAF21963B}" name="Production planning Time(minutes)" dataDxfId="14">
      <calculatedColumnFormula>RANDBETWEEN(500,600)</calculatedColumnFormula>
    </tableColumn>
    <tableColumn id="19" xr3:uid="{801A9A9E-4E1D-4D59-BF8C-782EF74E6F8D}" name="Availability" dataDxfId="13">
      <calculatedColumnFormula>Table3[[#This Row],[Total Operating Time (minutes)]]/Table3[[#This Row],[Production planning Time(minutes)]]</calculatedColumnFormula>
    </tableColumn>
    <tableColumn id="20" xr3:uid="{A1AB16AC-FF1A-4536-8A4B-A5493CC489BE}" name="Performance" dataDxfId="12">
      <calculatedColumnFormula>Table3[[#This Row],[Units Produced]]/Table3[[#This Row],[Max Capacity]]</calculatedColumnFormula>
    </tableColumn>
    <tableColumn id="21" xr3:uid="{9275120D-A8C8-490C-99EE-E9149811E7A4}" name="Quality" dataDxfId="11">
      <calculatedColumnFormula>Table3[[#This Row],[Good Units]]/Table3[[#This Row],[Units Produced]]</calculatedColumnFormula>
    </tableColumn>
    <tableColumn id="22" xr3:uid="{01DCC24D-33A6-4CF4-87ED-B60530F0EDFB}" name="Cycle Time" dataDxfId="10">
      <calculatedColumnFormula>Table3[[#This Row],[Total Operating Time (minutes)]]/Table3[[#This Row],[Units Produced]]</calculatedColumnFormula>
    </tableColumn>
    <tableColumn id="23" xr3:uid="{EA419C2A-D86E-4EC0-8AFA-51D890B06847}" name="Defect rate" dataDxfId="9">
      <calculatedColumnFormula>Table3[[#This Row],[Defective Units]]/Table3[[#This Row],[Units Produced]]</calculatedColumnFormula>
    </tableColumn>
    <tableColumn id="24" xr3:uid="{7C65DA7F-C45D-4254-A9CF-DA49069E9E3A}" name="Utilization rate" dataDxfId="8">
      <calculatedColumnFormula>Table3[[#This Row],[Total Operating Time (minutes)]]/Table3[[#This Row],[Available Time(minutes)]]</calculatedColumnFormula>
    </tableColumn>
    <tableColumn id="26" xr3:uid="{282C7066-C89E-4577-A238-C1D83484931C}" name="First pass yeild(FPY)" dataDxfId="7">
      <calculatedColumnFormula>Table3[[#This Row],[Good Units]]/Table3[[#This Row],[Units Produced]]</calculatedColumnFormula>
    </tableColumn>
    <tableColumn id="27" xr3:uid="{5DE2D8B3-E5DD-4927-98A2-132ADB330351}" name="Scrap Rate" dataDxfId="6">
      <calculatedColumnFormula>Table3[[#This Row],[Scrap Units]]/Table3[[#This Row],[Units Produced]]</calculatedColumnFormula>
    </tableColumn>
    <tableColumn id="28" xr3:uid="{A0F1A722-3709-4A0D-909E-2394096B1CB0}" name="Throughput" dataDxfId="5">
      <calculatedColumnFormula>Table3[[#This Row],[Units Produced]]/Table3[[#This Row],[Shift]]</calculatedColumnFormula>
    </tableColumn>
    <tableColumn id="29" xr3:uid="{5358E2C7-91F6-4B3C-8B80-D338D6B11ABC}" name="Capacity utilization" dataDxfId="4">
      <calculatedColumnFormula>Table3[[#This Row],[Units Produced]]/Table3[[#This Row],[Max Capacity]]</calculatedColumnFormula>
    </tableColumn>
    <tableColumn id="30" xr3:uid="{1EBE6F66-8B94-4F4B-8633-4C36FD579F42}" name="Mean Time to Repair(minutes)" dataDxfId="3">
      <calculatedColumnFormula>Table3[[#This Row],[Repair Time (minutes)]]/Table3[[#This Row],[Number of Repairs]]</calculatedColumnFormula>
    </tableColumn>
    <tableColumn id="32" xr3:uid="{5ABCB1C2-A960-4BCC-9800-865B14C88B9D}" name="Mean Time to faliure(minutes)" dataDxfId="2">
      <calculatedColumnFormula>Table3[[#This Row],[Total Operating Time (minutes)]]/Table3[[#This Row],[Number of failures]]</calculatedColumnFormula>
    </tableColumn>
    <tableColumn id="33" xr3:uid="{0E9E447A-D1BC-4F08-A22B-3B16695E4D6C}" name="Order fullfillment rate" dataDxfId="1">
      <calculatedColumnFormula>Table3[[#This Row],[Orders Fulfilled]]/Table3[[#This Row],[Orders Received]]</calculatedColumnFormula>
    </tableColumn>
    <tableColumn id="34" xr3:uid="{FB96207A-1A5D-4232-A170-68C59D25D7CA}" name="Enegry efficiency" dataDxfId="0">
      <calculatedColumnFormula>Table3[[#This Row],[Units Produced]]/Table3[[#This Row],[Energy Consumed (kWh)]]</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1.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1151A-18B7-437E-8301-8187A3C1A807}">
  <dimension ref="A3:B9"/>
  <sheetViews>
    <sheetView workbookViewId="0">
      <selection activeCell="M3" sqref="M3"/>
    </sheetView>
  </sheetViews>
  <sheetFormatPr defaultRowHeight="14.4" x14ac:dyDescent="0.3"/>
  <cols>
    <col min="1" max="1" width="12.5546875" bestFit="1" customWidth="1"/>
    <col min="2" max="2" width="19.77734375" bestFit="1" customWidth="1"/>
    <col min="3" max="3" width="13.5546875" bestFit="1" customWidth="1"/>
  </cols>
  <sheetData>
    <row r="3" spans="1:2" x14ac:dyDescent="0.3">
      <c r="A3" s="5" t="s">
        <v>45</v>
      </c>
      <c r="B3" t="s">
        <v>42</v>
      </c>
    </row>
    <row r="4" spans="1:2" x14ac:dyDescent="0.3">
      <c r="A4" s="6" t="s">
        <v>21</v>
      </c>
      <c r="B4" s="2">
        <v>0.92603176270680521</v>
      </c>
    </row>
    <row r="5" spans="1:2" x14ac:dyDescent="0.3">
      <c r="A5" s="6" t="s">
        <v>20</v>
      </c>
      <c r="B5" s="2">
        <v>0.93895182007648526</v>
      </c>
    </row>
    <row r="6" spans="1:2" x14ac:dyDescent="0.3">
      <c r="A6" s="6" t="s">
        <v>19</v>
      </c>
      <c r="B6" s="2">
        <v>0.92829887675746692</v>
      </c>
    </row>
    <row r="7" spans="1:2" x14ac:dyDescent="0.3">
      <c r="A7" s="6" t="s">
        <v>17</v>
      </c>
      <c r="B7" s="2">
        <v>0.93006375606309699</v>
      </c>
    </row>
    <row r="8" spans="1:2" x14ac:dyDescent="0.3">
      <c r="A8" s="6" t="s">
        <v>18</v>
      </c>
      <c r="B8" s="2">
        <v>0.94538860098431243</v>
      </c>
    </row>
    <row r="9" spans="1:2" x14ac:dyDescent="0.3">
      <c r="A9" s="6" t="s">
        <v>46</v>
      </c>
      <c r="B9" s="2">
        <v>0.93386364527255861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FBA6-9706-4FFF-B24F-A5F68FBF4DFC}">
  <dimension ref="A3:A4"/>
  <sheetViews>
    <sheetView workbookViewId="0">
      <selection activeCell="F4" sqref="F4"/>
    </sheetView>
  </sheetViews>
  <sheetFormatPr defaultRowHeight="14.4" x14ac:dyDescent="0.3"/>
  <cols>
    <col min="1" max="1" width="28.21875" bestFit="1" customWidth="1"/>
    <col min="2" max="3" width="13.5546875" bestFit="1" customWidth="1"/>
  </cols>
  <sheetData>
    <row r="3" spans="1:1" x14ac:dyDescent="0.3">
      <c r="A3" t="s">
        <v>43</v>
      </c>
    </row>
    <row r="4" spans="1:1" x14ac:dyDescent="0.3">
      <c r="A4" s="4">
        <v>34.682000000000002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BBB31-DD58-4C9F-AC50-9B03D1F5C77F}">
  <dimension ref="A3:B10"/>
  <sheetViews>
    <sheetView workbookViewId="0">
      <selection activeCell="L12" sqref="L12"/>
    </sheetView>
  </sheetViews>
  <sheetFormatPr defaultRowHeight="14.4" x14ac:dyDescent="0.3"/>
  <cols>
    <col min="1" max="1" width="12.5546875" bestFit="1" customWidth="1"/>
    <col min="2" max="2" width="16.77734375" bestFit="1" customWidth="1"/>
    <col min="3" max="3" width="13.5546875" bestFit="1" customWidth="1"/>
  </cols>
  <sheetData>
    <row r="3" spans="1:2" x14ac:dyDescent="0.3">
      <c r="A3" s="5" t="s">
        <v>45</v>
      </c>
      <c r="B3" t="s">
        <v>44</v>
      </c>
    </row>
    <row r="4" spans="1:2" x14ac:dyDescent="0.3">
      <c r="A4" s="6" t="s">
        <v>21</v>
      </c>
      <c r="B4" s="4">
        <v>7.3000112862332527</v>
      </c>
    </row>
    <row r="5" spans="1:2" x14ac:dyDescent="0.3">
      <c r="A5" s="6" t="s">
        <v>20</v>
      </c>
      <c r="B5" s="4">
        <v>8.1723777283218553</v>
      </c>
    </row>
    <row r="6" spans="1:2" x14ac:dyDescent="0.3">
      <c r="A6" s="6" t="s">
        <v>19</v>
      </c>
      <c r="B6" s="4">
        <v>7.0814731989166582</v>
      </c>
    </row>
    <row r="7" spans="1:2" x14ac:dyDescent="0.3">
      <c r="A7" s="6" t="s">
        <v>17</v>
      </c>
      <c r="B7" s="4">
        <v>7.5283112514799253</v>
      </c>
    </row>
    <row r="8" spans="1:2" x14ac:dyDescent="0.3">
      <c r="A8" s="6" t="s">
        <v>18</v>
      </c>
      <c r="B8" s="4">
        <v>7.349706914017939</v>
      </c>
    </row>
    <row r="9" spans="1:2" x14ac:dyDescent="0.3">
      <c r="A9" s="6" t="s">
        <v>46</v>
      </c>
      <c r="B9" s="4">
        <v>37.431880378969659</v>
      </c>
    </row>
    <row r="10" spans="1:2" x14ac:dyDescent="0.3">
      <c r="B10"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0896D-D19D-4DF1-B71B-78A94FC8772D}">
  <dimension ref="A3:B9"/>
  <sheetViews>
    <sheetView workbookViewId="0">
      <selection activeCell="K21" sqref="K21"/>
    </sheetView>
  </sheetViews>
  <sheetFormatPr defaultRowHeight="14.4" x14ac:dyDescent="0.3"/>
  <cols>
    <col min="1" max="1" width="12.5546875" bestFit="1" customWidth="1"/>
    <col min="2" max="2" width="23.109375" bestFit="1" customWidth="1"/>
    <col min="3" max="3" width="13.5546875" bestFit="1" customWidth="1"/>
  </cols>
  <sheetData>
    <row r="3" spans="1:2" x14ac:dyDescent="0.3">
      <c r="A3" s="5" t="s">
        <v>45</v>
      </c>
      <c r="B3" t="s">
        <v>47</v>
      </c>
    </row>
    <row r="4" spans="1:2" x14ac:dyDescent="0.3">
      <c r="A4" s="6" t="s">
        <v>21</v>
      </c>
      <c r="B4" s="2">
        <v>7.7222781082546463</v>
      </c>
    </row>
    <row r="5" spans="1:2" x14ac:dyDescent="0.3">
      <c r="A5" s="6" t="s">
        <v>20</v>
      </c>
      <c r="B5" s="2">
        <v>7.7562123999174286</v>
      </c>
    </row>
    <row r="6" spans="1:2" x14ac:dyDescent="0.3">
      <c r="A6" s="6" t="s">
        <v>19</v>
      </c>
      <c r="B6" s="2">
        <v>7.7007220098628961</v>
      </c>
    </row>
    <row r="7" spans="1:2" x14ac:dyDescent="0.3">
      <c r="A7" s="6" t="s">
        <v>17</v>
      </c>
      <c r="B7" s="2">
        <v>7.6109983373525827</v>
      </c>
    </row>
    <row r="8" spans="1:2" x14ac:dyDescent="0.3">
      <c r="A8" s="6" t="s">
        <v>18</v>
      </c>
      <c r="B8" s="2">
        <v>7.8286169037998494</v>
      </c>
    </row>
    <row r="9" spans="1:2" x14ac:dyDescent="0.3">
      <c r="A9" s="6" t="s">
        <v>46</v>
      </c>
      <c r="B9" s="2">
        <v>7.7237699140324789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0786-1A72-4339-BA38-B887991378A1}">
  <dimension ref="A3:B9"/>
  <sheetViews>
    <sheetView workbookViewId="0">
      <selection activeCell="P3" sqref="P3"/>
    </sheetView>
  </sheetViews>
  <sheetFormatPr defaultRowHeight="14.4" x14ac:dyDescent="0.3"/>
  <cols>
    <col min="1" max="1" width="12.5546875" bestFit="1" customWidth="1"/>
    <col min="2" max="2" width="24.109375" bestFit="1" customWidth="1"/>
    <col min="3" max="3" width="4" bestFit="1" customWidth="1"/>
    <col min="4" max="4" width="4.44140625" bestFit="1" customWidth="1"/>
    <col min="5" max="5" width="4" bestFit="1" customWidth="1"/>
    <col min="6" max="6" width="4.77734375" bestFit="1" customWidth="1"/>
    <col min="7" max="7" width="3.88671875" bestFit="1" customWidth="1"/>
    <col min="8" max="8" width="3.2187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77734375" bestFit="1" customWidth="1"/>
    <col min="15" max="27" width="10.33203125" bestFit="1" customWidth="1"/>
    <col min="28" max="28" width="6" bestFit="1" customWidth="1"/>
    <col min="29" max="29" width="6.44140625" bestFit="1" customWidth="1"/>
    <col min="30" max="32" width="6.6640625" bestFit="1" customWidth="1"/>
    <col min="33" max="33" width="7" bestFit="1" customWidth="1"/>
    <col min="34" max="34" width="10.77734375" bestFit="1" customWidth="1"/>
    <col min="35" max="350" width="10.33203125" bestFit="1" customWidth="1"/>
    <col min="351" max="351" width="10.77734375" bestFit="1" customWidth="1"/>
  </cols>
  <sheetData>
    <row r="3" spans="1:2" x14ac:dyDescent="0.3">
      <c r="A3" s="5" t="s">
        <v>45</v>
      </c>
      <c r="B3" t="s">
        <v>48</v>
      </c>
    </row>
    <row r="4" spans="1:2" x14ac:dyDescent="0.3">
      <c r="A4" s="6" t="s">
        <v>21</v>
      </c>
      <c r="B4" s="4">
        <v>188.69998871376669</v>
      </c>
    </row>
    <row r="5" spans="1:2" x14ac:dyDescent="0.3">
      <c r="A5" s="6" t="s">
        <v>20</v>
      </c>
      <c r="B5" s="4">
        <v>212.82762227167805</v>
      </c>
    </row>
    <row r="6" spans="1:2" x14ac:dyDescent="0.3">
      <c r="A6" s="6" t="s">
        <v>19</v>
      </c>
      <c r="B6" s="4">
        <v>180.91852680108337</v>
      </c>
    </row>
    <row r="7" spans="1:2" x14ac:dyDescent="0.3">
      <c r="A7" s="6" t="s">
        <v>17</v>
      </c>
      <c r="B7" s="4">
        <v>194.47168874851999</v>
      </c>
    </row>
    <row r="8" spans="1:2" x14ac:dyDescent="0.3">
      <c r="A8" s="6" t="s">
        <v>18</v>
      </c>
      <c r="B8" s="4">
        <v>185.65029308598199</v>
      </c>
    </row>
    <row r="9" spans="1:2" x14ac:dyDescent="0.3">
      <c r="A9" s="6" t="s">
        <v>46</v>
      </c>
      <c r="B9" s="4">
        <v>962.56811962103041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021ED-A81F-4DA7-BFFE-B6190A7E7831}">
  <dimension ref="A3:C9"/>
  <sheetViews>
    <sheetView workbookViewId="0">
      <selection activeCell="A8" sqref="A8"/>
    </sheetView>
  </sheetViews>
  <sheetFormatPr defaultRowHeight="14.4" x14ac:dyDescent="0.3"/>
  <cols>
    <col min="1" max="1" width="12.5546875" bestFit="1" customWidth="1"/>
    <col min="2" max="2" width="19.6640625" bestFit="1" customWidth="1"/>
    <col min="3" max="3" width="20.33203125" bestFit="1" customWidth="1"/>
    <col min="4" max="4" width="10.77734375" bestFit="1" customWidth="1"/>
    <col min="5" max="5" width="24.44140625" bestFit="1" customWidth="1"/>
    <col min="6" max="6" width="24.33203125" bestFit="1" customWidth="1"/>
    <col min="7" max="7" width="6.5546875" bestFit="1" customWidth="1"/>
    <col min="8" max="8" width="6.6640625" bestFit="1" customWidth="1"/>
    <col min="9" max="10" width="6.5546875" bestFit="1" customWidth="1"/>
    <col min="11" max="11" width="6.6640625" bestFit="1" customWidth="1"/>
    <col min="12" max="13" width="6.5546875" bestFit="1" customWidth="1"/>
    <col min="14" max="14" width="7" bestFit="1" customWidth="1"/>
    <col min="15" max="15" width="10.77734375" bestFit="1" customWidth="1"/>
    <col min="16" max="350" width="10.33203125" bestFit="1" customWidth="1"/>
    <col min="351" max="351" width="10.77734375" bestFit="1" customWidth="1"/>
  </cols>
  <sheetData>
    <row r="3" spans="1:3" x14ac:dyDescent="0.3">
      <c r="A3" s="5" t="s">
        <v>45</v>
      </c>
      <c r="B3" t="s">
        <v>53</v>
      </c>
      <c r="C3" t="s">
        <v>54</v>
      </c>
    </row>
    <row r="4" spans="1:3" x14ac:dyDescent="0.3">
      <c r="A4" s="6" t="s">
        <v>21</v>
      </c>
      <c r="B4" s="3">
        <v>1.0143036189103241E-2</v>
      </c>
      <c r="C4" s="4">
        <v>3950</v>
      </c>
    </row>
    <row r="5" spans="1:3" x14ac:dyDescent="0.3">
      <c r="A5" s="6" t="s">
        <v>20</v>
      </c>
      <c r="B5" s="3">
        <v>1.0487362024575498E-2</v>
      </c>
      <c r="C5" s="4">
        <v>4366</v>
      </c>
    </row>
    <row r="6" spans="1:3" x14ac:dyDescent="0.3">
      <c r="A6" s="6" t="s">
        <v>19</v>
      </c>
      <c r="B6" s="3">
        <v>1.0256338003889609E-2</v>
      </c>
      <c r="C6" s="4">
        <v>3834</v>
      </c>
    </row>
    <row r="7" spans="1:3" x14ac:dyDescent="0.3">
      <c r="A7" s="6" t="s">
        <v>17</v>
      </c>
      <c r="B7" s="3">
        <v>1.1226765414204953E-2</v>
      </c>
      <c r="C7" s="4">
        <v>4018</v>
      </c>
    </row>
    <row r="8" spans="1:3" x14ac:dyDescent="0.3">
      <c r="A8" s="6" t="s">
        <v>18</v>
      </c>
      <c r="B8" s="3">
        <v>1.0220829275862835E-2</v>
      </c>
      <c r="C8" s="4">
        <v>3942</v>
      </c>
    </row>
    <row r="9" spans="1:3" x14ac:dyDescent="0.3">
      <c r="A9" s="6" t="s">
        <v>46</v>
      </c>
      <c r="B9" s="3">
        <v>1.0474360309137591E-2</v>
      </c>
      <c r="C9" s="4">
        <v>20110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A739B-C160-492D-A2BF-3E0E28F4FD74}">
  <dimension ref="A3:E9"/>
  <sheetViews>
    <sheetView workbookViewId="0">
      <selection activeCell="G7" sqref="G7"/>
    </sheetView>
  </sheetViews>
  <sheetFormatPr defaultRowHeight="14.4" x14ac:dyDescent="0.3"/>
  <cols>
    <col min="1" max="1" width="12.5546875" bestFit="1" customWidth="1"/>
    <col min="2" max="3" width="33.6640625" bestFit="1" customWidth="1"/>
    <col min="4" max="4" width="23.6640625" bestFit="1" customWidth="1"/>
    <col min="5" max="5" width="12.6640625" bestFit="1" customWidth="1"/>
  </cols>
  <sheetData>
    <row r="3" spans="1:5" x14ac:dyDescent="0.3">
      <c r="A3" s="5" t="s">
        <v>45</v>
      </c>
      <c r="B3" t="s">
        <v>55</v>
      </c>
      <c r="C3" t="s">
        <v>56</v>
      </c>
      <c r="D3" t="s">
        <v>57</v>
      </c>
      <c r="E3" t="s">
        <v>58</v>
      </c>
    </row>
    <row r="4" spans="1:5" x14ac:dyDescent="0.3">
      <c r="A4" s="6" t="s">
        <v>21</v>
      </c>
      <c r="B4" s="7">
        <v>2660.1166666666668</v>
      </c>
      <c r="C4" s="7">
        <v>33583.292857142857</v>
      </c>
      <c r="D4" s="4">
        <v>167.46631985406586</v>
      </c>
      <c r="E4">
        <v>196</v>
      </c>
    </row>
    <row r="5" spans="1:5" x14ac:dyDescent="0.3">
      <c r="A5" s="6" t="s">
        <v>20</v>
      </c>
      <c r="B5" s="7">
        <v>3009.266666666666</v>
      </c>
      <c r="C5" s="7">
        <v>38440.028571428593</v>
      </c>
      <c r="D5" s="4">
        <v>186.86373534923996</v>
      </c>
      <c r="E5">
        <v>221</v>
      </c>
    </row>
    <row r="6" spans="1:5" x14ac:dyDescent="0.3">
      <c r="A6" s="6" t="s">
        <v>19</v>
      </c>
      <c r="B6" s="7">
        <v>2374.4000000000005</v>
      </c>
      <c r="C6" s="7">
        <v>35330.214285714297</v>
      </c>
      <c r="D6" s="4">
        <v>161.25265089939228</v>
      </c>
      <c r="E6">
        <v>188</v>
      </c>
    </row>
    <row r="7" spans="1:5" x14ac:dyDescent="0.3">
      <c r="A7" s="6" t="s">
        <v>17</v>
      </c>
      <c r="B7" s="7">
        <v>2849.7833333333342</v>
      </c>
      <c r="C7" s="7">
        <v>36240.578571428574</v>
      </c>
      <c r="D7" s="4">
        <v>170.10842100606152</v>
      </c>
      <c r="E7">
        <v>202</v>
      </c>
    </row>
    <row r="8" spans="1:5" x14ac:dyDescent="0.3">
      <c r="A8" s="6" t="s">
        <v>18</v>
      </c>
      <c r="B8" s="7">
        <v>2643.4666666666681</v>
      </c>
      <c r="C8" s="7">
        <v>33506.871428571445</v>
      </c>
      <c r="D8" s="4">
        <v>163.58722492122982</v>
      </c>
      <c r="E8">
        <v>193</v>
      </c>
    </row>
    <row r="9" spans="1:5" x14ac:dyDescent="0.3">
      <c r="A9" s="6" t="s">
        <v>46</v>
      </c>
      <c r="B9" s="7">
        <v>13537.033333333336</v>
      </c>
      <c r="C9">
        <v>177100.98571428587</v>
      </c>
      <c r="D9" s="4">
        <v>849.27835202998904</v>
      </c>
      <c r="E9">
        <v>1000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F5A87-7688-42A0-919A-711B761B7F44}">
  <dimension ref="A3:B9"/>
  <sheetViews>
    <sheetView workbookViewId="0">
      <selection activeCell="D3" sqref="D3"/>
    </sheetView>
  </sheetViews>
  <sheetFormatPr defaultRowHeight="14.4" x14ac:dyDescent="0.3"/>
  <cols>
    <col min="1" max="1" width="12.5546875" bestFit="1" customWidth="1"/>
    <col min="2" max="2" width="25.21875" bestFit="1" customWidth="1"/>
    <col min="3" max="3" width="13.5546875" bestFit="1" customWidth="1"/>
  </cols>
  <sheetData>
    <row r="3" spans="1:2" x14ac:dyDescent="0.3">
      <c r="A3" s="5" t="s">
        <v>45</v>
      </c>
      <c r="B3" t="s">
        <v>59</v>
      </c>
    </row>
    <row r="4" spans="1:2" x14ac:dyDescent="0.3">
      <c r="A4" s="6" t="s">
        <v>21</v>
      </c>
      <c r="B4" s="2">
        <v>3.8386600374280131</v>
      </c>
    </row>
    <row r="5" spans="1:2" x14ac:dyDescent="0.3">
      <c r="A5" s="6" t="s">
        <v>20</v>
      </c>
      <c r="B5" s="2">
        <v>3.7836080524537716</v>
      </c>
    </row>
    <row r="6" spans="1:2" x14ac:dyDescent="0.3">
      <c r="A6" s="6" t="s">
        <v>19</v>
      </c>
      <c r="B6" s="2">
        <v>3.8364476218005277</v>
      </c>
    </row>
    <row r="7" spans="1:2" x14ac:dyDescent="0.3">
      <c r="A7" s="6" t="s">
        <v>17</v>
      </c>
      <c r="B7" s="2">
        <v>3.7901556050814733</v>
      </c>
    </row>
    <row r="8" spans="1:2" x14ac:dyDescent="0.3">
      <c r="A8" s="6" t="s">
        <v>18</v>
      </c>
      <c r="B8" s="2">
        <v>3.792562677843446</v>
      </c>
    </row>
    <row r="9" spans="1:2" x14ac:dyDescent="0.3">
      <c r="A9" s="6" t="s">
        <v>46</v>
      </c>
      <c r="B9" s="2">
        <v>3.807382928876915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69C7-DEC9-4E19-8676-C841858EBF98}">
  <dimension ref="A3:D8"/>
  <sheetViews>
    <sheetView workbookViewId="0">
      <selection activeCell="A8" sqref="A8"/>
    </sheetView>
  </sheetViews>
  <sheetFormatPr defaultRowHeight="14.4" x14ac:dyDescent="0.3"/>
  <cols>
    <col min="1" max="1" width="11.33203125" bestFit="1" customWidth="1"/>
    <col min="2" max="2" width="15.5546875" bestFit="1" customWidth="1"/>
    <col min="3" max="3" width="7" bestFit="1" customWidth="1"/>
    <col min="4" max="4" width="10.77734375" bestFit="1" customWidth="1"/>
    <col min="5" max="13" width="15.5546875" bestFit="1" customWidth="1"/>
    <col min="14" max="14" width="10.77734375" bestFit="1" customWidth="1"/>
    <col min="15" max="349" width="15.5546875" bestFit="1" customWidth="1"/>
    <col min="350" max="350" width="10.77734375" bestFit="1" customWidth="1"/>
  </cols>
  <sheetData>
    <row r="3" spans="1:4" x14ac:dyDescent="0.3">
      <c r="B3" s="5" t="s">
        <v>50</v>
      </c>
    </row>
    <row r="4" spans="1:4" x14ac:dyDescent="0.3">
      <c r="B4" t="s">
        <v>51</v>
      </c>
      <c r="C4" t="s">
        <v>52</v>
      </c>
      <c r="D4" t="s">
        <v>46</v>
      </c>
    </row>
    <row r="8" spans="1:4" x14ac:dyDescent="0.3">
      <c r="A8" t="s">
        <v>49</v>
      </c>
      <c r="B8">
        <v>1933</v>
      </c>
      <c r="C8">
        <v>61</v>
      </c>
      <c r="D8">
        <v>1994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BB8E7-85D3-4628-8D50-5FC472AFE5D9}">
  <dimension ref="A3:C4"/>
  <sheetViews>
    <sheetView workbookViewId="0">
      <selection activeCell="O2" sqref="O2"/>
    </sheetView>
  </sheetViews>
  <sheetFormatPr defaultRowHeight="14.4" x14ac:dyDescent="0.3"/>
  <cols>
    <col min="1" max="1" width="16.77734375" bestFit="1" customWidth="1"/>
    <col min="2" max="2" width="18.5546875" bestFit="1" customWidth="1"/>
    <col min="3" max="3" width="13.5546875" bestFit="1" customWidth="1"/>
  </cols>
  <sheetData>
    <row r="3" spans="1:3" x14ac:dyDescent="0.3">
      <c r="A3" t="s">
        <v>39</v>
      </c>
      <c r="B3" t="s">
        <v>40</v>
      </c>
      <c r="C3" t="s">
        <v>41</v>
      </c>
    </row>
    <row r="4" spans="1:3" x14ac:dyDescent="0.3">
      <c r="A4" s="4">
        <v>913.8983866225218</v>
      </c>
      <c r="B4" s="4">
        <v>849.27835202998904</v>
      </c>
      <c r="C4" s="4">
        <v>962.56811962103041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0CE0D-2939-452C-BD19-6762047D5E89}">
  <dimension ref="A1:AH1001"/>
  <sheetViews>
    <sheetView workbookViewId="0">
      <selection sqref="A1:AH1001"/>
    </sheetView>
  </sheetViews>
  <sheetFormatPr defaultRowHeight="14.4" x14ac:dyDescent="0.3"/>
  <cols>
    <col min="1" max="1" width="10.33203125" bestFit="1" customWidth="1"/>
    <col min="2" max="2" width="6.77734375" customWidth="1"/>
    <col min="3" max="3" width="12.44140625" customWidth="1"/>
    <col min="4" max="4" width="15.77734375" customWidth="1"/>
    <col min="5" max="5" width="12.21875" customWidth="1"/>
    <col min="6" max="6" width="15.5546875" customWidth="1"/>
    <col min="7" max="7" width="23.88671875" bestFit="1" customWidth="1"/>
    <col min="8" max="8" width="20.109375" customWidth="1"/>
    <col min="9" max="9" width="29" customWidth="1"/>
    <col min="10" max="10" width="12.33203125" customWidth="1"/>
    <col min="11" max="11" width="23.77734375" customWidth="1"/>
    <col min="12" max="12" width="15.44140625" customWidth="1"/>
    <col min="13" max="13" width="16.44140625" customWidth="1"/>
    <col min="14" max="14" width="29" customWidth="1"/>
    <col min="15" max="15" width="14.21875" customWidth="1"/>
    <col min="16" max="16" width="19" bestFit="1" customWidth="1"/>
    <col min="17" max="17" width="21.33203125" customWidth="1"/>
    <col min="18" max="18" width="18.5546875" customWidth="1"/>
    <col min="19" max="19" width="18" customWidth="1"/>
    <col min="20" max="20" width="29.109375" bestFit="1" customWidth="1"/>
    <col min="21" max="21" width="12.44140625" style="2" bestFit="1" customWidth="1"/>
    <col min="22" max="22" width="14.109375" style="2" bestFit="1" customWidth="1"/>
    <col min="23" max="23" width="9.21875" style="2" bestFit="1" customWidth="1"/>
    <col min="24" max="24" width="12.21875" bestFit="1" customWidth="1"/>
    <col min="25" max="25" width="12.44140625" bestFit="1" customWidth="1"/>
    <col min="26" max="26" width="15.5546875" bestFit="1" customWidth="1"/>
    <col min="27" max="27" width="19.77734375" bestFit="1" customWidth="1"/>
    <col min="28" max="28" width="12.109375" bestFit="1" customWidth="1"/>
    <col min="29" max="29" width="13.21875" bestFit="1" customWidth="1"/>
    <col min="30" max="30" width="19.21875" bestFit="1" customWidth="1"/>
    <col min="31" max="32" width="29.21875" bestFit="1" customWidth="1"/>
    <col min="33" max="33" width="21.5546875" bestFit="1" customWidth="1"/>
    <col min="34" max="34" width="17.6640625" bestFit="1" customWidth="1"/>
  </cols>
  <sheetData>
    <row r="1" spans="1:34" x14ac:dyDescent="0.3">
      <c r="A1" t="s">
        <v>0</v>
      </c>
      <c r="B1" t="s">
        <v>1</v>
      </c>
      <c r="C1" t="s">
        <v>2</v>
      </c>
      <c r="D1" t="s">
        <v>3</v>
      </c>
      <c r="E1" t="s">
        <v>4</v>
      </c>
      <c r="F1" t="s">
        <v>5</v>
      </c>
      <c r="G1" t="s">
        <v>29</v>
      </c>
      <c r="H1" t="s">
        <v>6</v>
      </c>
      <c r="I1" t="s">
        <v>7</v>
      </c>
      <c r="J1" t="s">
        <v>8</v>
      </c>
      <c r="K1" t="s">
        <v>9</v>
      </c>
      <c r="L1" t="s">
        <v>10</v>
      </c>
      <c r="M1" t="s">
        <v>11</v>
      </c>
      <c r="N1" t="s">
        <v>12</v>
      </c>
      <c r="O1" t="s">
        <v>13</v>
      </c>
      <c r="P1" t="s">
        <v>35</v>
      </c>
      <c r="Q1" t="s">
        <v>14</v>
      </c>
      <c r="R1" t="s">
        <v>15</v>
      </c>
      <c r="S1" t="s">
        <v>16</v>
      </c>
      <c r="T1" t="s">
        <v>23</v>
      </c>
      <c r="U1" s="2" t="s">
        <v>22</v>
      </c>
      <c r="V1" s="2" t="s">
        <v>24</v>
      </c>
      <c r="W1" s="2" t="s">
        <v>25</v>
      </c>
      <c r="X1" t="s">
        <v>26</v>
      </c>
      <c r="Y1" t="s">
        <v>27</v>
      </c>
      <c r="Z1" t="s">
        <v>28</v>
      </c>
      <c r="AA1" t="s">
        <v>30</v>
      </c>
      <c r="AB1" s="2" t="s">
        <v>31</v>
      </c>
      <c r="AC1" t="s">
        <v>32</v>
      </c>
      <c r="AD1" t="s">
        <v>33</v>
      </c>
      <c r="AE1" t="s">
        <v>34</v>
      </c>
      <c r="AF1" t="s">
        <v>36</v>
      </c>
      <c r="AG1" t="s">
        <v>37</v>
      </c>
      <c r="AH1" t="s">
        <v>38</v>
      </c>
    </row>
    <row r="2" spans="1:34" x14ac:dyDescent="0.3">
      <c r="A2" s="1">
        <f t="shared" ref="A2:A65" ca="1" si="0">RANDBETWEEN(DATE(2023,1,1),DATE(2024,1,10))</f>
        <v>45109</v>
      </c>
      <c r="B2">
        <v>3</v>
      </c>
      <c r="C2" t="s">
        <v>20</v>
      </c>
      <c r="D2">
        <v>454</v>
      </c>
      <c r="E2">
        <v>429</v>
      </c>
      <c r="F2">
        <v>25</v>
      </c>
      <c r="G2">
        <f t="shared" ref="G2:G65" ca="1" si="1">RANDBETWEEN(60,70)</f>
        <v>63</v>
      </c>
      <c r="H2">
        <v>12</v>
      </c>
      <c r="I2">
        <v>503</v>
      </c>
      <c r="J2">
        <v>5</v>
      </c>
      <c r="K2">
        <v>153.25</v>
      </c>
      <c r="L2">
        <v>44</v>
      </c>
      <c r="M2">
        <v>46</v>
      </c>
      <c r="N2">
        <v>3.79</v>
      </c>
      <c r="O2">
        <v>625</v>
      </c>
      <c r="P2">
        <f t="shared" ref="P2:P65" ca="1" si="2">RANDBETWEEN(1,7)</f>
        <v>3</v>
      </c>
      <c r="Q2">
        <v>30</v>
      </c>
      <c r="R2">
        <v>4</v>
      </c>
      <c r="S2">
        <v>6.69</v>
      </c>
      <c r="T2">
        <f t="shared" ref="T2:T65" ca="1" si="3">RANDBETWEEN(500,600)</f>
        <v>554</v>
      </c>
      <c r="U2" s="2">
        <f ca="1">Table3[[#This Row],[Total Operating Time (minutes)]]/Table3[[#This Row],[Production planning Time(minutes)]]</f>
        <v>0.90794223826714804</v>
      </c>
      <c r="V2" s="2">
        <f>Table3[[#This Row],[Units Produced]]/Table3[[#This Row],[Max Capacity]]</f>
        <v>0.72640000000000005</v>
      </c>
      <c r="W2" s="2">
        <f>Table3[[#This Row],[Good Units]]/Table3[[#This Row],[Units Produced]]</f>
        <v>0.94493392070484583</v>
      </c>
      <c r="X2" s="2">
        <f>Table3[[#This Row],[Total Operating Time (minutes)]]/Table3[[#This Row],[Units Produced]]</f>
        <v>1.1079295154185023</v>
      </c>
      <c r="Y2" s="2">
        <f>Table3[[#This Row],[Defective Units]]/Table3[[#This Row],[Units Produced]]</f>
        <v>5.5066079295154183E-2</v>
      </c>
      <c r="Z2" s="4">
        <f ca="1">Table3[[#This Row],[Total Operating Time (minutes)]]/Table3[[#This Row],[Available Time(minutes)]]</f>
        <v>7.9841269841269842</v>
      </c>
      <c r="AA2" s="2">
        <f>Table3[[#This Row],[Good Units]]/Table3[[#This Row],[Units Produced]]</f>
        <v>0.94493392070484583</v>
      </c>
      <c r="AB2" s="2">
        <f>Table3[[#This Row],[Scrap Units]]/Table3[[#This Row],[Units Produced]]</f>
        <v>1.1013215859030838E-2</v>
      </c>
      <c r="AC2" s="4">
        <f>Table3[[#This Row],[Units Produced]]/Table3[[#This Row],[Shift]]</f>
        <v>151.33333333333334</v>
      </c>
      <c r="AD2" s="2">
        <f>Table3[[#This Row],[Units Produced]]/Table3[[#This Row],[Max Capacity]]</f>
        <v>0.72640000000000005</v>
      </c>
      <c r="AE2" s="4">
        <f>Table3[[#This Row],[Repair Time (minutes)]]/Table3[[#This Row],[Number of Repairs]]</f>
        <v>7.5</v>
      </c>
      <c r="AF2" s="4">
        <f ca="1">Table3[[#This Row],[Total Operating Time (minutes)]]/Table3[[#This Row],[Number of failures]]</f>
        <v>167.66666666666666</v>
      </c>
      <c r="AG2" s="4">
        <f>Table3[[#This Row],[Orders Fulfilled]]/Table3[[#This Row],[Orders Received]]</f>
        <v>0.95652173913043481</v>
      </c>
      <c r="AH2" s="4">
        <f>Table3[[#This Row],[Units Produced]]/Table3[[#This Row],[Energy Consumed (kWh)]]</f>
        <v>2.9624796084828713</v>
      </c>
    </row>
    <row r="3" spans="1:34" x14ac:dyDescent="0.3">
      <c r="A3" s="1">
        <f t="shared" ca="1" si="0"/>
        <v>45058</v>
      </c>
      <c r="B3">
        <v>1</v>
      </c>
      <c r="C3" t="s">
        <v>17</v>
      </c>
      <c r="D3">
        <v>660</v>
      </c>
      <c r="E3">
        <v>641</v>
      </c>
      <c r="F3">
        <v>19</v>
      </c>
      <c r="G3">
        <f t="shared" ca="1" si="1"/>
        <v>67</v>
      </c>
      <c r="H3">
        <v>34</v>
      </c>
      <c r="I3">
        <v>489</v>
      </c>
      <c r="J3">
        <v>8</v>
      </c>
      <c r="K3">
        <v>183.06</v>
      </c>
      <c r="L3">
        <v>39</v>
      </c>
      <c r="M3">
        <v>30</v>
      </c>
      <c r="N3">
        <v>3.34</v>
      </c>
      <c r="O3">
        <v>615</v>
      </c>
      <c r="P3">
        <f t="shared" ca="1" si="2"/>
        <v>4</v>
      </c>
      <c r="Q3">
        <v>22</v>
      </c>
      <c r="R3">
        <v>3</v>
      </c>
      <c r="S3">
        <v>4.0199999999999996</v>
      </c>
      <c r="T3">
        <f t="shared" ca="1" si="3"/>
        <v>550</v>
      </c>
      <c r="U3" s="2">
        <f ca="1">Table3[[#This Row],[Total Operating Time (minutes)]]/Table3[[#This Row],[Production planning Time(minutes)]]</f>
        <v>0.88909090909090904</v>
      </c>
      <c r="V3" s="2">
        <f>Table3[[#This Row],[Units Produced]]/Table3[[#This Row],[Max Capacity]]</f>
        <v>1.0731707317073171</v>
      </c>
      <c r="W3" s="2">
        <f>Table3[[#This Row],[Good Units]]/Table3[[#This Row],[Units Produced]]</f>
        <v>0.97121212121212119</v>
      </c>
      <c r="X3" s="2">
        <f>Table3[[#This Row],[Total Operating Time (minutes)]]/Table3[[#This Row],[Units Produced]]</f>
        <v>0.74090909090909096</v>
      </c>
      <c r="Y3" s="2">
        <f>Table3[[#This Row],[Defective Units]]/Table3[[#This Row],[Units Produced]]</f>
        <v>2.8787878787878789E-2</v>
      </c>
      <c r="Z3" s="4">
        <f ca="1">Table3[[#This Row],[Total Operating Time (minutes)]]/Table3[[#This Row],[Available Time(minutes)]]</f>
        <v>7.2985074626865671</v>
      </c>
      <c r="AA3" s="2">
        <f>Table3[[#This Row],[Good Units]]/Table3[[#This Row],[Units Produced]]</f>
        <v>0.97121212121212119</v>
      </c>
      <c r="AB3" s="2">
        <f>Table3[[#This Row],[Scrap Units]]/Table3[[#This Row],[Units Produced]]</f>
        <v>1.2121212121212121E-2</v>
      </c>
      <c r="AC3" s="4">
        <f>Table3[[#This Row],[Units Produced]]/Table3[[#This Row],[Shift]]</f>
        <v>660</v>
      </c>
      <c r="AD3" s="2">
        <f>Table3[[#This Row],[Units Produced]]/Table3[[#This Row],[Max Capacity]]</f>
        <v>1.0731707317073171</v>
      </c>
      <c r="AE3" s="4">
        <f>Table3[[#This Row],[Repair Time (minutes)]]/Table3[[#This Row],[Number of Repairs]]</f>
        <v>7.333333333333333</v>
      </c>
      <c r="AF3" s="4">
        <f ca="1">Table3[[#This Row],[Total Operating Time (minutes)]]/Table3[[#This Row],[Number of failures]]</f>
        <v>122.25</v>
      </c>
      <c r="AG3" s="4">
        <f>Table3[[#This Row],[Orders Fulfilled]]/Table3[[#This Row],[Orders Received]]</f>
        <v>1.3</v>
      </c>
      <c r="AH3" s="4">
        <f>Table3[[#This Row],[Units Produced]]/Table3[[#This Row],[Energy Consumed (kWh)]]</f>
        <v>3.6053752867912161</v>
      </c>
    </row>
    <row r="4" spans="1:34" x14ac:dyDescent="0.3">
      <c r="A4" s="1">
        <f t="shared" ca="1" si="0"/>
        <v>45173</v>
      </c>
      <c r="B4">
        <v>1</v>
      </c>
      <c r="C4" t="s">
        <v>21</v>
      </c>
      <c r="D4">
        <v>552</v>
      </c>
      <c r="E4">
        <v>522</v>
      </c>
      <c r="F4">
        <v>30</v>
      </c>
      <c r="G4">
        <f t="shared" ca="1" si="1"/>
        <v>68</v>
      </c>
      <c r="H4">
        <v>20</v>
      </c>
      <c r="I4">
        <v>554</v>
      </c>
      <c r="J4">
        <v>6</v>
      </c>
      <c r="K4">
        <v>117.91</v>
      </c>
      <c r="L4">
        <v>34</v>
      </c>
      <c r="M4">
        <v>59</v>
      </c>
      <c r="N4">
        <v>2.7</v>
      </c>
      <c r="O4">
        <v>600</v>
      </c>
      <c r="P4">
        <f t="shared" ca="1" si="2"/>
        <v>5</v>
      </c>
      <c r="Q4">
        <v>23</v>
      </c>
      <c r="R4">
        <v>3</v>
      </c>
      <c r="S4">
        <v>6.47</v>
      </c>
      <c r="T4">
        <f t="shared" ca="1" si="3"/>
        <v>591</v>
      </c>
      <c r="U4" s="2">
        <f ca="1">Table3[[#This Row],[Total Operating Time (minutes)]]/Table3[[#This Row],[Production planning Time(minutes)]]</f>
        <v>0.93739424703891705</v>
      </c>
      <c r="V4" s="2">
        <f>Table3[[#This Row],[Units Produced]]/Table3[[#This Row],[Max Capacity]]</f>
        <v>0.92</v>
      </c>
      <c r="W4" s="2">
        <f>Table3[[#This Row],[Good Units]]/Table3[[#This Row],[Units Produced]]</f>
        <v>0.94565217391304346</v>
      </c>
      <c r="X4" s="2">
        <f>Table3[[#This Row],[Total Operating Time (minutes)]]/Table3[[#This Row],[Units Produced]]</f>
        <v>1.0036231884057971</v>
      </c>
      <c r="Y4" s="2">
        <f>Table3[[#This Row],[Defective Units]]/Table3[[#This Row],[Units Produced]]</f>
        <v>5.434782608695652E-2</v>
      </c>
      <c r="Z4" s="4">
        <f ca="1">Table3[[#This Row],[Total Operating Time (minutes)]]/Table3[[#This Row],[Available Time(minutes)]]</f>
        <v>8.1470588235294112</v>
      </c>
      <c r="AA4" s="2">
        <f>Table3[[#This Row],[Good Units]]/Table3[[#This Row],[Units Produced]]</f>
        <v>0.94565217391304346</v>
      </c>
      <c r="AB4" s="2">
        <f>Table3[[#This Row],[Scrap Units]]/Table3[[#This Row],[Units Produced]]</f>
        <v>1.0869565217391304E-2</v>
      </c>
      <c r="AC4" s="4">
        <f>Table3[[#This Row],[Units Produced]]/Table3[[#This Row],[Shift]]</f>
        <v>552</v>
      </c>
      <c r="AD4" s="2">
        <f>Table3[[#This Row],[Units Produced]]/Table3[[#This Row],[Max Capacity]]</f>
        <v>0.92</v>
      </c>
      <c r="AE4" s="4">
        <f>Table3[[#This Row],[Repair Time (minutes)]]/Table3[[#This Row],[Number of Repairs]]</f>
        <v>7.666666666666667</v>
      </c>
      <c r="AF4" s="4">
        <f ca="1">Table3[[#This Row],[Total Operating Time (minutes)]]/Table3[[#This Row],[Number of failures]]</f>
        <v>110.8</v>
      </c>
      <c r="AG4" s="4">
        <f>Table3[[#This Row],[Orders Fulfilled]]/Table3[[#This Row],[Orders Received]]</f>
        <v>0.57627118644067798</v>
      </c>
      <c r="AH4" s="4">
        <f>Table3[[#This Row],[Units Produced]]/Table3[[#This Row],[Energy Consumed (kWh)]]</f>
        <v>4.681536765329489</v>
      </c>
    </row>
    <row r="5" spans="1:34" x14ac:dyDescent="0.3">
      <c r="A5" s="1">
        <f t="shared" ca="1" si="0"/>
        <v>45099</v>
      </c>
      <c r="B5">
        <v>3</v>
      </c>
      <c r="C5" t="s">
        <v>18</v>
      </c>
      <c r="D5">
        <v>649</v>
      </c>
      <c r="E5">
        <v>632</v>
      </c>
      <c r="F5">
        <v>17</v>
      </c>
      <c r="G5">
        <f t="shared" ca="1" si="1"/>
        <v>66</v>
      </c>
      <c r="H5">
        <v>25</v>
      </c>
      <c r="I5">
        <v>456</v>
      </c>
      <c r="J5">
        <v>5</v>
      </c>
      <c r="K5">
        <v>172.76</v>
      </c>
      <c r="L5">
        <v>56</v>
      </c>
      <c r="M5">
        <v>57</v>
      </c>
      <c r="N5">
        <v>2.2999999999999998</v>
      </c>
      <c r="O5">
        <v>657</v>
      </c>
      <c r="P5">
        <f t="shared" ca="1" si="2"/>
        <v>4</v>
      </c>
      <c r="Q5">
        <v>35</v>
      </c>
      <c r="R5">
        <v>1</v>
      </c>
      <c r="S5">
        <v>4.88</v>
      </c>
      <c r="T5">
        <f t="shared" ca="1" si="3"/>
        <v>597</v>
      </c>
      <c r="U5" s="2">
        <f ca="1">Table3[[#This Row],[Total Operating Time (minutes)]]/Table3[[#This Row],[Production planning Time(minutes)]]</f>
        <v>0.76381909547738691</v>
      </c>
      <c r="V5" s="2">
        <f>Table3[[#This Row],[Units Produced]]/Table3[[#This Row],[Max Capacity]]</f>
        <v>0.9878234398782344</v>
      </c>
      <c r="W5" s="2">
        <f>Table3[[#This Row],[Good Units]]/Table3[[#This Row],[Units Produced]]</f>
        <v>0.97380585516178741</v>
      </c>
      <c r="X5" s="2">
        <f>Table3[[#This Row],[Total Operating Time (minutes)]]/Table3[[#This Row],[Units Produced]]</f>
        <v>0.70261941448382126</v>
      </c>
      <c r="Y5" s="2">
        <f>Table3[[#This Row],[Defective Units]]/Table3[[#This Row],[Units Produced]]</f>
        <v>2.6194144838212634E-2</v>
      </c>
      <c r="Z5" s="4">
        <f ca="1">Table3[[#This Row],[Total Operating Time (minutes)]]/Table3[[#This Row],[Available Time(minutes)]]</f>
        <v>6.9090909090909092</v>
      </c>
      <c r="AA5" s="2">
        <f>Table3[[#This Row],[Good Units]]/Table3[[#This Row],[Units Produced]]</f>
        <v>0.97380585516178741</v>
      </c>
      <c r="AB5" s="2">
        <f>Table3[[#This Row],[Scrap Units]]/Table3[[#This Row],[Units Produced]]</f>
        <v>7.7041602465331279E-3</v>
      </c>
      <c r="AC5" s="4">
        <f>Table3[[#This Row],[Units Produced]]/Table3[[#This Row],[Shift]]</f>
        <v>216.33333333333334</v>
      </c>
      <c r="AD5" s="2">
        <f>Table3[[#This Row],[Units Produced]]/Table3[[#This Row],[Max Capacity]]</f>
        <v>0.9878234398782344</v>
      </c>
      <c r="AE5" s="4">
        <f>Table3[[#This Row],[Repair Time (minutes)]]/Table3[[#This Row],[Number of Repairs]]</f>
        <v>35</v>
      </c>
      <c r="AF5" s="4">
        <f ca="1">Table3[[#This Row],[Total Operating Time (minutes)]]/Table3[[#This Row],[Number of failures]]</f>
        <v>114</v>
      </c>
      <c r="AG5" s="4">
        <f>Table3[[#This Row],[Orders Fulfilled]]/Table3[[#This Row],[Orders Received]]</f>
        <v>0.98245614035087714</v>
      </c>
      <c r="AH5" s="4">
        <f>Table3[[#This Row],[Units Produced]]/Table3[[#This Row],[Energy Consumed (kWh)]]</f>
        <v>3.7566566334799725</v>
      </c>
    </row>
    <row r="6" spans="1:34" x14ac:dyDescent="0.3">
      <c r="A6" s="1">
        <f t="shared" ca="1" si="0"/>
        <v>45168</v>
      </c>
      <c r="B6">
        <v>2</v>
      </c>
      <c r="C6" t="s">
        <v>19</v>
      </c>
      <c r="D6">
        <v>547</v>
      </c>
      <c r="E6">
        <v>530</v>
      </c>
      <c r="F6">
        <v>17</v>
      </c>
      <c r="G6">
        <f t="shared" ca="1" si="1"/>
        <v>67</v>
      </c>
      <c r="H6">
        <v>50</v>
      </c>
      <c r="I6">
        <v>450</v>
      </c>
      <c r="J6">
        <v>2</v>
      </c>
      <c r="K6">
        <v>187.12</v>
      </c>
      <c r="L6">
        <v>38</v>
      </c>
      <c r="M6">
        <v>39</v>
      </c>
      <c r="N6">
        <v>3.74</v>
      </c>
      <c r="O6">
        <v>700</v>
      </c>
      <c r="P6">
        <f t="shared" ca="1" si="2"/>
        <v>1</v>
      </c>
      <c r="Q6">
        <v>34</v>
      </c>
      <c r="R6">
        <v>3</v>
      </c>
      <c r="S6">
        <v>5.36</v>
      </c>
      <c r="T6">
        <f t="shared" ca="1" si="3"/>
        <v>517</v>
      </c>
      <c r="U6" s="2">
        <f ca="1">Table3[[#This Row],[Total Operating Time (minutes)]]/Table3[[#This Row],[Production planning Time(minutes)]]</f>
        <v>0.87040618955512572</v>
      </c>
      <c r="V6" s="2">
        <f>Table3[[#This Row],[Units Produced]]/Table3[[#This Row],[Max Capacity]]</f>
        <v>0.78142857142857147</v>
      </c>
      <c r="W6" s="2">
        <f>Table3[[#This Row],[Good Units]]/Table3[[#This Row],[Units Produced]]</f>
        <v>0.96892138939670935</v>
      </c>
      <c r="X6" s="2">
        <f>Table3[[#This Row],[Total Operating Time (minutes)]]/Table3[[#This Row],[Units Produced]]</f>
        <v>0.82266910420475325</v>
      </c>
      <c r="Y6" s="2">
        <f>Table3[[#This Row],[Defective Units]]/Table3[[#This Row],[Units Produced]]</f>
        <v>3.1078610603290677E-2</v>
      </c>
      <c r="Z6" s="4">
        <f ca="1">Table3[[#This Row],[Total Operating Time (minutes)]]/Table3[[#This Row],[Available Time(minutes)]]</f>
        <v>6.7164179104477615</v>
      </c>
      <c r="AA6" s="2">
        <f>Table3[[#This Row],[Good Units]]/Table3[[#This Row],[Units Produced]]</f>
        <v>0.96892138939670935</v>
      </c>
      <c r="AB6" s="2">
        <f>Table3[[#This Row],[Scrap Units]]/Table3[[#This Row],[Units Produced]]</f>
        <v>3.6563071297989031E-3</v>
      </c>
      <c r="AC6" s="4">
        <f>Table3[[#This Row],[Units Produced]]/Table3[[#This Row],[Shift]]</f>
        <v>273.5</v>
      </c>
      <c r="AD6" s="2">
        <f>Table3[[#This Row],[Units Produced]]/Table3[[#This Row],[Max Capacity]]</f>
        <v>0.78142857142857147</v>
      </c>
      <c r="AE6" s="4">
        <f>Table3[[#This Row],[Repair Time (minutes)]]/Table3[[#This Row],[Number of Repairs]]</f>
        <v>11.333333333333334</v>
      </c>
      <c r="AF6" s="4">
        <f ca="1">Table3[[#This Row],[Total Operating Time (minutes)]]/Table3[[#This Row],[Number of failures]]</f>
        <v>450</v>
      </c>
      <c r="AG6" s="4">
        <f>Table3[[#This Row],[Orders Fulfilled]]/Table3[[#This Row],[Orders Received]]</f>
        <v>0.97435897435897434</v>
      </c>
      <c r="AH6" s="4">
        <f>Table3[[#This Row],[Units Produced]]/Table3[[#This Row],[Energy Consumed (kWh)]]</f>
        <v>2.923257802479692</v>
      </c>
    </row>
    <row r="7" spans="1:34" x14ac:dyDescent="0.3">
      <c r="A7" s="1">
        <f t="shared" ca="1" si="0"/>
        <v>45230</v>
      </c>
      <c r="B7">
        <v>3</v>
      </c>
      <c r="C7" t="s">
        <v>19</v>
      </c>
      <c r="D7">
        <v>508</v>
      </c>
      <c r="E7">
        <v>494</v>
      </c>
      <c r="F7">
        <v>14</v>
      </c>
      <c r="G7">
        <f t="shared" ca="1" si="1"/>
        <v>66</v>
      </c>
      <c r="H7">
        <v>22</v>
      </c>
      <c r="I7">
        <v>558</v>
      </c>
      <c r="J7">
        <v>2</v>
      </c>
      <c r="K7">
        <v>177.66</v>
      </c>
      <c r="L7">
        <v>41</v>
      </c>
      <c r="M7">
        <v>61</v>
      </c>
      <c r="N7">
        <v>4.71</v>
      </c>
      <c r="O7">
        <v>677</v>
      </c>
      <c r="P7">
        <f t="shared" ca="1" si="2"/>
        <v>7</v>
      </c>
      <c r="Q7">
        <v>29</v>
      </c>
      <c r="R7">
        <v>1</v>
      </c>
      <c r="S7">
        <v>4.38</v>
      </c>
      <c r="T7">
        <f t="shared" ca="1" si="3"/>
        <v>585</v>
      </c>
      <c r="U7" s="2">
        <f ca="1">Table3[[#This Row],[Total Operating Time (minutes)]]/Table3[[#This Row],[Production planning Time(minutes)]]</f>
        <v>0.9538461538461539</v>
      </c>
      <c r="V7" s="2">
        <f>Table3[[#This Row],[Units Produced]]/Table3[[#This Row],[Max Capacity]]</f>
        <v>0.75036927621861149</v>
      </c>
      <c r="W7" s="2">
        <f>Table3[[#This Row],[Good Units]]/Table3[[#This Row],[Units Produced]]</f>
        <v>0.97244094488188981</v>
      </c>
      <c r="X7" s="2">
        <f>Table3[[#This Row],[Total Operating Time (minutes)]]/Table3[[#This Row],[Units Produced]]</f>
        <v>1.0984251968503937</v>
      </c>
      <c r="Y7" s="2">
        <f>Table3[[#This Row],[Defective Units]]/Table3[[#This Row],[Units Produced]]</f>
        <v>2.7559055118110236E-2</v>
      </c>
      <c r="Z7" s="4">
        <f ca="1">Table3[[#This Row],[Total Operating Time (minutes)]]/Table3[[#This Row],[Available Time(minutes)]]</f>
        <v>8.454545454545455</v>
      </c>
      <c r="AA7" s="2">
        <f>Table3[[#This Row],[Good Units]]/Table3[[#This Row],[Units Produced]]</f>
        <v>0.97244094488188981</v>
      </c>
      <c r="AB7" s="2">
        <f>Table3[[#This Row],[Scrap Units]]/Table3[[#This Row],[Units Produced]]</f>
        <v>3.937007874015748E-3</v>
      </c>
      <c r="AC7" s="4">
        <f>Table3[[#This Row],[Units Produced]]/Table3[[#This Row],[Shift]]</f>
        <v>169.33333333333334</v>
      </c>
      <c r="AD7" s="2">
        <f>Table3[[#This Row],[Units Produced]]/Table3[[#This Row],[Max Capacity]]</f>
        <v>0.75036927621861149</v>
      </c>
      <c r="AE7" s="4">
        <f>Table3[[#This Row],[Repair Time (minutes)]]/Table3[[#This Row],[Number of Repairs]]</f>
        <v>29</v>
      </c>
      <c r="AF7" s="4">
        <f ca="1">Table3[[#This Row],[Total Operating Time (minutes)]]/Table3[[#This Row],[Number of failures]]</f>
        <v>79.714285714285708</v>
      </c>
      <c r="AG7" s="4">
        <f>Table3[[#This Row],[Orders Fulfilled]]/Table3[[#This Row],[Orders Received]]</f>
        <v>0.67213114754098358</v>
      </c>
      <c r="AH7" s="4">
        <f>Table3[[#This Row],[Units Produced]]/Table3[[#This Row],[Energy Consumed (kWh)]]</f>
        <v>2.8593943487560511</v>
      </c>
    </row>
    <row r="8" spans="1:34" x14ac:dyDescent="0.3">
      <c r="A8" s="1">
        <f t="shared" ca="1" si="0"/>
        <v>45160</v>
      </c>
      <c r="B8">
        <v>1</v>
      </c>
      <c r="C8" t="s">
        <v>17</v>
      </c>
      <c r="D8">
        <v>464</v>
      </c>
      <c r="E8">
        <v>452</v>
      </c>
      <c r="F8">
        <v>12</v>
      </c>
      <c r="G8">
        <f t="shared" ca="1" si="1"/>
        <v>70</v>
      </c>
      <c r="H8">
        <v>12</v>
      </c>
      <c r="I8">
        <v>402</v>
      </c>
      <c r="J8">
        <v>10</v>
      </c>
      <c r="K8">
        <v>137.86000000000001</v>
      </c>
      <c r="L8">
        <v>60</v>
      </c>
      <c r="M8">
        <v>30</v>
      </c>
      <c r="N8">
        <v>3.13</v>
      </c>
      <c r="O8">
        <v>621</v>
      </c>
      <c r="P8">
        <f t="shared" ca="1" si="2"/>
        <v>3</v>
      </c>
      <c r="Q8">
        <v>40</v>
      </c>
      <c r="R8">
        <v>4</v>
      </c>
      <c r="S8">
        <v>4.78</v>
      </c>
      <c r="T8">
        <f t="shared" ca="1" si="3"/>
        <v>530</v>
      </c>
      <c r="U8" s="2">
        <f ca="1">Table3[[#This Row],[Total Operating Time (minutes)]]/Table3[[#This Row],[Production planning Time(minutes)]]</f>
        <v>0.7584905660377359</v>
      </c>
      <c r="V8" s="2">
        <f>Table3[[#This Row],[Units Produced]]/Table3[[#This Row],[Max Capacity]]</f>
        <v>0.74718196457326891</v>
      </c>
      <c r="W8" s="2">
        <f>Table3[[#This Row],[Good Units]]/Table3[[#This Row],[Units Produced]]</f>
        <v>0.97413793103448276</v>
      </c>
      <c r="X8" s="2">
        <f>Table3[[#This Row],[Total Operating Time (minutes)]]/Table3[[#This Row],[Units Produced]]</f>
        <v>0.86637931034482762</v>
      </c>
      <c r="Y8" s="2">
        <f>Table3[[#This Row],[Defective Units]]/Table3[[#This Row],[Units Produced]]</f>
        <v>2.5862068965517241E-2</v>
      </c>
      <c r="Z8" s="4">
        <f ca="1">Table3[[#This Row],[Total Operating Time (minutes)]]/Table3[[#This Row],[Available Time(minutes)]]</f>
        <v>5.7428571428571429</v>
      </c>
      <c r="AA8" s="2">
        <f>Table3[[#This Row],[Good Units]]/Table3[[#This Row],[Units Produced]]</f>
        <v>0.97413793103448276</v>
      </c>
      <c r="AB8" s="2">
        <f>Table3[[#This Row],[Scrap Units]]/Table3[[#This Row],[Units Produced]]</f>
        <v>2.1551724137931036E-2</v>
      </c>
      <c r="AC8" s="4">
        <f>Table3[[#This Row],[Units Produced]]/Table3[[#This Row],[Shift]]</f>
        <v>464</v>
      </c>
      <c r="AD8" s="2">
        <f>Table3[[#This Row],[Units Produced]]/Table3[[#This Row],[Max Capacity]]</f>
        <v>0.74718196457326891</v>
      </c>
      <c r="AE8" s="4">
        <f>Table3[[#This Row],[Repair Time (minutes)]]/Table3[[#This Row],[Number of Repairs]]</f>
        <v>10</v>
      </c>
      <c r="AF8" s="4">
        <f ca="1">Table3[[#This Row],[Total Operating Time (minutes)]]/Table3[[#This Row],[Number of failures]]</f>
        <v>134</v>
      </c>
      <c r="AG8" s="4">
        <f>Table3[[#This Row],[Orders Fulfilled]]/Table3[[#This Row],[Orders Received]]</f>
        <v>2</v>
      </c>
      <c r="AH8" s="4">
        <f>Table3[[#This Row],[Units Produced]]/Table3[[#This Row],[Energy Consumed (kWh)]]</f>
        <v>3.365733352676628</v>
      </c>
    </row>
    <row r="9" spans="1:34" x14ac:dyDescent="0.3">
      <c r="A9" s="1">
        <f t="shared" ca="1" si="0"/>
        <v>44945</v>
      </c>
      <c r="B9">
        <v>2</v>
      </c>
      <c r="C9" t="s">
        <v>20</v>
      </c>
      <c r="D9">
        <v>666</v>
      </c>
      <c r="E9">
        <v>647</v>
      </c>
      <c r="F9">
        <v>19</v>
      </c>
      <c r="G9">
        <f t="shared" ca="1" si="1"/>
        <v>68</v>
      </c>
      <c r="H9">
        <v>35</v>
      </c>
      <c r="I9">
        <v>544</v>
      </c>
      <c r="J9">
        <v>2</v>
      </c>
      <c r="K9">
        <v>173.06</v>
      </c>
      <c r="L9">
        <v>58</v>
      </c>
      <c r="M9">
        <v>64</v>
      </c>
      <c r="N9">
        <v>3.39</v>
      </c>
      <c r="O9">
        <v>636</v>
      </c>
      <c r="P9">
        <f t="shared" ca="1" si="2"/>
        <v>4</v>
      </c>
      <c r="Q9">
        <v>33</v>
      </c>
      <c r="R9">
        <v>1</v>
      </c>
      <c r="S9">
        <v>3.83</v>
      </c>
      <c r="T9">
        <f t="shared" ca="1" si="3"/>
        <v>582</v>
      </c>
      <c r="U9" s="2">
        <f ca="1">Table3[[#This Row],[Total Operating Time (minutes)]]/Table3[[#This Row],[Production planning Time(minutes)]]</f>
        <v>0.93470790378006874</v>
      </c>
      <c r="V9" s="2">
        <f>Table3[[#This Row],[Units Produced]]/Table3[[#This Row],[Max Capacity]]</f>
        <v>1.0471698113207548</v>
      </c>
      <c r="W9" s="2">
        <f>Table3[[#This Row],[Good Units]]/Table3[[#This Row],[Units Produced]]</f>
        <v>0.9714714714714715</v>
      </c>
      <c r="X9" s="2">
        <f>Table3[[#This Row],[Total Operating Time (minutes)]]/Table3[[#This Row],[Units Produced]]</f>
        <v>0.81681681681681684</v>
      </c>
      <c r="Y9" s="2">
        <f>Table3[[#This Row],[Defective Units]]/Table3[[#This Row],[Units Produced]]</f>
        <v>2.8528528528528527E-2</v>
      </c>
      <c r="Z9" s="4">
        <f ca="1">Table3[[#This Row],[Total Operating Time (minutes)]]/Table3[[#This Row],[Available Time(minutes)]]</f>
        <v>8</v>
      </c>
      <c r="AA9" s="2">
        <f>Table3[[#This Row],[Good Units]]/Table3[[#This Row],[Units Produced]]</f>
        <v>0.9714714714714715</v>
      </c>
      <c r="AB9" s="2">
        <f>Table3[[#This Row],[Scrap Units]]/Table3[[#This Row],[Units Produced]]</f>
        <v>3.003003003003003E-3</v>
      </c>
      <c r="AC9" s="4">
        <f>Table3[[#This Row],[Units Produced]]/Table3[[#This Row],[Shift]]</f>
        <v>333</v>
      </c>
      <c r="AD9" s="2">
        <f>Table3[[#This Row],[Units Produced]]/Table3[[#This Row],[Max Capacity]]</f>
        <v>1.0471698113207548</v>
      </c>
      <c r="AE9" s="4">
        <f>Table3[[#This Row],[Repair Time (minutes)]]/Table3[[#This Row],[Number of Repairs]]</f>
        <v>33</v>
      </c>
      <c r="AF9" s="4">
        <f ca="1">Table3[[#This Row],[Total Operating Time (minutes)]]/Table3[[#This Row],[Number of failures]]</f>
        <v>136</v>
      </c>
      <c r="AG9" s="4">
        <f>Table3[[#This Row],[Orders Fulfilled]]/Table3[[#This Row],[Orders Received]]</f>
        <v>0.90625</v>
      </c>
      <c r="AH9" s="4">
        <f>Table3[[#This Row],[Units Produced]]/Table3[[#This Row],[Energy Consumed (kWh)]]</f>
        <v>3.8483762856812667</v>
      </c>
    </row>
    <row r="10" spans="1:34" x14ac:dyDescent="0.3">
      <c r="A10" s="1">
        <f t="shared" ca="1" si="0"/>
        <v>45216</v>
      </c>
      <c r="B10">
        <v>3</v>
      </c>
      <c r="C10" t="s">
        <v>19</v>
      </c>
      <c r="D10">
        <v>636</v>
      </c>
      <c r="E10">
        <v>612</v>
      </c>
      <c r="F10">
        <v>24</v>
      </c>
      <c r="G10">
        <f t="shared" ca="1" si="1"/>
        <v>60</v>
      </c>
      <c r="H10">
        <v>42</v>
      </c>
      <c r="I10">
        <v>527</v>
      </c>
      <c r="J10">
        <v>6</v>
      </c>
      <c r="K10">
        <v>179.73</v>
      </c>
      <c r="L10">
        <v>51</v>
      </c>
      <c r="M10">
        <v>46</v>
      </c>
      <c r="N10">
        <v>4.51</v>
      </c>
      <c r="O10">
        <v>622</v>
      </c>
      <c r="P10">
        <f t="shared" ca="1" si="2"/>
        <v>6</v>
      </c>
      <c r="Q10">
        <v>21</v>
      </c>
      <c r="R10">
        <v>4</v>
      </c>
      <c r="S10">
        <v>6.56</v>
      </c>
      <c r="T10">
        <f t="shared" ca="1" si="3"/>
        <v>557</v>
      </c>
      <c r="U10" s="2">
        <f ca="1">Table3[[#This Row],[Total Operating Time (minutes)]]/Table3[[#This Row],[Production planning Time(minutes)]]</f>
        <v>0.94614003590664275</v>
      </c>
      <c r="V10" s="2">
        <f>Table3[[#This Row],[Units Produced]]/Table3[[#This Row],[Max Capacity]]</f>
        <v>1.022508038585209</v>
      </c>
      <c r="W10" s="2">
        <f>Table3[[#This Row],[Good Units]]/Table3[[#This Row],[Units Produced]]</f>
        <v>0.96226415094339623</v>
      </c>
      <c r="X10" s="2">
        <f>Table3[[#This Row],[Total Operating Time (minutes)]]/Table3[[#This Row],[Units Produced]]</f>
        <v>0.82861635220125784</v>
      </c>
      <c r="Y10" s="2">
        <f>Table3[[#This Row],[Defective Units]]/Table3[[#This Row],[Units Produced]]</f>
        <v>3.7735849056603772E-2</v>
      </c>
      <c r="Z10" s="4">
        <f ca="1">Table3[[#This Row],[Total Operating Time (minutes)]]/Table3[[#This Row],[Available Time(minutes)]]</f>
        <v>8.7833333333333332</v>
      </c>
      <c r="AA10" s="2">
        <f>Table3[[#This Row],[Good Units]]/Table3[[#This Row],[Units Produced]]</f>
        <v>0.96226415094339623</v>
      </c>
      <c r="AB10" s="2">
        <f>Table3[[#This Row],[Scrap Units]]/Table3[[#This Row],[Units Produced]]</f>
        <v>9.433962264150943E-3</v>
      </c>
      <c r="AC10" s="4">
        <f>Table3[[#This Row],[Units Produced]]/Table3[[#This Row],[Shift]]</f>
        <v>212</v>
      </c>
      <c r="AD10" s="2">
        <f>Table3[[#This Row],[Units Produced]]/Table3[[#This Row],[Max Capacity]]</f>
        <v>1.022508038585209</v>
      </c>
      <c r="AE10" s="4">
        <f>Table3[[#This Row],[Repair Time (minutes)]]/Table3[[#This Row],[Number of Repairs]]</f>
        <v>5.25</v>
      </c>
      <c r="AF10" s="4">
        <f ca="1">Table3[[#This Row],[Total Operating Time (minutes)]]/Table3[[#This Row],[Number of failures]]</f>
        <v>87.833333333333329</v>
      </c>
      <c r="AG10" s="4">
        <f>Table3[[#This Row],[Orders Fulfilled]]/Table3[[#This Row],[Orders Received]]</f>
        <v>1.1086956521739131</v>
      </c>
      <c r="AH10" s="4">
        <f>Table3[[#This Row],[Units Produced]]/Table3[[#This Row],[Energy Consumed (kWh)]]</f>
        <v>3.538641295276248</v>
      </c>
    </row>
    <row r="11" spans="1:34" x14ac:dyDescent="0.3">
      <c r="A11" s="1">
        <f t="shared" ca="1" si="0"/>
        <v>44938</v>
      </c>
      <c r="B11">
        <v>1</v>
      </c>
      <c r="C11" t="s">
        <v>18</v>
      </c>
      <c r="D11">
        <v>670</v>
      </c>
      <c r="E11">
        <v>658</v>
      </c>
      <c r="F11">
        <v>12</v>
      </c>
      <c r="G11">
        <f t="shared" ca="1" si="1"/>
        <v>60</v>
      </c>
      <c r="H11">
        <v>19</v>
      </c>
      <c r="I11">
        <v>526</v>
      </c>
      <c r="J11">
        <v>4</v>
      </c>
      <c r="K11">
        <v>122.58</v>
      </c>
      <c r="L11">
        <v>47</v>
      </c>
      <c r="M11">
        <v>60</v>
      </c>
      <c r="N11">
        <v>3.67</v>
      </c>
      <c r="O11">
        <v>695</v>
      </c>
      <c r="P11">
        <f t="shared" ca="1" si="2"/>
        <v>6</v>
      </c>
      <c r="Q11">
        <v>30</v>
      </c>
      <c r="R11">
        <v>3</v>
      </c>
      <c r="S11">
        <v>3.87</v>
      </c>
      <c r="T11">
        <f t="shared" ca="1" si="3"/>
        <v>501</v>
      </c>
      <c r="U11" s="2">
        <f ca="1">Table3[[#This Row],[Total Operating Time (minutes)]]/Table3[[#This Row],[Production planning Time(minutes)]]</f>
        <v>1.0499001996007984</v>
      </c>
      <c r="V11" s="2">
        <f>Table3[[#This Row],[Units Produced]]/Table3[[#This Row],[Max Capacity]]</f>
        <v>0.96402877697841727</v>
      </c>
      <c r="W11" s="2">
        <f>Table3[[#This Row],[Good Units]]/Table3[[#This Row],[Units Produced]]</f>
        <v>0.98208955223880601</v>
      </c>
      <c r="X11" s="2">
        <f>Table3[[#This Row],[Total Operating Time (minutes)]]/Table3[[#This Row],[Units Produced]]</f>
        <v>0.78507462686567164</v>
      </c>
      <c r="Y11" s="2">
        <f>Table3[[#This Row],[Defective Units]]/Table3[[#This Row],[Units Produced]]</f>
        <v>1.7910447761194031E-2</v>
      </c>
      <c r="Z11" s="4">
        <f ca="1">Table3[[#This Row],[Total Operating Time (minutes)]]/Table3[[#This Row],[Available Time(minutes)]]</f>
        <v>8.7666666666666675</v>
      </c>
      <c r="AA11" s="2">
        <f>Table3[[#This Row],[Good Units]]/Table3[[#This Row],[Units Produced]]</f>
        <v>0.98208955223880601</v>
      </c>
      <c r="AB11" s="2">
        <f>Table3[[#This Row],[Scrap Units]]/Table3[[#This Row],[Units Produced]]</f>
        <v>5.9701492537313433E-3</v>
      </c>
      <c r="AC11" s="4">
        <f>Table3[[#This Row],[Units Produced]]/Table3[[#This Row],[Shift]]</f>
        <v>670</v>
      </c>
      <c r="AD11" s="2">
        <f>Table3[[#This Row],[Units Produced]]/Table3[[#This Row],[Max Capacity]]</f>
        <v>0.96402877697841727</v>
      </c>
      <c r="AE11" s="4">
        <f>Table3[[#This Row],[Repair Time (minutes)]]/Table3[[#This Row],[Number of Repairs]]</f>
        <v>10</v>
      </c>
      <c r="AF11" s="4">
        <f ca="1">Table3[[#This Row],[Total Operating Time (minutes)]]/Table3[[#This Row],[Number of failures]]</f>
        <v>87.666666666666671</v>
      </c>
      <c r="AG11" s="4">
        <f>Table3[[#This Row],[Orders Fulfilled]]/Table3[[#This Row],[Orders Received]]</f>
        <v>0.78333333333333333</v>
      </c>
      <c r="AH11" s="4">
        <f>Table3[[#This Row],[Units Produced]]/Table3[[#This Row],[Energy Consumed (kWh)]]</f>
        <v>5.4658182411486376</v>
      </c>
    </row>
    <row r="12" spans="1:34" x14ac:dyDescent="0.3">
      <c r="A12" s="1">
        <f t="shared" ca="1" si="0"/>
        <v>45066</v>
      </c>
      <c r="B12">
        <v>2</v>
      </c>
      <c r="C12" t="s">
        <v>21</v>
      </c>
      <c r="D12">
        <v>674</v>
      </c>
      <c r="E12">
        <v>659</v>
      </c>
      <c r="F12">
        <v>15</v>
      </c>
      <c r="G12">
        <f t="shared" ca="1" si="1"/>
        <v>68</v>
      </c>
      <c r="H12">
        <v>56</v>
      </c>
      <c r="I12">
        <v>424</v>
      </c>
      <c r="J12">
        <v>8</v>
      </c>
      <c r="K12">
        <v>128.85</v>
      </c>
      <c r="L12">
        <v>30</v>
      </c>
      <c r="M12">
        <v>55</v>
      </c>
      <c r="N12">
        <v>3.37</v>
      </c>
      <c r="O12">
        <v>677</v>
      </c>
      <c r="P12">
        <f t="shared" ca="1" si="2"/>
        <v>2</v>
      </c>
      <c r="Q12">
        <v>36</v>
      </c>
      <c r="R12">
        <v>2</v>
      </c>
      <c r="S12">
        <v>7.87</v>
      </c>
      <c r="T12">
        <f t="shared" ca="1" si="3"/>
        <v>577</v>
      </c>
      <c r="U12" s="2">
        <f ca="1">Table3[[#This Row],[Total Operating Time (minutes)]]/Table3[[#This Row],[Production planning Time(minutes)]]</f>
        <v>0.73483535528596189</v>
      </c>
      <c r="V12" s="2">
        <f>Table3[[#This Row],[Units Produced]]/Table3[[#This Row],[Max Capacity]]</f>
        <v>0.99556868537666177</v>
      </c>
      <c r="W12" s="2">
        <f>Table3[[#This Row],[Good Units]]/Table3[[#This Row],[Units Produced]]</f>
        <v>0.97774480712166167</v>
      </c>
      <c r="X12" s="2">
        <f>Table3[[#This Row],[Total Operating Time (minutes)]]/Table3[[#This Row],[Units Produced]]</f>
        <v>0.62908011869436198</v>
      </c>
      <c r="Y12" s="2">
        <f>Table3[[#This Row],[Defective Units]]/Table3[[#This Row],[Units Produced]]</f>
        <v>2.2255192878338281E-2</v>
      </c>
      <c r="Z12" s="4">
        <f ca="1">Table3[[#This Row],[Total Operating Time (minutes)]]/Table3[[#This Row],[Available Time(minutes)]]</f>
        <v>6.2352941176470589</v>
      </c>
      <c r="AA12" s="2">
        <f>Table3[[#This Row],[Good Units]]/Table3[[#This Row],[Units Produced]]</f>
        <v>0.97774480712166167</v>
      </c>
      <c r="AB12" s="2">
        <f>Table3[[#This Row],[Scrap Units]]/Table3[[#This Row],[Units Produced]]</f>
        <v>1.1869436201780416E-2</v>
      </c>
      <c r="AC12" s="4">
        <f>Table3[[#This Row],[Units Produced]]/Table3[[#This Row],[Shift]]</f>
        <v>337</v>
      </c>
      <c r="AD12" s="2">
        <f>Table3[[#This Row],[Units Produced]]/Table3[[#This Row],[Max Capacity]]</f>
        <v>0.99556868537666177</v>
      </c>
      <c r="AE12" s="4">
        <f>Table3[[#This Row],[Repair Time (minutes)]]/Table3[[#This Row],[Number of Repairs]]</f>
        <v>18</v>
      </c>
      <c r="AF12" s="4">
        <f ca="1">Table3[[#This Row],[Total Operating Time (minutes)]]/Table3[[#This Row],[Number of failures]]</f>
        <v>212</v>
      </c>
      <c r="AG12" s="4">
        <f>Table3[[#This Row],[Orders Fulfilled]]/Table3[[#This Row],[Orders Received]]</f>
        <v>0.54545454545454541</v>
      </c>
      <c r="AH12" s="4">
        <f>Table3[[#This Row],[Units Produced]]/Table3[[#This Row],[Energy Consumed (kWh)]]</f>
        <v>5.2308886301901438</v>
      </c>
    </row>
    <row r="13" spans="1:34" x14ac:dyDescent="0.3">
      <c r="A13" s="1">
        <f t="shared" ca="1" si="0"/>
        <v>44940</v>
      </c>
      <c r="B13">
        <v>3</v>
      </c>
      <c r="C13" t="s">
        <v>18</v>
      </c>
      <c r="D13">
        <v>400</v>
      </c>
      <c r="E13">
        <v>371</v>
      </c>
      <c r="F13">
        <v>29</v>
      </c>
      <c r="G13">
        <f t="shared" ca="1" si="1"/>
        <v>64</v>
      </c>
      <c r="H13">
        <v>16</v>
      </c>
      <c r="I13">
        <v>565</v>
      </c>
      <c r="J13">
        <v>8</v>
      </c>
      <c r="K13">
        <v>176.54</v>
      </c>
      <c r="L13">
        <v>55</v>
      </c>
      <c r="M13">
        <v>33</v>
      </c>
      <c r="N13">
        <v>2.09</v>
      </c>
      <c r="O13">
        <v>660</v>
      </c>
      <c r="P13">
        <f t="shared" ca="1" si="2"/>
        <v>1</v>
      </c>
      <c r="Q13">
        <v>37</v>
      </c>
      <c r="R13">
        <v>4</v>
      </c>
      <c r="S13">
        <v>7.06</v>
      </c>
      <c r="T13">
        <f t="shared" ca="1" si="3"/>
        <v>594</v>
      </c>
      <c r="U13" s="2">
        <f ca="1">Table3[[#This Row],[Total Operating Time (minutes)]]/Table3[[#This Row],[Production planning Time(minutes)]]</f>
        <v>0.95117845117845112</v>
      </c>
      <c r="V13" s="2">
        <f>Table3[[#This Row],[Units Produced]]/Table3[[#This Row],[Max Capacity]]</f>
        <v>0.60606060606060608</v>
      </c>
      <c r="W13" s="2">
        <f>Table3[[#This Row],[Good Units]]/Table3[[#This Row],[Units Produced]]</f>
        <v>0.92749999999999999</v>
      </c>
      <c r="X13" s="2">
        <f>Table3[[#This Row],[Total Operating Time (minutes)]]/Table3[[#This Row],[Units Produced]]</f>
        <v>1.4125000000000001</v>
      </c>
      <c r="Y13" s="2">
        <f>Table3[[#This Row],[Defective Units]]/Table3[[#This Row],[Units Produced]]</f>
        <v>7.2499999999999995E-2</v>
      </c>
      <c r="Z13" s="4">
        <f ca="1">Table3[[#This Row],[Total Operating Time (minutes)]]/Table3[[#This Row],[Available Time(minutes)]]</f>
        <v>8.828125</v>
      </c>
      <c r="AA13" s="2">
        <f>Table3[[#This Row],[Good Units]]/Table3[[#This Row],[Units Produced]]</f>
        <v>0.92749999999999999</v>
      </c>
      <c r="AB13" s="2">
        <f>Table3[[#This Row],[Scrap Units]]/Table3[[#This Row],[Units Produced]]</f>
        <v>0.02</v>
      </c>
      <c r="AC13" s="4">
        <f>Table3[[#This Row],[Units Produced]]/Table3[[#This Row],[Shift]]</f>
        <v>133.33333333333334</v>
      </c>
      <c r="AD13" s="2">
        <f>Table3[[#This Row],[Units Produced]]/Table3[[#This Row],[Max Capacity]]</f>
        <v>0.60606060606060608</v>
      </c>
      <c r="AE13" s="4">
        <f>Table3[[#This Row],[Repair Time (minutes)]]/Table3[[#This Row],[Number of Repairs]]</f>
        <v>9.25</v>
      </c>
      <c r="AF13" s="4">
        <f ca="1">Table3[[#This Row],[Total Operating Time (minutes)]]/Table3[[#This Row],[Number of failures]]</f>
        <v>565</v>
      </c>
      <c r="AG13" s="4">
        <f>Table3[[#This Row],[Orders Fulfilled]]/Table3[[#This Row],[Orders Received]]</f>
        <v>1.6666666666666667</v>
      </c>
      <c r="AH13" s="4">
        <f>Table3[[#This Row],[Units Produced]]/Table3[[#This Row],[Energy Consumed (kWh)]]</f>
        <v>2.2657754616517503</v>
      </c>
    </row>
    <row r="14" spans="1:34" x14ac:dyDescent="0.3">
      <c r="A14" s="1">
        <f t="shared" ca="1" si="0"/>
        <v>45276</v>
      </c>
      <c r="B14">
        <v>3</v>
      </c>
      <c r="C14" t="s">
        <v>19</v>
      </c>
      <c r="D14">
        <v>607</v>
      </c>
      <c r="E14">
        <v>589</v>
      </c>
      <c r="F14">
        <v>18</v>
      </c>
      <c r="G14">
        <f t="shared" ca="1" si="1"/>
        <v>62</v>
      </c>
      <c r="H14">
        <v>49</v>
      </c>
      <c r="I14">
        <v>561</v>
      </c>
      <c r="J14">
        <v>9</v>
      </c>
      <c r="K14">
        <v>128.25</v>
      </c>
      <c r="L14">
        <v>39</v>
      </c>
      <c r="M14">
        <v>38</v>
      </c>
      <c r="N14">
        <v>4.72</v>
      </c>
      <c r="O14">
        <v>671</v>
      </c>
      <c r="P14">
        <f t="shared" ca="1" si="2"/>
        <v>1</v>
      </c>
      <c r="Q14">
        <v>40</v>
      </c>
      <c r="R14">
        <v>1</v>
      </c>
      <c r="S14">
        <v>6.47</v>
      </c>
      <c r="T14">
        <f t="shared" ca="1" si="3"/>
        <v>524</v>
      </c>
      <c r="U14" s="2">
        <f ca="1">Table3[[#This Row],[Total Operating Time (minutes)]]/Table3[[#This Row],[Production planning Time(minutes)]]</f>
        <v>1.0706106870229009</v>
      </c>
      <c r="V14" s="2">
        <f>Table3[[#This Row],[Units Produced]]/Table3[[#This Row],[Max Capacity]]</f>
        <v>0.90461997019374063</v>
      </c>
      <c r="W14" s="2">
        <f>Table3[[#This Row],[Good Units]]/Table3[[#This Row],[Units Produced]]</f>
        <v>0.97034596375617788</v>
      </c>
      <c r="X14" s="2">
        <f>Table3[[#This Row],[Total Operating Time (minutes)]]/Table3[[#This Row],[Units Produced]]</f>
        <v>0.92421746293245466</v>
      </c>
      <c r="Y14" s="2">
        <f>Table3[[#This Row],[Defective Units]]/Table3[[#This Row],[Units Produced]]</f>
        <v>2.9654036243822075E-2</v>
      </c>
      <c r="Z14" s="4">
        <f ca="1">Table3[[#This Row],[Total Operating Time (minutes)]]/Table3[[#This Row],[Available Time(minutes)]]</f>
        <v>9.0483870967741939</v>
      </c>
      <c r="AA14" s="2">
        <f>Table3[[#This Row],[Good Units]]/Table3[[#This Row],[Units Produced]]</f>
        <v>0.97034596375617788</v>
      </c>
      <c r="AB14" s="2">
        <f>Table3[[#This Row],[Scrap Units]]/Table3[[#This Row],[Units Produced]]</f>
        <v>1.4827018121911038E-2</v>
      </c>
      <c r="AC14" s="4">
        <f>Table3[[#This Row],[Units Produced]]/Table3[[#This Row],[Shift]]</f>
        <v>202.33333333333334</v>
      </c>
      <c r="AD14" s="2">
        <f>Table3[[#This Row],[Units Produced]]/Table3[[#This Row],[Max Capacity]]</f>
        <v>0.90461997019374063</v>
      </c>
      <c r="AE14" s="4">
        <f>Table3[[#This Row],[Repair Time (minutes)]]/Table3[[#This Row],[Number of Repairs]]</f>
        <v>40</v>
      </c>
      <c r="AF14" s="4">
        <f ca="1">Table3[[#This Row],[Total Operating Time (minutes)]]/Table3[[#This Row],[Number of failures]]</f>
        <v>561</v>
      </c>
      <c r="AG14" s="4">
        <f>Table3[[#This Row],[Orders Fulfilled]]/Table3[[#This Row],[Orders Received]]</f>
        <v>1.0263157894736843</v>
      </c>
      <c r="AH14" s="4">
        <f>Table3[[#This Row],[Units Produced]]/Table3[[#This Row],[Energy Consumed (kWh)]]</f>
        <v>4.7329434697855755</v>
      </c>
    </row>
    <row r="15" spans="1:34" x14ac:dyDescent="0.3">
      <c r="A15" s="1">
        <f t="shared" ca="1" si="0"/>
        <v>45294</v>
      </c>
      <c r="B15">
        <v>3</v>
      </c>
      <c r="C15" t="s">
        <v>17</v>
      </c>
      <c r="D15">
        <v>447</v>
      </c>
      <c r="E15">
        <v>428</v>
      </c>
      <c r="F15">
        <v>19</v>
      </c>
      <c r="G15">
        <f t="shared" ca="1" si="1"/>
        <v>69</v>
      </c>
      <c r="H15">
        <v>23</v>
      </c>
      <c r="I15">
        <v>544</v>
      </c>
      <c r="J15">
        <v>2</v>
      </c>
      <c r="K15">
        <v>104.87</v>
      </c>
      <c r="L15">
        <v>51</v>
      </c>
      <c r="M15">
        <v>46</v>
      </c>
      <c r="N15">
        <v>2.4700000000000002</v>
      </c>
      <c r="O15">
        <v>647</v>
      </c>
      <c r="P15">
        <f t="shared" ca="1" si="2"/>
        <v>4</v>
      </c>
      <c r="Q15">
        <v>34</v>
      </c>
      <c r="R15">
        <v>3</v>
      </c>
      <c r="S15">
        <v>6.73</v>
      </c>
      <c r="T15">
        <f t="shared" ca="1" si="3"/>
        <v>543</v>
      </c>
      <c r="U15" s="2">
        <f ca="1">Table3[[#This Row],[Total Operating Time (minutes)]]/Table3[[#This Row],[Production planning Time(minutes)]]</f>
        <v>1.0018416206261511</v>
      </c>
      <c r="V15" s="2">
        <f>Table3[[#This Row],[Units Produced]]/Table3[[#This Row],[Max Capacity]]</f>
        <v>0.69088098918083463</v>
      </c>
      <c r="W15" s="2">
        <f>Table3[[#This Row],[Good Units]]/Table3[[#This Row],[Units Produced]]</f>
        <v>0.95749440715883671</v>
      </c>
      <c r="X15" s="2">
        <f>Table3[[#This Row],[Total Operating Time (minutes)]]/Table3[[#This Row],[Units Produced]]</f>
        <v>1.2170022371364653</v>
      </c>
      <c r="Y15" s="2">
        <f>Table3[[#This Row],[Defective Units]]/Table3[[#This Row],[Units Produced]]</f>
        <v>4.2505592841163314E-2</v>
      </c>
      <c r="Z15" s="4">
        <f ca="1">Table3[[#This Row],[Total Operating Time (minutes)]]/Table3[[#This Row],[Available Time(minutes)]]</f>
        <v>7.8840579710144931</v>
      </c>
      <c r="AA15" s="2">
        <f>Table3[[#This Row],[Good Units]]/Table3[[#This Row],[Units Produced]]</f>
        <v>0.95749440715883671</v>
      </c>
      <c r="AB15" s="2">
        <f>Table3[[#This Row],[Scrap Units]]/Table3[[#This Row],[Units Produced]]</f>
        <v>4.4742729306487695E-3</v>
      </c>
      <c r="AC15" s="4">
        <f>Table3[[#This Row],[Units Produced]]/Table3[[#This Row],[Shift]]</f>
        <v>149</v>
      </c>
      <c r="AD15" s="2">
        <f>Table3[[#This Row],[Units Produced]]/Table3[[#This Row],[Max Capacity]]</f>
        <v>0.69088098918083463</v>
      </c>
      <c r="AE15" s="4">
        <f>Table3[[#This Row],[Repair Time (minutes)]]/Table3[[#This Row],[Number of Repairs]]</f>
        <v>11.333333333333334</v>
      </c>
      <c r="AF15" s="4">
        <f ca="1">Table3[[#This Row],[Total Operating Time (minutes)]]/Table3[[#This Row],[Number of failures]]</f>
        <v>136</v>
      </c>
      <c r="AG15" s="4">
        <f>Table3[[#This Row],[Orders Fulfilled]]/Table3[[#This Row],[Orders Received]]</f>
        <v>1.1086956521739131</v>
      </c>
      <c r="AH15" s="4">
        <f>Table3[[#This Row],[Units Produced]]/Table3[[#This Row],[Energy Consumed (kWh)]]</f>
        <v>4.2624201392199863</v>
      </c>
    </row>
    <row r="16" spans="1:34" x14ac:dyDescent="0.3">
      <c r="A16" s="1">
        <f t="shared" ca="1" si="0"/>
        <v>45093</v>
      </c>
      <c r="B16">
        <v>1</v>
      </c>
      <c r="C16" t="s">
        <v>18</v>
      </c>
      <c r="D16">
        <v>489</v>
      </c>
      <c r="E16">
        <v>459</v>
      </c>
      <c r="F16">
        <v>30</v>
      </c>
      <c r="G16">
        <f t="shared" ca="1" si="1"/>
        <v>62</v>
      </c>
      <c r="H16">
        <v>46</v>
      </c>
      <c r="I16">
        <v>549</v>
      </c>
      <c r="J16">
        <v>2</v>
      </c>
      <c r="K16">
        <v>158.16999999999999</v>
      </c>
      <c r="L16">
        <v>50</v>
      </c>
      <c r="M16">
        <v>38</v>
      </c>
      <c r="N16">
        <v>3.64</v>
      </c>
      <c r="O16">
        <v>664</v>
      </c>
      <c r="P16">
        <f t="shared" ca="1" si="2"/>
        <v>2</v>
      </c>
      <c r="Q16">
        <v>38</v>
      </c>
      <c r="R16">
        <v>1</v>
      </c>
      <c r="S16">
        <v>4.54</v>
      </c>
      <c r="T16">
        <f t="shared" ca="1" si="3"/>
        <v>578</v>
      </c>
      <c r="U16" s="2">
        <f ca="1">Table3[[#This Row],[Total Operating Time (minutes)]]/Table3[[#This Row],[Production planning Time(minutes)]]</f>
        <v>0.94982698961937717</v>
      </c>
      <c r="V16" s="2">
        <f>Table3[[#This Row],[Units Produced]]/Table3[[#This Row],[Max Capacity]]</f>
        <v>0.73644578313253017</v>
      </c>
      <c r="W16" s="2">
        <f>Table3[[#This Row],[Good Units]]/Table3[[#This Row],[Units Produced]]</f>
        <v>0.93865030674846628</v>
      </c>
      <c r="X16" s="2">
        <f>Table3[[#This Row],[Total Operating Time (minutes)]]/Table3[[#This Row],[Units Produced]]</f>
        <v>1.1226993865030674</v>
      </c>
      <c r="Y16" s="2">
        <f>Table3[[#This Row],[Defective Units]]/Table3[[#This Row],[Units Produced]]</f>
        <v>6.1349693251533742E-2</v>
      </c>
      <c r="Z16" s="4">
        <f ca="1">Table3[[#This Row],[Total Operating Time (minutes)]]/Table3[[#This Row],[Available Time(minutes)]]</f>
        <v>8.8548387096774199</v>
      </c>
      <c r="AA16" s="2">
        <f>Table3[[#This Row],[Good Units]]/Table3[[#This Row],[Units Produced]]</f>
        <v>0.93865030674846628</v>
      </c>
      <c r="AB16" s="2">
        <f>Table3[[#This Row],[Scrap Units]]/Table3[[#This Row],[Units Produced]]</f>
        <v>4.0899795501022499E-3</v>
      </c>
      <c r="AC16" s="4">
        <f>Table3[[#This Row],[Units Produced]]/Table3[[#This Row],[Shift]]</f>
        <v>489</v>
      </c>
      <c r="AD16" s="2">
        <f>Table3[[#This Row],[Units Produced]]/Table3[[#This Row],[Max Capacity]]</f>
        <v>0.73644578313253017</v>
      </c>
      <c r="AE16" s="4">
        <f>Table3[[#This Row],[Repair Time (minutes)]]/Table3[[#This Row],[Number of Repairs]]</f>
        <v>38</v>
      </c>
      <c r="AF16" s="4">
        <f ca="1">Table3[[#This Row],[Total Operating Time (minutes)]]/Table3[[#This Row],[Number of failures]]</f>
        <v>274.5</v>
      </c>
      <c r="AG16" s="4">
        <f>Table3[[#This Row],[Orders Fulfilled]]/Table3[[#This Row],[Orders Received]]</f>
        <v>1.3157894736842106</v>
      </c>
      <c r="AH16" s="4">
        <f>Table3[[#This Row],[Units Produced]]/Table3[[#This Row],[Energy Consumed (kWh)]]</f>
        <v>3.0916102927230198</v>
      </c>
    </row>
    <row r="17" spans="1:34" x14ac:dyDescent="0.3">
      <c r="A17" s="1">
        <f t="shared" ca="1" si="0"/>
        <v>45288</v>
      </c>
      <c r="B17">
        <v>3</v>
      </c>
      <c r="C17" t="s">
        <v>21</v>
      </c>
      <c r="D17">
        <v>574</v>
      </c>
      <c r="E17">
        <v>553</v>
      </c>
      <c r="F17">
        <v>21</v>
      </c>
      <c r="G17">
        <f t="shared" ca="1" si="1"/>
        <v>62</v>
      </c>
      <c r="H17">
        <v>20</v>
      </c>
      <c r="I17">
        <v>416</v>
      </c>
      <c r="J17">
        <v>10</v>
      </c>
      <c r="K17">
        <v>128.4</v>
      </c>
      <c r="L17">
        <v>58</v>
      </c>
      <c r="M17">
        <v>44</v>
      </c>
      <c r="N17">
        <v>4.47</v>
      </c>
      <c r="O17">
        <v>672</v>
      </c>
      <c r="P17">
        <f t="shared" ca="1" si="2"/>
        <v>4</v>
      </c>
      <c r="Q17">
        <v>31</v>
      </c>
      <c r="R17">
        <v>2</v>
      </c>
      <c r="S17">
        <v>3.05</v>
      </c>
      <c r="T17">
        <f t="shared" ca="1" si="3"/>
        <v>599</v>
      </c>
      <c r="U17" s="2">
        <f ca="1">Table3[[#This Row],[Total Operating Time (minutes)]]/Table3[[#This Row],[Production planning Time(minutes)]]</f>
        <v>0.69449081803005008</v>
      </c>
      <c r="V17" s="2">
        <f>Table3[[#This Row],[Units Produced]]/Table3[[#This Row],[Max Capacity]]</f>
        <v>0.85416666666666663</v>
      </c>
      <c r="W17" s="2">
        <f>Table3[[#This Row],[Good Units]]/Table3[[#This Row],[Units Produced]]</f>
        <v>0.96341463414634143</v>
      </c>
      <c r="X17" s="2">
        <f>Table3[[#This Row],[Total Operating Time (minutes)]]/Table3[[#This Row],[Units Produced]]</f>
        <v>0.72473867595818819</v>
      </c>
      <c r="Y17" s="2">
        <f>Table3[[#This Row],[Defective Units]]/Table3[[#This Row],[Units Produced]]</f>
        <v>3.6585365853658534E-2</v>
      </c>
      <c r="Z17" s="4">
        <f ca="1">Table3[[#This Row],[Total Operating Time (minutes)]]/Table3[[#This Row],[Available Time(minutes)]]</f>
        <v>6.709677419354839</v>
      </c>
      <c r="AA17" s="2">
        <f>Table3[[#This Row],[Good Units]]/Table3[[#This Row],[Units Produced]]</f>
        <v>0.96341463414634143</v>
      </c>
      <c r="AB17" s="2">
        <f>Table3[[#This Row],[Scrap Units]]/Table3[[#This Row],[Units Produced]]</f>
        <v>1.7421602787456445E-2</v>
      </c>
      <c r="AC17" s="4">
        <f>Table3[[#This Row],[Units Produced]]/Table3[[#This Row],[Shift]]</f>
        <v>191.33333333333334</v>
      </c>
      <c r="AD17" s="2">
        <f>Table3[[#This Row],[Units Produced]]/Table3[[#This Row],[Max Capacity]]</f>
        <v>0.85416666666666663</v>
      </c>
      <c r="AE17" s="4">
        <f>Table3[[#This Row],[Repair Time (minutes)]]/Table3[[#This Row],[Number of Repairs]]</f>
        <v>15.5</v>
      </c>
      <c r="AF17" s="4">
        <f ca="1">Table3[[#This Row],[Total Operating Time (minutes)]]/Table3[[#This Row],[Number of failures]]</f>
        <v>104</v>
      </c>
      <c r="AG17" s="4">
        <f>Table3[[#This Row],[Orders Fulfilled]]/Table3[[#This Row],[Orders Received]]</f>
        <v>1.3181818181818181</v>
      </c>
      <c r="AH17" s="4">
        <f>Table3[[#This Row],[Units Produced]]/Table3[[#This Row],[Energy Consumed (kWh)]]</f>
        <v>4.4704049844236762</v>
      </c>
    </row>
    <row r="18" spans="1:34" x14ac:dyDescent="0.3">
      <c r="A18" s="1">
        <f t="shared" ca="1" si="0"/>
        <v>45195</v>
      </c>
      <c r="B18">
        <v>1</v>
      </c>
      <c r="C18" t="s">
        <v>21</v>
      </c>
      <c r="D18">
        <v>689</v>
      </c>
      <c r="E18">
        <v>668</v>
      </c>
      <c r="F18">
        <v>21</v>
      </c>
      <c r="G18">
        <f t="shared" ca="1" si="1"/>
        <v>68</v>
      </c>
      <c r="H18">
        <v>10</v>
      </c>
      <c r="I18">
        <v>423</v>
      </c>
      <c r="J18">
        <v>6</v>
      </c>
      <c r="K18">
        <v>108.47</v>
      </c>
      <c r="L18">
        <v>34</v>
      </c>
      <c r="M18">
        <v>54</v>
      </c>
      <c r="N18">
        <v>2.69</v>
      </c>
      <c r="O18">
        <v>684</v>
      </c>
      <c r="P18">
        <f t="shared" ca="1" si="2"/>
        <v>5</v>
      </c>
      <c r="Q18">
        <v>20</v>
      </c>
      <c r="R18">
        <v>4</v>
      </c>
      <c r="S18">
        <v>4.13</v>
      </c>
      <c r="T18">
        <f t="shared" ca="1" si="3"/>
        <v>589</v>
      </c>
      <c r="U18" s="2">
        <f ca="1">Table3[[#This Row],[Total Operating Time (minutes)]]/Table3[[#This Row],[Production planning Time(minutes)]]</f>
        <v>0.71816638370118846</v>
      </c>
      <c r="V18" s="2">
        <f>Table3[[#This Row],[Units Produced]]/Table3[[#This Row],[Max Capacity]]</f>
        <v>1.0073099415204678</v>
      </c>
      <c r="W18" s="2">
        <f>Table3[[#This Row],[Good Units]]/Table3[[#This Row],[Units Produced]]</f>
        <v>0.96952104499274305</v>
      </c>
      <c r="X18" s="2">
        <f>Table3[[#This Row],[Total Operating Time (minutes)]]/Table3[[#This Row],[Units Produced]]</f>
        <v>0.61393323657474597</v>
      </c>
      <c r="Y18" s="2">
        <f>Table3[[#This Row],[Defective Units]]/Table3[[#This Row],[Units Produced]]</f>
        <v>3.0478955007256895E-2</v>
      </c>
      <c r="Z18" s="4">
        <f ca="1">Table3[[#This Row],[Total Operating Time (minutes)]]/Table3[[#This Row],[Available Time(minutes)]]</f>
        <v>6.2205882352941178</v>
      </c>
      <c r="AA18" s="2">
        <f>Table3[[#This Row],[Good Units]]/Table3[[#This Row],[Units Produced]]</f>
        <v>0.96952104499274305</v>
      </c>
      <c r="AB18" s="2">
        <f>Table3[[#This Row],[Scrap Units]]/Table3[[#This Row],[Units Produced]]</f>
        <v>8.708272859216255E-3</v>
      </c>
      <c r="AC18" s="4">
        <f>Table3[[#This Row],[Units Produced]]/Table3[[#This Row],[Shift]]</f>
        <v>689</v>
      </c>
      <c r="AD18" s="2">
        <f>Table3[[#This Row],[Units Produced]]/Table3[[#This Row],[Max Capacity]]</f>
        <v>1.0073099415204678</v>
      </c>
      <c r="AE18" s="4">
        <f>Table3[[#This Row],[Repair Time (minutes)]]/Table3[[#This Row],[Number of Repairs]]</f>
        <v>5</v>
      </c>
      <c r="AF18" s="4">
        <f ca="1">Table3[[#This Row],[Total Operating Time (minutes)]]/Table3[[#This Row],[Number of failures]]</f>
        <v>84.6</v>
      </c>
      <c r="AG18" s="4">
        <f>Table3[[#This Row],[Orders Fulfilled]]/Table3[[#This Row],[Orders Received]]</f>
        <v>0.62962962962962965</v>
      </c>
      <c r="AH18" s="4">
        <f>Table3[[#This Row],[Units Produced]]/Table3[[#This Row],[Energy Consumed (kWh)]]</f>
        <v>6.3519867244399375</v>
      </c>
    </row>
    <row r="19" spans="1:34" x14ac:dyDescent="0.3">
      <c r="A19" s="1">
        <f t="shared" ca="1" si="0"/>
        <v>45275</v>
      </c>
      <c r="B19">
        <v>2</v>
      </c>
      <c r="C19" t="s">
        <v>17</v>
      </c>
      <c r="D19">
        <v>667</v>
      </c>
      <c r="E19">
        <v>650</v>
      </c>
      <c r="F19">
        <v>17</v>
      </c>
      <c r="G19">
        <f t="shared" ca="1" si="1"/>
        <v>60</v>
      </c>
      <c r="H19">
        <v>32</v>
      </c>
      <c r="I19">
        <v>547</v>
      </c>
      <c r="J19">
        <v>5</v>
      </c>
      <c r="K19">
        <v>109.97</v>
      </c>
      <c r="L19">
        <v>51</v>
      </c>
      <c r="M19">
        <v>55</v>
      </c>
      <c r="N19">
        <v>4.84</v>
      </c>
      <c r="O19">
        <v>672</v>
      </c>
      <c r="P19">
        <f t="shared" ca="1" si="2"/>
        <v>2</v>
      </c>
      <c r="Q19">
        <v>25</v>
      </c>
      <c r="R19">
        <v>4</v>
      </c>
      <c r="S19">
        <v>5.3</v>
      </c>
      <c r="T19">
        <f t="shared" ca="1" si="3"/>
        <v>558</v>
      </c>
      <c r="U19" s="2">
        <f ca="1">Table3[[#This Row],[Total Operating Time (minutes)]]/Table3[[#This Row],[Production planning Time(minutes)]]</f>
        <v>0.98028673835125446</v>
      </c>
      <c r="V19" s="2">
        <f>Table3[[#This Row],[Units Produced]]/Table3[[#This Row],[Max Capacity]]</f>
        <v>0.99255952380952384</v>
      </c>
      <c r="W19" s="2">
        <f>Table3[[#This Row],[Good Units]]/Table3[[#This Row],[Units Produced]]</f>
        <v>0.97451274362818596</v>
      </c>
      <c r="X19" s="2">
        <f>Table3[[#This Row],[Total Operating Time (minutes)]]/Table3[[#This Row],[Units Produced]]</f>
        <v>0.82008995502248871</v>
      </c>
      <c r="Y19" s="2">
        <f>Table3[[#This Row],[Defective Units]]/Table3[[#This Row],[Units Produced]]</f>
        <v>2.5487256371814093E-2</v>
      </c>
      <c r="Z19" s="4">
        <f ca="1">Table3[[#This Row],[Total Operating Time (minutes)]]/Table3[[#This Row],[Available Time(minutes)]]</f>
        <v>9.1166666666666671</v>
      </c>
      <c r="AA19" s="2">
        <f>Table3[[#This Row],[Good Units]]/Table3[[#This Row],[Units Produced]]</f>
        <v>0.97451274362818596</v>
      </c>
      <c r="AB19" s="2">
        <f>Table3[[#This Row],[Scrap Units]]/Table3[[#This Row],[Units Produced]]</f>
        <v>7.4962518740629685E-3</v>
      </c>
      <c r="AC19" s="4">
        <f>Table3[[#This Row],[Units Produced]]/Table3[[#This Row],[Shift]]</f>
        <v>333.5</v>
      </c>
      <c r="AD19" s="2">
        <f>Table3[[#This Row],[Units Produced]]/Table3[[#This Row],[Max Capacity]]</f>
        <v>0.99255952380952384</v>
      </c>
      <c r="AE19" s="4">
        <f>Table3[[#This Row],[Repair Time (minutes)]]/Table3[[#This Row],[Number of Repairs]]</f>
        <v>6.25</v>
      </c>
      <c r="AF19" s="4">
        <f ca="1">Table3[[#This Row],[Total Operating Time (minutes)]]/Table3[[#This Row],[Number of failures]]</f>
        <v>273.5</v>
      </c>
      <c r="AG19" s="4">
        <f>Table3[[#This Row],[Orders Fulfilled]]/Table3[[#This Row],[Orders Received]]</f>
        <v>0.92727272727272725</v>
      </c>
      <c r="AH19" s="4">
        <f>Table3[[#This Row],[Units Produced]]/Table3[[#This Row],[Energy Consumed (kWh)]]</f>
        <v>6.0652905337819405</v>
      </c>
    </row>
    <row r="20" spans="1:34" x14ac:dyDescent="0.3">
      <c r="A20" s="1">
        <f t="shared" ca="1" si="0"/>
        <v>45047</v>
      </c>
      <c r="B20">
        <v>3</v>
      </c>
      <c r="C20" t="s">
        <v>21</v>
      </c>
      <c r="D20">
        <v>571</v>
      </c>
      <c r="E20">
        <v>555</v>
      </c>
      <c r="F20">
        <v>16</v>
      </c>
      <c r="G20">
        <f t="shared" ca="1" si="1"/>
        <v>65</v>
      </c>
      <c r="H20">
        <v>41</v>
      </c>
      <c r="I20">
        <v>552</v>
      </c>
      <c r="J20">
        <v>3</v>
      </c>
      <c r="K20">
        <v>144.54</v>
      </c>
      <c r="L20">
        <v>42</v>
      </c>
      <c r="M20">
        <v>41</v>
      </c>
      <c r="N20">
        <v>4.29</v>
      </c>
      <c r="O20">
        <v>659</v>
      </c>
      <c r="P20">
        <f t="shared" ca="1" si="2"/>
        <v>6</v>
      </c>
      <c r="Q20">
        <v>40</v>
      </c>
      <c r="R20">
        <v>2</v>
      </c>
      <c r="S20">
        <v>6.46</v>
      </c>
      <c r="T20">
        <f t="shared" ca="1" si="3"/>
        <v>505</v>
      </c>
      <c r="U20" s="2">
        <f ca="1">Table3[[#This Row],[Total Operating Time (minutes)]]/Table3[[#This Row],[Production planning Time(minutes)]]</f>
        <v>1.0930693069306932</v>
      </c>
      <c r="V20" s="2">
        <f>Table3[[#This Row],[Units Produced]]/Table3[[#This Row],[Max Capacity]]</f>
        <v>0.866464339908953</v>
      </c>
      <c r="W20" s="2">
        <f>Table3[[#This Row],[Good Units]]/Table3[[#This Row],[Units Produced]]</f>
        <v>0.97197898423817863</v>
      </c>
      <c r="X20" s="2">
        <f>Table3[[#This Row],[Total Operating Time (minutes)]]/Table3[[#This Row],[Units Produced]]</f>
        <v>0.96672504378283708</v>
      </c>
      <c r="Y20" s="2">
        <f>Table3[[#This Row],[Defective Units]]/Table3[[#This Row],[Units Produced]]</f>
        <v>2.8021015761821366E-2</v>
      </c>
      <c r="Z20" s="4">
        <f ca="1">Table3[[#This Row],[Total Operating Time (minutes)]]/Table3[[#This Row],[Available Time(minutes)]]</f>
        <v>8.4923076923076923</v>
      </c>
      <c r="AA20" s="2">
        <f>Table3[[#This Row],[Good Units]]/Table3[[#This Row],[Units Produced]]</f>
        <v>0.97197898423817863</v>
      </c>
      <c r="AB20" s="2">
        <f>Table3[[#This Row],[Scrap Units]]/Table3[[#This Row],[Units Produced]]</f>
        <v>5.2539404553415062E-3</v>
      </c>
      <c r="AC20" s="4">
        <f>Table3[[#This Row],[Units Produced]]/Table3[[#This Row],[Shift]]</f>
        <v>190.33333333333334</v>
      </c>
      <c r="AD20" s="2">
        <f>Table3[[#This Row],[Units Produced]]/Table3[[#This Row],[Max Capacity]]</f>
        <v>0.866464339908953</v>
      </c>
      <c r="AE20" s="4">
        <f>Table3[[#This Row],[Repair Time (minutes)]]/Table3[[#This Row],[Number of Repairs]]</f>
        <v>20</v>
      </c>
      <c r="AF20" s="4">
        <f ca="1">Table3[[#This Row],[Total Operating Time (minutes)]]/Table3[[#This Row],[Number of failures]]</f>
        <v>92</v>
      </c>
      <c r="AG20" s="4">
        <f>Table3[[#This Row],[Orders Fulfilled]]/Table3[[#This Row],[Orders Received]]</f>
        <v>1.024390243902439</v>
      </c>
      <c r="AH20" s="4">
        <f>Table3[[#This Row],[Units Produced]]/Table3[[#This Row],[Energy Consumed (kWh)]]</f>
        <v>3.9504635395046357</v>
      </c>
    </row>
    <row r="21" spans="1:34" x14ac:dyDescent="0.3">
      <c r="A21" s="1">
        <f t="shared" ca="1" si="0"/>
        <v>45259</v>
      </c>
      <c r="B21">
        <v>1</v>
      </c>
      <c r="C21" t="s">
        <v>17</v>
      </c>
      <c r="D21">
        <v>592</v>
      </c>
      <c r="E21">
        <v>566</v>
      </c>
      <c r="F21">
        <v>26</v>
      </c>
      <c r="G21">
        <f t="shared" ca="1" si="1"/>
        <v>67</v>
      </c>
      <c r="H21">
        <v>26</v>
      </c>
      <c r="I21">
        <v>457</v>
      </c>
      <c r="J21">
        <v>8</v>
      </c>
      <c r="K21">
        <v>172.62</v>
      </c>
      <c r="L21">
        <v>36</v>
      </c>
      <c r="M21">
        <v>55</v>
      </c>
      <c r="N21">
        <v>2.0699999999999998</v>
      </c>
      <c r="O21">
        <v>630</v>
      </c>
      <c r="P21">
        <f t="shared" ca="1" si="2"/>
        <v>2</v>
      </c>
      <c r="Q21">
        <v>40</v>
      </c>
      <c r="R21">
        <v>3</v>
      </c>
      <c r="S21">
        <v>6.43</v>
      </c>
      <c r="T21">
        <f t="shared" ca="1" si="3"/>
        <v>600</v>
      </c>
      <c r="U21" s="2">
        <f ca="1">Table3[[#This Row],[Total Operating Time (minutes)]]/Table3[[#This Row],[Production planning Time(minutes)]]</f>
        <v>0.76166666666666671</v>
      </c>
      <c r="V21" s="2">
        <f>Table3[[#This Row],[Units Produced]]/Table3[[#This Row],[Max Capacity]]</f>
        <v>0.93968253968253967</v>
      </c>
      <c r="W21" s="2">
        <f>Table3[[#This Row],[Good Units]]/Table3[[#This Row],[Units Produced]]</f>
        <v>0.95608108108108103</v>
      </c>
      <c r="X21" s="2">
        <f>Table3[[#This Row],[Total Operating Time (minutes)]]/Table3[[#This Row],[Units Produced]]</f>
        <v>0.77195945945945943</v>
      </c>
      <c r="Y21" s="2">
        <f>Table3[[#This Row],[Defective Units]]/Table3[[#This Row],[Units Produced]]</f>
        <v>4.3918918918918921E-2</v>
      </c>
      <c r="Z21" s="4">
        <f ca="1">Table3[[#This Row],[Total Operating Time (minutes)]]/Table3[[#This Row],[Available Time(minutes)]]</f>
        <v>6.8208955223880601</v>
      </c>
      <c r="AA21" s="2">
        <f>Table3[[#This Row],[Good Units]]/Table3[[#This Row],[Units Produced]]</f>
        <v>0.95608108108108103</v>
      </c>
      <c r="AB21" s="2">
        <f>Table3[[#This Row],[Scrap Units]]/Table3[[#This Row],[Units Produced]]</f>
        <v>1.3513513513513514E-2</v>
      </c>
      <c r="AC21" s="4">
        <f>Table3[[#This Row],[Units Produced]]/Table3[[#This Row],[Shift]]</f>
        <v>592</v>
      </c>
      <c r="AD21" s="2">
        <f>Table3[[#This Row],[Units Produced]]/Table3[[#This Row],[Max Capacity]]</f>
        <v>0.93968253968253967</v>
      </c>
      <c r="AE21" s="4">
        <f>Table3[[#This Row],[Repair Time (minutes)]]/Table3[[#This Row],[Number of Repairs]]</f>
        <v>13.333333333333334</v>
      </c>
      <c r="AF21" s="4">
        <f ca="1">Table3[[#This Row],[Total Operating Time (minutes)]]/Table3[[#This Row],[Number of failures]]</f>
        <v>228.5</v>
      </c>
      <c r="AG21" s="4">
        <f>Table3[[#This Row],[Orders Fulfilled]]/Table3[[#This Row],[Orders Received]]</f>
        <v>0.65454545454545454</v>
      </c>
      <c r="AH21" s="4">
        <f>Table3[[#This Row],[Units Produced]]/Table3[[#This Row],[Energy Consumed (kWh)]]</f>
        <v>3.429498320009269</v>
      </c>
    </row>
    <row r="22" spans="1:34" x14ac:dyDescent="0.3">
      <c r="A22" s="1">
        <f t="shared" ca="1" si="0"/>
        <v>45070</v>
      </c>
      <c r="B22">
        <v>1</v>
      </c>
      <c r="C22" t="s">
        <v>21</v>
      </c>
      <c r="D22">
        <v>647</v>
      </c>
      <c r="E22">
        <v>630</v>
      </c>
      <c r="F22">
        <v>17</v>
      </c>
      <c r="G22">
        <f t="shared" ca="1" si="1"/>
        <v>60</v>
      </c>
      <c r="H22">
        <v>21</v>
      </c>
      <c r="I22">
        <v>573</v>
      </c>
      <c r="J22">
        <v>8</v>
      </c>
      <c r="K22">
        <v>105.2</v>
      </c>
      <c r="L22">
        <v>58</v>
      </c>
      <c r="M22">
        <v>51</v>
      </c>
      <c r="N22">
        <v>2.0099999999999998</v>
      </c>
      <c r="O22">
        <v>699</v>
      </c>
      <c r="P22">
        <f t="shared" ca="1" si="2"/>
        <v>6</v>
      </c>
      <c r="Q22">
        <v>20</v>
      </c>
      <c r="R22">
        <v>1</v>
      </c>
      <c r="S22">
        <v>5.57</v>
      </c>
      <c r="T22">
        <f t="shared" ca="1" si="3"/>
        <v>519</v>
      </c>
      <c r="U22" s="2">
        <f ca="1">Table3[[#This Row],[Total Operating Time (minutes)]]/Table3[[#This Row],[Production planning Time(minutes)]]</f>
        <v>1.1040462427745665</v>
      </c>
      <c r="V22" s="2">
        <f>Table3[[#This Row],[Units Produced]]/Table3[[#This Row],[Max Capacity]]</f>
        <v>0.92560801144492133</v>
      </c>
      <c r="W22" s="2">
        <f>Table3[[#This Row],[Good Units]]/Table3[[#This Row],[Units Produced]]</f>
        <v>0.97372488408037094</v>
      </c>
      <c r="X22" s="2">
        <f>Table3[[#This Row],[Total Operating Time (minutes)]]/Table3[[#This Row],[Units Produced]]</f>
        <v>0.88562596599690879</v>
      </c>
      <c r="Y22" s="2">
        <f>Table3[[#This Row],[Defective Units]]/Table3[[#This Row],[Units Produced]]</f>
        <v>2.6275115919629059E-2</v>
      </c>
      <c r="Z22" s="4">
        <f ca="1">Table3[[#This Row],[Total Operating Time (minutes)]]/Table3[[#This Row],[Available Time(minutes)]]</f>
        <v>9.5500000000000007</v>
      </c>
      <c r="AA22" s="2">
        <f>Table3[[#This Row],[Good Units]]/Table3[[#This Row],[Units Produced]]</f>
        <v>0.97372488408037094</v>
      </c>
      <c r="AB22" s="2">
        <f>Table3[[#This Row],[Scrap Units]]/Table3[[#This Row],[Units Produced]]</f>
        <v>1.2364760432766615E-2</v>
      </c>
      <c r="AC22" s="4">
        <f>Table3[[#This Row],[Units Produced]]/Table3[[#This Row],[Shift]]</f>
        <v>647</v>
      </c>
      <c r="AD22" s="2">
        <f>Table3[[#This Row],[Units Produced]]/Table3[[#This Row],[Max Capacity]]</f>
        <v>0.92560801144492133</v>
      </c>
      <c r="AE22" s="4">
        <f>Table3[[#This Row],[Repair Time (minutes)]]/Table3[[#This Row],[Number of Repairs]]</f>
        <v>20</v>
      </c>
      <c r="AF22" s="4">
        <f ca="1">Table3[[#This Row],[Total Operating Time (minutes)]]/Table3[[#This Row],[Number of failures]]</f>
        <v>95.5</v>
      </c>
      <c r="AG22" s="4">
        <f>Table3[[#This Row],[Orders Fulfilled]]/Table3[[#This Row],[Orders Received]]</f>
        <v>1.1372549019607843</v>
      </c>
      <c r="AH22" s="4">
        <f>Table3[[#This Row],[Units Produced]]/Table3[[#This Row],[Energy Consumed (kWh)]]</f>
        <v>6.1501901140684412</v>
      </c>
    </row>
    <row r="23" spans="1:34" x14ac:dyDescent="0.3">
      <c r="A23" s="1">
        <f t="shared" ca="1" si="0"/>
        <v>45118</v>
      </c>
      <c r="B23">
        <v>3</v>
      </c>
      <c r="C23" t="s">
        <v>20</v>
      </c>
      <c r="D23">
        <v>435</v>
      </c>
      <c r="E23">
        <v>417</v>
      </c>
      <c r="F23">
        <v>18</v>
      </c>
      <c r="G23">
        <f t="shared" ca="1" si="1"/>
        <v>64</v>
      </c>
      <c r="H23">
        <v>43</v>
      </c>
      <c r="I23">
        <v>598</v>
      </c>
      <c r="J23">
        <v>10</v>
      </c>
      <c r="K23">
        <v>116.93</v>
      </c>
      <c r="L23">
        <v>45</v>
      </c>
      <c r="M23">
        <v>36</v>
      </c>
      <c r="N23">
        <v>4.45</v>
      </c>
      <c r="O23">
        <v>697</v>
      </c>
      <c r="P23">
        <f t="shared" ca="1" si="2"/>
        <v>3</v>
      </c>
      <c r="Q23">
        <v>34</v>
      </c>
      <c r="R23">
        <v>2</v>
      </c>
      <c r="S23">
        <v>7.82</v>
      </c>
      <c r="T23">
        <f t="shared" ca="1" si="3"/>
        <v>528</v>
      </c>
      <c r="U23" s="2">
        <f ca="1">Table3[[#This Row],[Total Operating Time (minutes)]]/Table3[[#This Row],[Production planning Time(minutes)]]</f>
        <v>1.1325757575757576</v>
      </c>
      <c r="V23" s="2">
        <f>Table3[[#This Row],[Units Produced]]/Table3[[#This Row],[Max Capacity]]</f>
        <v>0.62410329985652802</v>
      </c>
      <c r="W23" s="2">
        <f>Table3[[#This Row],[Good Units]]/Table3[[#This Row],[Units Produced]]</f>
        <v>0.95862068965517244</v>
      </c>
      <c r="X23" s="2">
        <f>Table3[[#This Row],[Total Operating Time (minutes)]]/Table3[[#This Row],[Units Produced]]</f>
        <v>1.3747126436781609</v>
      </c>
      <c r="Y23" s="2">
        <f>Table3[[#This Row],[Defective Units]]/Table3[[#This Row],[Units Produced]]</f>
        <v>4.1379310344827586E-2</v>
      </c>
      <c r="Z23" s="4">
        <f ca="1">Table3[[#This Row],[Total Operating Time (minutes)]]/Table3[[#This Row],[Available Time(minutes)]]</f>
        <v>9.34375</v>
      </c>
      <c r="AA23" s="2">
        <f>Table3[[#This Row],[Good Units]]/Table3[[#This Row],[Units Produced]]</f>
        <v>0.95862068965517244</v>
      </c>
      <c r="AB23" s="2">
        <f>Table3[[#This Row],[Scrap Units]]/Table3[[#This Row],[Units Produced]]</f>
        <v>2.2988505747126436E-2</v>
      </c>
      <c r="AC23" s="4">
        <f>Table3[[#This Row],[Units Produced]]/Table3[[#This Row],[Shift]]</f>
        <v>145</v>
      </c>
      <c r="AD23" s="2">
        <f>Table3[[#This Row],[Units Produced]]/Table3[[#This Row],[Max Capacity]]</f>
        <v>0.62410329985652802</v>
      </c>
      <c r="AE23" s="4">
        <f>Table3[[#This Row],[Repair Time (minutes)]]/Table3[[#This Row],[Number of Repairs]]</f>
        <v>17</v>
      </c>
      <c r="AF23" s="4">
        <f ca="1">Table3[[#This Row],[Total Operating Time (minutes)]]/Table3[[#This Row],[Number of failures]]</f>
        <v>199.33333333333334</v>
      </c>
      <c r="AG23" s="4">
        <f>Table3[[#This Row],[Orders Fulfilled]]/Table3[[#This Row],[Orders Received]]</f>
        <v>1.25</v>
      </c>
      <c r="AH23" s="4">
        <f>Table3[[#This Row],[Units Produced]]/Table3[[#This Row],[Energy Consumed (kWh)]]</f>
        <v>3.7201744633541431</v>
      </c>
    </row>
    <row r="24" spans="1:34" x14ac:dyDescent="0.3">
      <c r="A24" s="1">
        <f t="shared" ca="1" si="0"/>
        <v>45197</v>
      </c>
      <c r="B24">
        <v>1</v>
      </c>
      <c r="C24" t="s">
        <v>21</v>
      </c>
      <c r="D24">
        <v>690</v>
      </c>
      <c r="E24">
        <v>671</v>
      </c>
      <c r="F24">
        <v>19</v>
      </c>
      <c r="G24">
        <f t="shared" ca="1" si="1"/>
        <v>66</v>
      </c>
      <c r="H24">
        <v>40</v>
      </c>
      <c r="I24">
        <v>531</v>
      </c>
      <c r="J24">
        <v>8</v>
      </c>
      <c r="K24">
        <v>100.84</v>
      </c>
      <c r="L24">
        <v>59</v>
      </c>
      <c r="M24">
        <v>62</v>
      </c>
      <c r="N24">
        <v>4.07</v>
      </c>
      <c r="O24">
        <v>629</v>
      </c>
      <c r="P24">
        <f t="shared" ca="1" si="2"/>
        <v>1</v>
      </c>
      <c r="Q24">
        <v>28</v>
      </c>
      <c r="R24">
        <v>4</v>
      </c>
      <c r="S24">
        <v>4.62</v>
      </c>
      <c r="T24">
        <f t="shared" ca="1" si="3"/>
        <v>553</v>
      </c>
      <c r="U24" s="2">
        <f ca="1">Table3[[#This Row],[Total Operating Time (minutes)]]/Table3[[#This Row],[Production planning Time(minutes)]]</f>
        <v>0.96021699819168171</v>
      </c>
      <c r="V24" s="2">
        <f>Table3[[#This Row],[Units Produced]]/Table3[[#This Row],[Max Capacity]]</f>
        <v>1.09697933227345</v>
      </c>
      <c r="W24" s="2">
        <f>Table3[[#This Row],[Good Units]]/Table3[[#This Row],[Units Produced]]</f>
        <v>0.97246376811594204</v>
      </c>
      <c r="X24" s="2">
        <f>Table3[[#This Row],[Total Operating Time (minutes)]]/Table3[[#This Row],[Units Produced]]</f>
        <v>0.76956521739130435</v>
      </c>
      <c r="Y24" s="2">
        <f>Table3[[#This Row],[Defective Units]]/Table3[[#This Row],[Units Produced]]</f>
        <v>2.753623188405797E-2</v>
      </c>
      <c r="Z24" s="4">
        <f ca="1">Table3[[#This Row],[Total Operating Time (minutes)]]/Table3[[#This Row],[Available Time(minutes)]]</f>
        <v>8.045454545454545</v>
      </c>
      <c r="AA24" s="2">
        <f>Table3[[#This Row],[Good Units]]/Table3[[#This Row],[Units Produced]]</f>
        <v>0.97246376811594204</v>
      </c>
      <c r="AB24" s="2">
        <f>Table3[[#This Row],[Scrap Units]]/Table3[[#This Row],[Units Produced]]</f>
        <v>1.1594202898550725E-2</v>
      </c>
      <c r="AC24" s="4">
        <f>Table3[[#This Row],[Units Produced]]/Table3[[#This Row],[Shift]]</f>
        <v>690</v>
      </c>
      <c r="AD24" s="2">
        <f>Table3[[#This Row],[Units Produced]]/Table3[[#This Row],[Max Capacity]]</f>
        <v>1.09697933227345</v>
      </c>
      <c r="AE24" s="4">
        <f>Table3[[#This Row],[Repair Time (minutes)]]/Table3[[#This Row],[Number of Repairs]]</f>
        <v>7</v>
      </c>
      <c r="AF24" s="4">
        <f ca="1">Table3[[#This Row],[Total Operating Time (minutes)]]/Table3[[#This Row],[Number of failures]]</f>
        <v>531</v>
      </c>
      <c r="AG24" s="4">
        <f>Table3[[#This Row],[Orders Fulfilled]]/Table3[[#This Row],[Orders Received]]</f>
        <v>0.95161290322580649</v>
      </c>
      <c r="AH24" s="4">
        <f>Table3[[#This Row],[Units Produced]]/Table3[[#This Row],[Energy Consumed (kWh)]]</f>
        <v>6.8425228084093614</v>
      </c>
    </row>
    <row r="25" spans="1:34" x14ac:dyDescent="0.3">
      <c r="A25" s="1">
        <f t="shared" ca="1" si="0"/>
        <v>45177</v>
      </c>
      <c r="B25">
        <v>3</v>
      </c>
      <c r="C25" t="s">
        <v>18</v>
      </c>
      <c r="D25">
        <v>635</v>
      </c>
      <c r="E25">
        <v>608</v>
      </c>
      <c r="F25">
        <v>27</v>
      </c>
      <c r="G25">
        <f t="shared" ca="1" si="1"/>
        <v>63</v>
      </c>
      <c r="H25">
        <v>14</v>
      </c>
      <c r="I25">
        <v>507</v>
      </c>
      <c r="J25">
        <v>1</v>
      </c>
      <c r="K25">
        <v>128.03</v>
      </c>
      <c r="L25">
        <v>53</v>
      </c>
      <c r="M25">
        <v>60</v>
      </c>
      <c r="N25">
        <v>3.15</v>
      </c>
      <c r="O25">
        <v>612</v>
      </c>
      <c r="P25">
        <f t="shared" ca="1" si="2"/>
        <v>1</v>
      </c>
      <c r="Q25">
        <v>36</v>
      </c>
      <c r="R25">
        <v>4</v>
      </c>
      <c r="S25">
        <v>5.87</v>
      </c>
      <c r="T25">
        <f t="shared" ca="1" si="3"/>
        <v>541</v>
      </c>
      <c r="U25" s="2">
        <f ca="1">Table3[[#This Row],[Total Operating Time (minutes)]]/Table3[[#This Row],[Production planning Time(minutes)]]</f>
        <v>0.93715341959334564</v>
      </c>
      <c r="V25" s="2">
        <f>Table3[[#This Row],[Units Produced]]/Table3[[#This Row],[Max Capacity]]</f>
        <v>1.0375816993464053</v>
      </c>
      <c r="W25" s="2">
        <f>Table3[[#This Row],[Good Units]]/Table3[[#This Row],[Units Produced]]</f>
        <v>0.95748031496062991</v>
      </c>
      <c r="X25" s="2">
        <f>Table3[[#This Row],[Total Operating Time (minutes)]]/Table3[[#This Row],[Units Produced]]</f>
        <v>0.7984251968503937</v>
      </c>
      <c r="Y25" s="2">
        <f>Table3[[#This Row],[Defective Units]]/Table3[[#This Row],[Units Produced]]</f>
        <v>4.2519685039370078E-2</v>
      </c>
      <c r="Z25" s="4">
        <f ca="1">Table3[[#This Row],[Total Operating Time (minutes)]]/Table3[[#This Row],[Available Time(minutes)]]</f>
        <v>8.0476190476190474</v>
      </c>
      <c r="AA25" s="2">
        <f>Table3[[#This Row],[Good Units]]/Table3[[#This Row],[Units Produced]]</f>
        <v>0.95748031496062991</v>
      </c>
      <c r="AB25" s="2">
        <f>Table3[[#This Row],[Scrap Units]]/Table3[[#This Row],[Units Produced]]</f>
        <v>1.5748031496062992E-3</v>
      </c>
      <c r="AC25" s="4">
        <f>Table3[[#This Row],[Units Produced]]/Table3[[#This Row],[Shift]]</f>
        <v>211.66666666666666</v>
      </c>
      <c r="AD25" s="2">
        <f>Table3[[#This Row],[Units Produced]]/Table3[[#This Row],[Max Capacity]]</f>
        <v>1.0375816993464053</v>
      </c>
      <c r="AE25" s="4">
        <f>Table3[[#This Row],[Repair Time (minutes)]]/Table3[[#This Row],[Number of Repairs]]</f>
        <v>9</v>
      </c>
      <c r="AF25" s="4">
        <f ca="1">Table3[[#This Row],[Total Operating Time (minutes)]]/Table3[[#This Row],[Number of failures]]</f>
        <v>507</v>
      </c>
      <c r="AG25" s="4">
        <f>Table3[[#This Row],[Orders Fulfilled]]/Table3[[#This Row],[Orders Received]]</f>
        <v>0.8833333333333333</v>
      </c>
      <c r="AH25" s="4">
        <f>Table3[[#This Row],[Units Produced]]/Table3[[#This Row],[Energy Consumed (kWh)]]</f>
        <v>4.9597750527220184</v>
      </c>
    </row>
    <row r="26" spans="1:34" x14ac:dyDescent="0.3">
      <c r="A26" s="1">
        <f t="shared" ca="1" si="0"/>
        <v>45004</v>
      </c>
      <c r="B26">
        <v>3</v>
      </c>
      <c r="C26" t="s">
        <v>19</v>
      </c>
      <c r="D26">
        <v>700</v>
      </c>
      <c r="E26">
        <v>678</v>
      </c>
      <c r="F26">
        <v>22</v>
      </c>
      <c r="G26">
        <f t="shared" ca="1" si="1"/>
        <v>60</v>
      </c>
      <c r="H26">
        <v>27</v>
      </c>
      <c r="I26">
        <v>567</v>
      </c>
      <c r="J26">
        <v>5</v>
      </c>
      <c r="K26">
        <v>187.87</v>
      </c>
      <c r="L26">
        <v>57</v>
      </c>
      <c r="M26">
        <v>34</v>
      </c>
      <c r="N26">
        <v>4.5199999999999996</v>
      </c>
      <c r="O26">
        <v>673</v>
      </c>
      <c r="P26">
        <f t="shared" ca="1" si="2"/>
        <v>3</v>
      </c>
      <c r="Q26">
        <v>40</v>
      </c>
      <c r="R26">
        <v>4</v>
      </c>
      <c r="S26">
        <v>3.52</v>
      </c>
      <c r="T26">
        <f t="shared" ca="1" si="3"/>
        <v>537</v>
      </c>
      <c r="U26" s="2">
        <f ca="1">Table3[[#This Row],[Total Operating Time (minutes)]]/Table3[[#This Row],[Production planning Time(minutes)]]</f>
        <v>1.0558659217877095</v>
      </c>
      <c r="V26" s="2">
        <f>Table3[[#This Row],[Units Produced]]/Table3[[#This Row],[Max Capacity]]</f>
        <v>1.0401188707280833</v>
      </c>
      <c r="W26" s="2">
        <f>Table3[[#This Row],[Good Units]]/Table3[[#This Row],[Units Produced]]</f>
        <v>0.96857142857142853</v>
      </c>
      <c r="X26" s="2">
        <f>Table3[[#This Row],[Total Operating Time (minutes)]]/Table3[[#This Row],[Units Produced]]</f>
        <v>0.81</v>
      </c>
      <c r="Y26" s="2">
        <f>Table3[[#This Row],[Defective Units]]/Table3[[#This Row],[Units Produced]]</f>
        <v>3.1428571428571431E-2</v>
      </c>
      <c r="Z26" s="4">
        <f ca="1">Table3[[#This Row],[Total Operating Time (minutes)]]/Table3[[#This Row],[Available Time(minutes)]]</f>
        <v>9.4499999999999993</v>
      </c>
      <c r="AA26" s="2">
        <f>Table3[[#This Row],[Good Units]]/Table3[[#This Row],[Units Produced]]</f>
        <v>0.96857142857142853</v>
      </c>
      <c r="AB26" s="2">
        <f>Table3[[#This Row],[Scrap Units]]/Table3[[#This Row],[Units Produced]]</f>
        <v>7.1428571428571426E-3</v>
      </c>
      <c r="AC26" s="4">
        <f>Table3[[#This Row],[Units Produced]]/Table3[[#This Row],[Shift]]</f>
        <v>233.33333333333334</v>
      </c>
      <c r="AD26" s="2">
        <f>Table3[[#This Row],[Units Produced]]/Table3[[#This Row],[Max Capacity]]</f>
        <v>1.0401188707280833</v>
      </c>
      <c r="AE26" s="4">
        <f>Table3[[#This Row],[Repair Time (minutes)]]/Table3[[#This Row],[Number of Repairs]]</f>
        <v>10</v>
      </c>
      <c r="AF26" s="4">
        <f ca="1">Table3[[#This Row],[Total Operating Time (minutes)]]/Table3[[#This Row],[Number of failures]]</f>
        <v>189</v>
      </c>
      <c r="AG26" s="4">
        <f>Table3[[#This Row],[Orders Fulfilled]]/Table3[[#This Row],[Orders Received]]</f>
        <v>1.6764705882352942</v>
      </c>
      <c r="AH26" s="4">
        <f>Table3[[#This Row],[Units Produced]]/Table3[[#This Row],[Energy Consumed (kWh)]]</f>
        <v>3.7259807313567892</v>
      </c>
    </row>
    <row r="27" spans="1:34" x14ac:dyDescent="0.3">
      <c r="A27" s="1">
        <f t="shared" ca="1" si="0"/>
        <v>45016</v>
      </c>
      <c r="B27">
        <v>3</v>
      </c>
      <c r="C27" t="s">
        <v>20</v>
      </c>
      <c r="D27">
        <v>566</v>
      </c>
      <c r="E27">
        <v>545</v>
      </c>
      <c r="F27">
        <v>21</v>
      </c>
      <c r="G27">
        <f t="shared" ca="1" si="1"/>
        <v>68</v>
      </c>
      <c r="H27">
        <v>33</v>
      </c>
      <c r="I27">
        <v>410</v>
      </c>
      <c r="J27">
        <v>7</v>
      </c>
      <c r="K27">
        <v>143.04</v>
      </c>
      <c r="L27">
        <v>52</v>
      </c>
      <c r="M27">
        <v>55</v>
      </c>
      <c r="N27">
        <v>2.4900000000000002</v>
      </c>
      <c r="O27">
        <v>642</v>
      </c>
      <c r="P27">
        <f t="shared" ca="1" si="2"/>
        <v>4</v>
      </c>
      <c r="Q27">
        <v>31</v>
      </c>
      <c r="R27">
        <v>4</v>
      </c>
      <c r="S27">
        <v>3.8</v>
      </c>
      <c r="T27">
        <f t="shared" ca="1" si="3"/>
        <v>503</v>
      </c>
      <c r="U27" s="2">
        <f ca="1">Table3[[#This Row],[Total Operating Time (minutes)]]/Table3[[#This Row],[Production planning Time(minutes)]]</f>
        <v>0.81510934393638168</v>
      </c>
      <c r="V27" s="2">
        <f>Table3[[#This Row],[Units Produced]]/Table3[[#This Row],[Max Capacity]]</f>
        <v>0.88161993769470404</v>
      </c>
      <c r="W27" s="2">
        <f>Table3[[#This Row],[Good Units]]/Table3[[#This Row],[Units Produced]]</f>
        <v>0.96289752650176674</v>
      </c>
      <c r="X27" s="2">
        <f>Table3[[#This Row],[Total Operating Time (minutes)]]/Table3[[#This Row],[Units Produced]]</f>
        <v>0.72438162544169615</v>
      </c>
      <c r="Y27" s="2">
        <f>Table3[[#This Row],[Defective Units]]/Table3[[#This Row],[Units Produced]]</f>
        <v>3.7102473498233215E-2</v>
      </c>
      <c r="Z27" s="4">
        <f ca="1">Table3[[#This Row],[Total Operating Time (minutes)]]/Table3[[#This Row],[Available Time(minutes)]]</f>
        <v>6.0294117647058822</v>
      </c>
      <c r="AA27" s="2">
        <f>Table3[[#This Row],[Good Units]]/Table3[[#This Row],[Units Produced]]</f>
        <v>0.96289752650176674</v>
      </c>
      <c r="AB27" s="2">
        <f>Table3[[#This Row],[Scrap Units]]/Table3[[#This Row],[Units Produced]]</f>
        <v>1.2367491166077738E-2</v>
      </c>
      <c r="AC27" s="4">
        <f>Table3[[#This Row],[Units Produced]]/Table3[[#This Row],[Shift]]</f>
        <v>188.66666666666666</v>
      </c>
      <c r="AD27" s="2">
        <f>Table3[[#This Row],[Units Produced]]/Table3[[#This Row],[Max Capacity]]</f>
        <v>0.88161993769470404</v>
      </c>
      <c r="AE27" s="4">
        <f>Table3[[#This Row],[Repair Time (minutes)]]/Table3[[#This Row],[Number of Repairs]]</f>
        <v>7.75</v>
      </c>
      <c r="AF27" s="4">
        <f ca="1">Table3[[#This Row],[Total Operating Time (minutes)]]/Table3[[#This Row],[Number of failures]]</f>
        <v>102.5</v>
      </c>
      <c r="AG27" s="4">
        <f>Table3[[#This Row],[Orders Fulfilled]]/Table3[[#This Row],[Orders Received]]</f>
        <v>0.94545454545454544</v>
      </c>
      <c r="AH27" s="4">
        <f>Table3[[#This Row],[Units Produced]]/Table3[[#This Row],[Energy Consumed (kWh)]]</f>
        <v>3.9569351230425056</v>
      </c>
    </row>
    <row r="28" spans="1:34" x14ac:dyDescent="0.3">
      <c r="A28" s="1">
        <f t="shared" ca="1" si="0"/>
        <v>45065</v>
      </c>
      <c r="B28">
        <v>3</v>
      </c>
      <c r="C28" t="s">
        <v>17</v>
      </c>
      <c r="D28">
        <v>489</v>
      </c>
      <c r="E28">
        <v>465</v>
      </c>
      <c r="F28">
        <v>24</v>
      </c>
      <c r="G28">
        <f t="shared" ca="1" si="1"/>
        <v>67</v>
      </c>
      <c r="H28">
        <v>48</v>
      </c>
      <c r="I28">
        <v>559</v>
      </c>
      <c r="J28">
        <v>3</v>
      </c>
      <c r="K28">
        <v>166.44</v>
      </c>
      <c r="L28">
        <v>30</v>
      </c>
      <c r="M28">
        <v>69</v>
      </c>
      <c r="N28">
        <v>3.48</v>
      </c>
      <c r="O28">
        <v>628</v>
      </c>
      <c r="P28">
        <f t="shared" ca="1" si="2"/>
        <v>6</v>
      </c>
      <c r="Q28">
        <v>36</v>
      </c>
      <c r="R28">
        <v>4</v>
      </c>
      <c r="S28">
        <v>6.47</v>
      </c>
      <c r="T28">
        <f t="shared" ca="1" si="3"/>
        <v>572</v>
      </c>
      <c r="U28" s="2">
        <f ca="1">Table3[[#This Row],[Total Operating Time (minutes)]]/Table3[[#This Row],[Production planning Time(minutes)]]</f>
        <v>0.97727272727272729</v>
      </c>
      <c r="V28" s="2">
        <f>Table3[[#This Row],[Units Produced]]/Table3[[#This Row],[Max Capacity]]</f>
        <v>0.7786624203821656</v>
      </c>
      <c r="W28" s="2">
        <f>Table3[[#This Row],[Good Units]]/Table3[[#This Row],[Units Produced]]</f>
        <v>0.95092024539877296</v>
      </c>
      <c r="X28" s="2">
        <f>Table3[[#This Row],[Total Operating Time (minutes)]]/Table3[[#This Row],[Units Produced]]</f>
        <v>1.1431492842535786</v>
      </c>
      <c r="Y28" s="2">
        <f>Table3[[#This Row],[Defective Units]]/Table3[[#This Row],[Units Produced]]</f>
        <v>4.9079754601226995E-2</v>
      </c>
      <c r="Z28" s="4">
        <f ca="1">Table3[[#This Row],[Total Operating Time (minutes)]]/Table3[[#This Row],[Available Time(minutes)]]</f>
        <v>8.343283582089553</v>
      </c>
      <c r="AA28" s="2">
        <f>Table3[[#This Row],[Good Units]]/Table3[[#This Row],[Units Produced]]</f>
        <v>0.95092024539877296</v>
      </c>
      <c r="AB28" s="2">
        <f>Table3[[#This Row],[Scrap Units]]/Table3[[#This Row],[Units Produced]]</f>
        <v>6.1349693251533744E-3</v>
      </c>
      <c r="AC28" s="4">
        <f>Table3[[#This Row],[Units Produced]]/Table3[[#This Row],[Shift]]</f>
        <v>163</v>
      </c>
      <c r="AD28" s="2">
        <f>Table3[[#This Row],[Units Produced]]/Table3[[#This Row],[Max Capacity]]</f>
        <v>0.7786624203821656</v>
      </c>
      <c r="AE28" s="4">
        <f>Table3[[#This Row],[Repair Time (minutes)]]/Table3[[#This Row],[Number of Repairs]]</f>
        <v>9</v>
      </c>
      <c r="AF28" s="4">
        <f ca="1">Table3[[#This Row],[Total Operating Time (minutes)]]/Table3[[#This Row],[Number of failures]]</f>
        <v>93.166666666666671</v>
      </c>
      <c r="AG28" s="4">
        <f>Table3[[#This Row],[Orders Fulfilled]]/Table3[[#This Row],[Orders Received]]</f>
        <v>0.43478260869565216</v>
      </c>
      <c r="AH28" s="4">
        <f>Table3[[#This Row],[Units Produced]]/Table3[[#This Row],[Energy Consumed (kWh)]]</f>
        <v>2.9379956741167987</v>
      </c>
    </row>
    <row r="29" spans="1:34" x14ac:dyDescent="0.3">
      <c r="A29" s="1">
        <f t="shared" ca="1" si="0"/>
        <v>45130</v>
      </c>
      <c r="B29">
        <v>1</v>
      </c>
      <c r="C29" t="s">
        <v>19</v>
      </c>
      <c r="D29">
        <v>608</v>
      </c>
      <c r="E29">
        <v>592</v>
      </c>
      <c r="F29">
        <v>16</v>
      </c>
      <c r="G29">
        <f t="shared" ca="1" si="1"/>
        <v>62</v>
      </c>
      <c r="H29">
        <v>22</v>
      </c>
      <c r="I29">
        <v>400</v>
      </c>
      <c r="J29">
        <v>7</v>
      </c>
      <c r="K29">
        <v>179.3</v>
      </c>
      <c r="L29">
        <v>53</v>
      </c>
      <c r="M29">
        <v>30</v>
      </c>
      <c r="N29">
        <v>4.6500000000000004</v>
      </c>
      <c r="O29">
        <v>640</v>
      </c>
      <c r="P29">
        <f t="shared" ca="1" si="2"/>
        <v>4</v>
      </c>
      <c r="Q29">
        <v>25</v>
      </c>
      <c r="R29">
        <v>4</v>
      </c>
      <c r="S29">
        <v>7.58</v>
      </c>
      <c r="T29">
        <f t="shared" ca="1" si="3"/>
        <v>508</v>
      </c>
      <c r="U29" s="2">
        <f ca="1">Table3[[#This Row],[Total Operating Time (minutes)]]/Table3[[#This Row],[Production planning Time(minutes)]]</f>
        <v>0.78740157480314965</v>
      </c>
      <c r="V29" s="2">
        <f>Table3[[#This Row],[Units Produced]]/Table3[[#This Row],[Max Capacity]]</f>
        <v>0.95</v>
      </c>
      <c r="W29" s="2">
        <f>Table3[[#This Row],[Good Units]]/Table3[[#This Row],[Units Produced]]</f>
        <v>0.97368421052631582</v>
      </c>
      <c r="X29" s="2">
        <f>Table3[[#This Row],[Total Operating Time (minutes)]]/Table3[[#This Row],[Units Produced]]</f>
        <v>0.65789473684210531</v>
      </c>
      <c r="Y29" s="2">
        <f>Table3[[#This Row],[Defective Units]]/Table3[[#This Row],[Units Produced]]</f>
        <v>2.6315789473684209E-2</v>
      </c>
      <c r="Z29" s="4">
        <f ca="1">Table3[[#This Row],[Total Operating Time (minutes)]]/Table3[[#This Row],[Available Time(minutes)]]</f>
        <v>6.4516129032258061</v>
      </c>
      <c r="AA29" s="2">
        <f>Table3[[#This Row],[Good Units]]/Table3[[#This Row],[Units Produced]]</f>
        <v>0.97368421052631582</v>
      </c>
      <c r="AB29" s="2">
        <f>Table3[[#This Row],[Scrap Units]]/Table3[[#This Row],[Units Produced]]</f>
        <v>1.1513157894736841E-2</v>
      </c>
      <c r="AC29" s="4">
        <f>Table3[[#This Row],[Units Produced]]/Table3[[#This Row],[Shift]]</f>
        <v>608</v>
      </c>
      <c r="AD29" s="2">
        <f>Table3[[#This Row],[Units Produced]]/Table3[[#This Row],[Max Capacity]]</f>
        <v>0.95</v>
      </c>
      <c r="AE29" s="4">
        <f>Table3[[#This Row],[Repair Time (minutes)]]/Table3[[#This Row],[Number of Repairs]]</f>
        <v>6.25</v>
      </c>
      <c r="AF29" s="4">
        <f ca="1">Table3[[#This Row],[Total Operating Time (minutes)]]/Table3[[#This Row],[Number of failures]]</f>
        <v>100</v>
      </c>
      <c r="AG29" s="4">
        <f>Table3[[#This Row],[Orders Fulfilled]]/Table3[[#This Row],[Orders Received]]</f>
        <v>1.7666666666666666</v>
      </c>
      <c r="AH29" s="4">
        <f>Table3[[#This Row],[Units Produced]]/Table3[[#This Row],[Energy Consumed (kWh)]]</f>
        <v>3.3909648633575014</v>
      </c>
    </row>
    <row r="30" spans="1:34" x14ac:dyDescent="0.3">
      <c r="A30" s="1">
        <f t="shared" ca="1" si="0"/>
        <v>45061</v>
      </c>
      <c r="B30">
        <v>1</v>
      </c>
      <c r="C30" t="s">
        <v>18</v>
      </c>
      <c r="D30">
        <v>457</v>
      </c>
      <c r="E30">
        <v>429</v>
      </c>
      <c r="F30">
        <v>28</v>
      </c>
      <c r="G30">
        <f t="shared" ca="1" si="1"/>
        <v>62</v>
      </c>
      <c r="H30">
        <v>24</v>
      </c>
      <c r="I30">
        <v>429</v>
      </c>
      <c r="J30">
        <v>10</v>
      </c>
      <c r="K30">
        <v>152.69</v>
      </c>
      <c r="L30">
        <v>59</v>
      </c>
      <c r="M30">
        <v>62</v>
      </c>
      <c r="N30">
        <v>2.4</v>
      </c>
      <c r="O30">
        <v>601</v>
      </c>
      <c r="P30">
        <f t="shared" ca="1" si="2"/>
        <v>4</v>
      </c>
      <c r="Q30">
        <v>20</v>
      </c>
      <c r="R30">
        <v>5</v>
      </c>
      <c r="S30">
        <v>4.9800000000000004</v>
      </c>
      <c r="T30">
        <f t="shared" ca="1" si="3"/>
        <v>543</v>
      </c>
      <c r="U30" s="2">
        <f ca="1">Table3[[#This Row],[Total Operating Time (minutes)]]/Table3[[#This Row],[Production planning Time(minutes)]]</f>
        <v>0.79005524861878451</v>
      </c>
      <c r="V30" s="2">
        <f>Table3[[#This Row],[Units Produced]]/Table3[[#This Row],[Max Capacity]]</f>
        <v>0.76039933444259566</v>
      </c>
      <c r="W30" s="2">
        <f>Table3[[#This Row],[Good Units]]/Table3[[#This Row],[Units Produced]]</f>
        <v>0.93873085339168494</v>
      </c>
      <c r="X30" s="2">
        <f>Table3[[#This Row],[Total Operating Time (minutes)]]/Table3[[#This Row],[Units Produced]]</f>
        <v>0.93873085339168494</v>
      </c>
      <c r="Y30" s="2">
        <f>Table3[[#This Row],[Defective Units]]/Table3[[#This Row],[Units Produced]]</f>
        <v>6.1269146608315096E-2</v>
      </c>
      <c r="Z30" s="4">
        <f ca="1">Table3[[#This Row],[Total Operating Time (minutes)]]/Table3[[#This Row],[Available Time(minutes)]]</f>
        <v>6.919354838709677</v>
      </c>
      <c r="AA30" s="2">
        <f>Table3[[#This Row],[Good Units]]/Table3[[#This Row],[Units Produced]]</f>
        <v>0.93873085339168494</v>
      </c>
      <c r="AB30" s="2">
        <f>Table3[[#This Row],[Scrap Units]]/Table3[[#This Row],[Units Produced]]</f>
        <v>2.1881838074398249E-2</v>
      </c>
      <c r="AC30" s="4">
        <f>Table3[[#This Row],[Units Produced]]/Table3[[#This Row],[Shift]]</f>
        <v>457</v>
      </c>
      <c r="AD30" s="2">
        <f>Table3[[#This Row],[Units Produced]]/Table3[[#This Row],[Max Capacity]]</f>
        <v>0.76039933444259566</v>
      </c>
      <c r="AE30" s="4">
        <f>Table3[[#This Row],[Repair Time (minutes)]]/Table3[[#This Row],[Number of Repairs]]</f>
        <v>4</v>
      </c>
      <c r="AF30" s="4">
        <f ca="1">Table3[[#This Row],[Total Operating Time (minutes)]]/Table3[[#This Row],[Number of failures]]</f>
        <v>107.25</v>
      </c>
      <c r="AG30" s="4">
        <f>Table3[[#This Row],[Orders Fulfilled]]/Table3[[#This Row],[Orders Received]]</f>
        <v>0.95161290322580649</v>
      </c>
      <c r="AH30" s="4">
        <f>Table3[[#This Row],[Units Produced]]/Table3[[#This Row],[Energy Consumed (kWh)]]</f>
        <v>2.992992337415679</v>
      </c>
    </row>
    <row r="31" spans="1:34" x14ac:dyDescent="0.3">
      <c r="A31" s="1">
        <f t="shared" ca="1" si="0"/>
        <v>44996</v>
      </c>
      <c r="B31">
        <v>3</v>
      </c>
      <c r="C31" t="s">
        <v>21</v>
      </c>
      <c r="D31">
        <v>655</v>
      </c>
      <c r="E31">
        <v>643</v>
      </c>
      <c r="F31">
        <v>12</v>
      </c>
      <c r="G31">
        <f t="shared" ca="1" si="1"/>
        <v>67</v>
      </c>
      <c r="H31">
        <v>57</v>
      </c>
      <c r="I31">
        <v>409</v>
      </c>
      <c r="J31">
        <v>6</v>
      </c>
      <c r="K31">
        <v>115.72</v>
      </c>
      <c r="L31">
        <v>37</v>
      </c>
      <c r="M31">
        <v>58</v>
      </c>
      <c r="N31">
        <v>4.18</v>
      </c>
      <c r="O31">
        <v>679</v>
      </c>
      <c r="P31">
        <f t="shared" ca="1" si="2"/>
        <v>2</v>
      </c>
      <c r="Q31">
        <v>38</v>
      </c>
      <c r="R31">
        <v>1</v>
      </c>
      <c r="S31">
        <v>6.03</v>
      </c>
      <c r="T31">
        <f t="shared" ca="1" si="3"/>
        <v>523</v>
      </c>
      <c r="U31" s="2">
        <f ca="1">Table3[[#This Row],[Total Operating Time (minutes)]]/Table3[[#This Row],[Production planning Time(minutes)]]</f>
        <v>0.78202676864244747</v>
      </c>
      <c r="V31" s="2">
        <f>Table3[[#This Row],[Units Produced]]/Table3[[#This Row],[Max Capacity]]</f>
        <v>0.96465390279823271</v>
      </c>
      <c r="W31" s="2">
        <f>Table3[[#This Row],[Good Units]]/Table3[[#This Row],[Units Produced]]</f>
        <v>0.98167938931297705</v>
      </c>
      <c r="X31" s="2">
        <f>Table3[[#This Row],[Total Operating Time (minutes)]]/Table3[[#This Row],[Units Produced]]</f>
        <v>0.62442748091603051</v>
      </c>
      <c r="Y31" s="2">
        <f>Table3[[#This Row],[Defective Units]]/Table3[[#This Row],[Units Produced]]</f>
        <v>1.8320610687022901E-2</v>
      </c>
      <c r="Z31" s="4">
        <f ca="1">Table3[[#This Row],[Total Operating Time (minutes)]]/Table3[[#This Row],[Available Time(minutes)]]</f>
        <v>6.1044776119402986</v>
      </c>
      <c r="AA31" s="2">
        <f>Table3[[#This Row],[Good Units]]/Table3[[#This Row],[Units Produced]]</f>
        <v>0.98167938931297705</v>
      </c>
      <c r="AB31" s="2">
        <f>Table3[[#This Row],[Scrap Units]]/Table3[[#This Row],[Units Produced]]</f>
        <v>9.1603053435114507E-3</v>
      </c>
      <c r="AC31" s="4">
        <f>Table3[[#This Row],[Units Produced]]/Table3[[#This Row],[Shift]]</f>
        <v>218.33333333333334</v>
      </c>
      <c r="AD31" s="2">
        <f>Table3[[#This Row],[Units Produced]]/Table3[[#This Row],[Max Capacity]]</f>
        <v>0.96465390279823271</v>
      </c>
      <c r="AE31" s="4">
        <f>Table3[[#This Row],[Repair Time (minutes)]]/Table3[[#This Row],[Number of Repairs]]</f>
        <v>38</v>
      </c>
      <c r="AF31" s="4">
        <f ca="1">Table3[[#This Row],[Total Operating Time (minutes)]]/Table3[[#This Row],[Number of failures]]</f>
        <v>204.5</v>
      </c>
      <c r="AG31" s="4">
        <f>Table3[[#This Row],[Orders Fulfilled]]/Table3[[#This Row],[Orders Received]]</f>
        <v>0.63793103448275867</v>
      </c>
      <c r="AH31" s="4">
        <f>Table3[[#This Row],[Units Produced]]/Table3[[#This Row],[Energy Consumed (kWh)]]</f>
        <v>5.6602143104044247</v>
      </c>
    </row>
    <row r="32" spans="1:34" x14ac:dyDescent="0.3">
      <c r="A32" s="1">
        <f t="shared" ca="1" si="0"/>
        <v>45013</v>
      </c>
      <c r="B32">
        <v>3</v>
      </c>
      <c r="C32" t="s">
        <v>18</v>
      </c>
      <c r="D32">
        <v>672</v>
      </c>
      <c r="E32">
        <v>652</v>
      </c>
      <c r="F32">
        <v>20</v>
      </c>
      <c r="G32">
        <f t="shared" ca="1" si="1"/>
        <v>70</v>
      </c>
      <c r="H32">
        <v>24</v>
      </c>
      <c r="I32">
        <v>415</v>
      </c>
      <c r="J32">
        <v>1</v>
      </c>
      <c r="K32">
        <v>140.31</v>
      </c>
      <c r="L32">
        <v>60</v>
      </c>
      <c r="M32">
        <v>53</v>
      </c>
      <c r="N32">
        <v>2.5099999999999998</v>
      </c>
      <c r="O32">
        <v>692</v>
      </c>
      <c r="P32">
        <f t="shared" ca="1" si="2"/>
        <v>3</v>
      </c>
      <c r="Q32">
        <v>23</v>
      </c>
      <c r="R32">
        <v>1</v>
      </c>
      <c r="S32">
        <v>5.49</v>
      </c>
      <c r="T32">
        <f t="shared" ca="1" si="3"/>
        <v>572</v>
      </c>
      <c r="U32" s="2">
        <f ca="1">Table3[[#This Row],[Total Operating Time (minutes)]]/Table3[[#This Row],[Production planning Time(minutes)]]</f>
        <v>0.72552447552447552</v>
      </c>
      <c r="V32" s="2">
        <f>Table3[[#This Row],[Units Produced]]/Table3[[#This Row],[Max Capacity]]</f>
        <v>0.97109826589595372</v>
      </c>
      <c r="W32" s="2">
        <f>Table3[[#This Row],[Good Units]]/Table3[[#This Row],[Units Produced]]</f>
        <v>0.97023809523809523</v>
      </c>
      <c r="X32" s="2">
        <f>Table3[[#This Row],[Total Operating Time (minutes)]]/Table3[[#This Row],[Units Produced]]</f>
        <v>0.61755952380952384</v>
      </c>
      <c r="Y32" s="2">
        <f>Table3[[#This Row],[Defective Units]]/Table3[[#This Row],[Units Produced]]</f>
        <v>2.976190476190476E-2</v>
      </c>
      <c r="Z32" s="4">
        <f ca="1">Table3[[#This Row],[Total Operating Time (minutes)]]/Table3[[#This Row],[Available Time(minutes)]]</f>
        <v>5.9285714285714288</v>
      </c>
      <c r="AA32" s="2">
        <f>Table3[[#This Row],[Good Units]]/Table3[[#This Row],[Units Produced]]</f>
        <v>0.97023809523809523</v>
      </c>
      <c r="AB32" s="2">
        <f>Table3[[#This Row],[Scrap Units]]/Table3[[#This Row],[Units Produced]]</f>
        <v>1.488095238095238E-3</v>
      </c>
      <c r="AC32" s="4">
        <f>Table3[[#This Row],[Units Produced]]/Table3[[#This Row],[Shift]]</f>
        <v>224</v>
      </c>
      <c r="AD32" s="2">
        <f>Table3[[#This Row],[Units Produced]]/Table3[[#This Row],[Max Capacity]]</f>
        <v>0.97109826589595372</v>
      </c>
      <c r="AE32" s="4">
        <f>Table3[[#This Row],[Repair Time (minutes)]]/Table3[[#This Row],[Number of Repairs]]</f>
        <v>23</v>
      </c>
      <c r="AF32" s="4">
        <f ca="1">Table3[[#This Row],[Total Operating Time (minutes)]]/Table3[[#This Row],[Number of failures]]</f>
        <v>138.33333333333334</v>
      </c>
      <c r="AG32" s="4">
        <f>Table3[[#This Row],[Orders Fulfilled]]/Table3[[#This Row],[Orders Received]]</f>
        <v>1.1320754716981132</v>
      </c>
      <c r="AH32" s="4">
        <f>Table3[[#This Row],[Units Produced]]/Table3[[#This Row],[Energy Consumed (kWh)]]</f>
        <v>4.7893949112679071</v>
      </c>
    </row>
    <row r="33" spans="1:34" x14ac:dyDescent="0.3">
      <c r="A33" s="1">
        <f t="shared" ca="1" si="0"/>
        <v>45056</v>
      </c>
      <c r="B33">
        <v>1</v>
      </c>
      <c r="C33" t="s">
        <v>19</v>
      </c>
      <c r="D33">
        <v>646</v>
      </c>
      <c r="E33">
        <v>620</v>
      </c>
      <c r="F33">
        <v>26</v>
      </c>
      <c r="G33">
        <f t="shared" ca="1" si="1"/>
        <v>69</v>
      </c>
      <c r="H33">
        <v>39</v>
      </c>
      <c r="I33">
        <v>461</v>
      </c>
      <c r="J33">
        <v>10</v>
      </c>
      <c r="K33">
        <v>187.19</v>
      </c>
      <c r="L33">
        <v>30</v>
      </c>
      <c r="M33">
        <v>54</v>
      </c>
      <c r="N33">
        <v>3.35</v>
      </c>
      <c r="O33">
        <v>613</v>
      </c>
      <c r="P33">
        <f t="shared" ca="1" si="2"/>
        <v>3</v>
      </c>
      <c r="Q33">
        <v>22</v>
      </c>
      <c r="R33">
        <v>1</v>
      </c>
      <c r="S33">
        <v>7.46</v>
      </c>
      <c r="T33">
        <f t="shared" ca="1" si="3"/>
        <v>557</v>
      </c>
      <c r="U33" s="2">
        <f ca="1">Table3[[#This Row],[Total Operating Time (minutes)]]/Table3[[#This Row],[Production planning Time(minutes)]]</f>
        <v>0.82764811490125678</v>
      </c>
      <c r="V33" s="2">
        <f>Table3[[#This Row],[Units Produced]]/Table3[[#This Row],[Max Capacity]]</f>
        <v>1.0538336052202284</v>
      </c>
      <c r="W33" s="2">
        <f>Table3[[#This Row],[Good Units]]/Table3[[#This Row],[Units Produced]]</f>
        <v>0.95975232198142413</v>
      </c>
      <c r="X33" s="2">
        <f>Table3[[#This Row],[Total Operating Time (minutes)]]/Table3[[#This Row],[Units Produced]]</f>
        <v>0.71362229102167185</v>
      </c>
      <c r="Y33" s="2">
        <f>Table3[[#This Row],[Defective Units]]/Table3[[#This Row],[Units Produced]]</f>
        <v>4.0247678018575851E-2</v>
      </c>
      <c r="Z33" s="4">
        <f ca="1">Table3[[#This Row],[Total Operating Time (minutes)]]/Table3[[#This Row],[Available Time(minutes)]]</f>
        <v>6.6811594202898554</v>
      </c>
      <c r="AA33" s="2">
        <f>Table3[[#This Row],[Good Units]]/Table3[[#This Row],[Units Produced]]</f>
        <v>0.95975232198142413</v>
      </c>
      <c r="AB33" s="2">
        <f>Table3[[#This Row],[Scrap Units]]/Table3[[#This Row],[Units Produced]]</f>
        <v>1.5479876160990712E-2</v>
      </c>
      <c r="AC33" s="4">
        <f>Table3[[#This Row],[Units Produced]]/Table3[[#This Row],[Shift]]</f>
        <v>646</v>
      </c>
      <c r="AD33" s="2">
        <f>Table3[[#This Row],[Units Produced]]/Table3[[#This Row],[Max Capacity]]</f>
        <v>1.0538336052202284</v>
      </c>
      <c r="AE33" s="4">
        <f>Table3[[#This Row],[Repair Time (minutes)]]/Table3[[#This Row],[Number of Repairs]]</f>
        <v>22</v>
      </c>
      <c r="AF33" s="4">
        <f ca="1">Table3[[#This Row],[Total Operating Time (minutes)]]/Table3[[#This Row],[Number of failures]]</f>
        <v>153.66666666666666</v>
      </c>
      <c r="AG33" s="4">
        <f>Table3[[#This Row],[Orders Fulfilled]]/Table3[[#This Row],[Orders Received]]</f>
        <v>0.55555555555555558</v>
      </c>
      <c r="AH33" s="4">
        <f>Table3[[#This Row],[Units Produced]]/Table3[[#This Row],[Energy Consumed (kWh)]]</f>
        <v>3.4510390512313691</v>
      </c>
    </row>
    <row r="34" spans="1:34" x14ac:dyDescent="0.3">
      <c r="A34" s="1">
        <f t="shared" ca="1" si="0"/>
        <v>45140</v>
      </c>
      <c r="B34">
        <v>2</v>
      </c>
      <c r="C34" t="s">
        <v>20</v>
      </c>
      <c r="D34">
        <v>590</v>
      </c>
      <c r="E34">
        <v>566</v>
      </c>
      <c r="F34">
        <v>24</v>
      </c>
      <c r="G34">
        <f t="shared" ca="1" si="1"/>
        <v>69</v>
      </c>
      <c r="H34">
        <v>58</v>
      </c>
      <c r="I34">
        <v>544</v>
      </c>
      <c r="J34">
        <v>9</v>
      </c>
      <c r="K34">
        <v>104.86</v>
      </c>
      <c r="L34">
        <v>55</v>
      </c>
      <c r="M34">
        <v>69</v>
      </c>
      <c r="N34">
        <v>2.83</v>
      </c>
      <c r="O34">
        <v>700</v>
      </c>
      <c r="P34">
        <f t="shared" ca="1" si="2"/>
        <v>6</v>
      </c>
      <c r="Q34">
        <v>39</v>
      </c>
      <c r="R34">
        <v>3</v>
      </c>
      <c r="S34">
        <v>3.18</v>
      </c>
      <c r="T34">
        <f t="shared" ca="1" si="3"/>
        <v>555</v>
      </c>
      <c r="U34" s="2">
        <f ca="1">Table3[[#This Row],[Total Operating Time (minutes)]]/Table3[[#This Row],[Production planning Time(minutes)]]</f>
        <v>0.98018018018018016</v>
      </c>
      <c r="V34" s="2">
        <f>Table3[[#This Row],[Units Produced]]/Table3[[#This Row],[Max Capacity]]</f>
        <v>0.84285714285714286</v>
      </c>
      <c r="W34" s="2">
        <f>Table3[[#This Row],[Good Units]]/Table3[[#This Row],[Units Produced]]</f>
        <v>0.95932203389830506</v>
      </c>
      <c r="X34" s="2">
        <f>Table3[[#This Row],[Total Operating Time (minutes)]]/Table3[[#This Row],[Units Produced]]</f>
        <v>0.92203389830508475</v>
      </c>
      <c r="Y34" s="2">
        <f>Table3[[#This Row],[Defective Units]]/Table3[[#This Row],[Units Produced]]</f>
        <v>4.0677966101694912E-2</v>
      </c>
      <c r="Z34" s="4">
        <f ca="1">Table3[[#This Row],[Total Operating Time (minutes)]]/Table3[[#This Row],[Available Time(minutes)]]</f>
        <v>7.8840579710144931</v>
      </c>
      <c r="AA34" s="2">
        <f>Table3[[#This Row],[Good Units]]/Table3[[#This Row],[Units Produced]]</f>
        <v>0.95932203389830506</v>
      </c>
      <c r="AB34" s="2">
        <f>Table3[[#This Row],[Scrap Units]]/Table3[[#This Row],[Units Produced]]</f>
        <v>1.5254237288135594E-2</v>
      </c>
      <c r="AC34" s="4">
        <f>Table3[[#This Row],[Units Produced]]/Table3[[#This Row],[Shift]]</f>
        <v>295</v>
      </c>
      <c r="AD34" s="2">
        <f>Table3[[#This Row],[Units Produced]]/Table3[[#This Row],[Max Capacity]]</f>
        <v>0.84285714285714286</v>
      </c>
      <c r="AE34" s="4">
        <f>Table3[[#This Row],[Repair Time (minutes)]]/Table3[[#This Row],[Number of Repairs]]</f>
        <v>13</v>
      </c>
      <c r="AF34" s="4">
        <f ca="1">Table3[[#This Row],[Total Operating Time (minutes)]]/Table3[[#This Row],[Number of failures]]</f>
        <v>90.666666666666671</v>
      </c>
      <c r="AG34" s="4">
        <f>Table3[[#This Row],[Orders Fulfilled]]/Table3[[#This Row],[Orders Received]]</f>
        <v>0.79710144927536231</v>
      </c>
      <c r="AH34" s="4">
        <f>Table3[[#This Row],[Units Produced]]/Table3[[#This Row],[Energy Consumed (kWh)]]</f>
        <v>5.6265496852946786</v>
      </c>
    </row>
    <row r="35" spans="1:34" x14ac:dyDescent="0.3">
      <c r="A35" s="1">
        <f t="shared" ca="1" si="0"/>
        <v>44960</v>
      </c>
      <c r="B35">
        <v>2</v>
      </c>
      <c r="C35" t="s">
        <v>19</v>
      </c>
      <c r="D35">
        <v>687</v>
      </c>
      <c r="E35">
        <v>663</v>
      </c>
      <c r="F35">
        <v>24</v>
      </c>
      <c r="G35">
        <f t="shared" ca="1" si="1"/>
        <v>61</v>
      </c>
      <c r="H35">
        <v>44</v>
      </c>
      <c r="I35">
        <v>446</v>
      </c>
      <c r="J35">
        <v>1</v>
      </c>
      <c r="K35">
        <v>152.83000000000001</v>
      </c>
      <c r="L35">
        <v>50</v>
      </c>
      <c r="M35">
        <v>49</v>
      </c>
      <c r="N35">
        <v>2.5499999999999998</v>
      </c>
      <c r="O35">
        <v>607</v>
      </c>
      <c r="P35">
        <f t="shared" ca="1" si="2"/>
        <v>4</v>
      </c>
      <c r="Q35">
        <v>23</v>
      </c>
      <c r="R35">
        <v>3</v>
      </c>
      <c r="S35">
        <v>7.83</v>
      </c>
      <c r="T35">
        <f t="shared" ca="1" si="3"/>
        <v>503</v>
      </c>
      <c r="U35" s="2">
        <f ca="1">Table3[[#This Row],[Total Operating Time (minutes)]]/Table3[[#This Row],[Production planning Time(minutes)]]</f>
        <v>0.88667992047713717</v>
      </c>
      <c r="V35" s="2">
        <f>Table3[[#This Row],[Units Produced]]/Table3[[#This Row],[Max Capacity]]</f>
        <v>1.1317957166392092</v>
      </c>
      <c r="W35" s="2">
        <f>Table3[[#This Row],[Good Units]]/Table3[[#This Row],[Units Produced]]</f>
        <v>0.96506550218340614</v>
      </c>
      <c r="X35" s="2">
        <f>Table3[[#This Row],[Total Operating Time (minutes)]]/Table3[[#This Row],[Units Produced]]</f>
        <v>0.64919941775836976</v>
      </c>
      <c r="Y35" s="2">
        <f>Table3[[#This Row],[Defective Units]]/Table3[[#This Row],[Units Produced]]</f>
        <v>3.4934497816593885E-2</v>
      </c>
      <c r="Z35" s="4">
        <f ca="1">Table3[[#This Row],[Total Operating Time (minutes)]]/Table3[[#This Row],[Available Time(minutes)]]</f>
        <v>7.3114754098360653</v>
      </c>
      <c r="AA35" s="2">
        <f>Table3[[#This Row],[Good Units]]/Table3[[#This Row],[Units Produced]]</f>
        <v>0.96506550218340614</v>
      </c>
      <c r="AB35" s="2">
        <f>Table3[[#This Row],[Scrap Units]]/Table3[[#This Row],[Units Produced]]</f>
        <v>1.455604075691412E-3</v>
      </c>
      <c r="AC35" s="4">
        <f>Table3[[#This Row],[Units Produced]]/Table3[[#This Row],[Shift]]</f>
        <v>343.5</v>
      </c>
      <c r="AD35" s="2">
        <f>Table3[[#This Row],[Units Produced]]/Table3[[#This Row],[Max Capacity]]</f>
        <v>1.1317957166392092</v>
      </c>
      <c r="AE35" s="4">
        <f>Table3[[#This Row],[Repair Time (minutes)]]/Table3[[#This Row],[Number of Repairs]]</f>
        <v>7.666666666666667</v>
      </c>
      <c r="AF35" s="4">
        <f ca="1">Table3[[#This Row],[Total Operating Time (minutes)]]/Table3[[#This Row],[Number of failures]]</f>
        <v>111.5</v>
      </c>
      <c r="AG35" s="4">
        <f>Table3[[#This Row],[Orders Fulfilled]]/Table3[[#This Row],[Orders Received]]</f>
        <v>1.0204081632653061</v>
      </c>
      <c r="AH35" s="4">
        <f>Table3[[#This Row],[Units Produced]]/Table3[[#This Row],[Energy Consumed (kWh)]]</f>
        <v>4.4951907348033755</v>
      </c>
    </row>
    <row r="36" spans="1:34" x14ac:dyDescent="0.3">
      <c r="A36" s="1">
        <f t="shared" ca="1" si="0"/>
        <v>45024</v>
      </c>
      <c r="B36">
        <v>1</v>
      </c>
      <c r="C36" t="s">
        <v>20</v>
      </c>
      <c r="D36">
        <v>408</v>
      </c>
      <c r="E36">
        <v>382</v>
      </c>
      <c r="F36">
        <v>26</v>
      </c>
      <c r="G36">
        <f t="shared" ca="1" si="1"/>
        <v>69</v>
      </c>
      <c r="H36">
        <v>60</v>
      </c>
      <c r="I36">
        <v>484</v>
      </c>
      <c r="J36">
        <v>5</v>
      </c>
      <c r="K36">
        <v>168.79</v>
      </c>
      <c r="L36">
        <v>36</v>
      </c>
      <c r="M36">
        <v>68</v>
      </c>
      <c r="N36">
        <v>3.31</v>
      </c>
      <c r="O36">
        <v>641</v>
      </c>
      <c r="P36">
        <f t="shared" ca="1" si="2"/>
        <v>7</v>
      </c>
      <c r="Q36">
        <v>33</v>
      </c>
      <c r="R36">
        <v>4</v>
      </c>
      <c r="S36">
        <v>3.49</v>
      </c>
      <c r="T36">
        <f t="shared" ca="1" si="3"/>
        <v>548</v>
      </c>
      <c r="U36" s="2">
        <f ca="1">Table3[[#This Row],[Total Operating Time (minutes)]]/Table3[[#This Row],[Production planning Time(minutes)]]</f>
        <v>0.88321167883211682</v>
      </c>
      <c r="V36" s="2">
        <f>Table3[[#This Row],[Units Produced]]/Table3[[#This Row],[Max Capacity]]</f>
        <v>0.6365054602184087</v>
      </c>
      <c r="W36" s="2">
        <f>Table3[[#This Row],[Good Units]]/Table3[[#This Row],[Units Produced]]</f>
        <v>0.93627450980392157</v>
      </c>
      <c r="X36" s="2">
        <f>Table3[[#This Row],[Total Operating Time (minutes)]]/Table3[[#This Row],[Units Produced]]</f>
        <v>1.1862745098039216</v>
      </c>
      <c r="Y36" s="2">
        <f>Table3[[#This Row],[Defective Units]]/Table3[[#This Row],[Units Produced]]</f>
        <v>6.3725490196078427E-2</v>
      </c>
      <c r="Z36" s="4">
        <f ca="1">Table3[[#This Row],[Total Operating Time (minutes)]]/Table3[[#This Row],[Available Time(minutes)]]</f>
        <v>7.0144927536231885</v>
      </c>
      <c r="AA36" s="2">
        <f>Table3[[#This Row],[Good Units]]/Table3[[#This Row],[Units Produced]]</f>
        <v>0.93627450980392157</v>
      </c>
      <c r="AB36" s="2">
        <f>Table3[[#This Row],[Scrap Units]]/Table3[[#This Row],[Units Produced]]</f>
        <v>1.2254901960784314E-2</v>
      </c>
      <c r="AC36" s="4">
        <f>Table3[[#This Row],[Units Produced]]/Table3[[#This Row],[Shift]]</f>
        <v>408</v>
      </c>
      <c r="AD36" s="2">
        <f>Table3[[#This Row],[Units Produced]]/Table3[[#This Row],[Max Capacity]]</f>
        <v>0.6365054602184087</v>
      </c>
      <c r="AE36" s="4">
        <f>Table3[[#This Row],[Repair Time (minutes)]]/Table3[[#This Row],[Number of Repairs]]</f>
        <v>8.25</v>
      </c>
      <c r="AF36" s="4">
        <f ca="1">Table3[[#This Row],[Total Operating Time (minutes)]]/Table3[[#This Row],[Number of failures]]</f>
        <v>69.142857142857139</v>
      </c>
      <c r="AG36" s="4">
        <f>Table3[[#This Row],[Orders Fulfilled]]/Table3[[#This Row],[Orders Received]]</f>
        <v>0.52941176470588236</v>
      </c>
      <c r="AH36" s="4">
        <f>Table3[[#This Row],[Units Produced]]/Table3[[#This Row],[Energy Consumed (kWh)]]</f>
        <v>2.4172048107115351</v>
      </c>
    </row>
    <row r="37" spans="1:34" x14ac:dyDescent="0.3">
      <c r="A37" s="1">
        <f t="shared" ca="1" si="0"/>
        <v>45148</v>
      </c>
      <c r="B37">
        <v>3</v>
      </c>
      <c r="C37" t="s">
        <v>17</v>
      </c>
      <c r="D37">
        <v>481</v>
      </c>
      <c r="E37">
        <v>455</v>
      </c>
      <c r="F37">
        <v>26</v>
      </c>
      <c r="G37">
        <f t="shared" ca="1" si="1"/>
        <v>68</v>
      </c>
      <c r="H37">
        <v>42</v>
      </c>
      <c r="I37">
        <v>448</v>
      </c>
      <c r="J37">
        <v>6</v>
      </c>
      <c r="K37">
        <v>133.82</v>
      </c>
      <c r="L37">
        <v>33</v>
      </c>
      <c r="M37">
        <v>30</v>
      </c>
      <c r="N37">
        <v>3.01</v>
      </c>
      <c r="O37">
        <v>639</v>
      </c>
      <c r="P37">
        <f t="shared" ca="1" si="2"/>
        <v>7</v>
      </c>
      <c r="Q37">
        <v>37</v>
      </c>
      <c r="R37">
        <v>5</v>
      </c>
      <c r="S37">
        <v>7.55</v>
      </c>
      <c r="T37">
        <f t="shared" ca="1" si="3"/>
        <v>595</v>
      </c>
      <c r="U37" s="2">
        <f ca="1">Table3[[#This Row],[Total Operating Time (minutes)]]/Table3[[#This Row],[Production planning Time(minutes)]]</f>
        <v>0.75294117647058822</v>
      </c>
      <c r="V37" s="2">
        <f>Table3[[#This Row],[Units Produced]]/Table3[[#This Row],[Max Capacity]]</f>
        <v>0.75273865414710484</v>
      </c>
      <c r="W37" s="2">
        <f>Table3[[#This Row],[Good Units]]/Table3[[#This Row],[Units Produced]]</f>
        <v>0.94594594594594594</v>
      </c>
      <c r="X37" s="2">
        <f>Table3[[#This Row],[Total Operating Time (minutes)]]/Table3[[#This Row],[Units Produced]]</f>
        <v>0.93139293139293144</v>
      </c>
      <c r="Y37" s="2">
        <f>Table3[[#This Row],[Defective Units]]/Table3[[#This Row],[Units Produced]]</f>
        <v>5.4054054054054057E-2</v>
      </c>
      <c r="Z37" s="4">
        <f ca="1">Table3[[#This Row],[Total Operating Time (minutes)]]/Table3[[#This Row],[Available Time(minutes)]]</f>
        <v>6.5882352941176467</v>
      </c>
      <c r="AA37" s="2">
        <f>Table3[[#This Row],[Good Units]]/Table3[[#This Row],[Units Produced]]</f>
        <v>0.94594594594594594</v>
      </c>
      <c r="AB37" s="2">
        <f>Table3[[#This Row],[Scrap Units]]/Table3[[#This Row],[Units Produced]]</f>
        <v>1.2474012474012475E-2</v>
      </c>
      <c r="AC37" s="4">
        <f>Table3[[#This Row],[Units Produced]]/Table3[[#This Row],[Shift]]</f>
        <v>160.33333333333334</v>
      </c>
      <c r="AD37" s="2">
        <f>Table3[[#This Row],[Units Produced]]/Table3[[#This Row],[Max Capacity]]</f>
        <v>0.75273865414710484</v>
      </c>
      <c r="AE37" s="4">
        <f>Table3[[#This Row],[Repair Time (minutes)]]/Table3[[#This Row],[Number of Repairs]]</f>
        <v>7.4</v>
      </c>
      <c r="AF37" s="4">
        <f ca="1">Table3[[#This Row],[Total Operating Time (minutes)]]/Table3[[#This Row],[Number of failures]]</f>
        <v>64</v>
      </c>
      <c r="AG37" s="4">
        <f>Table3[[#This Row],[Orders Fulfilled]]/Table3[[#This Row],[Orders Received]]</f>
        <v>1.1000000000000001</v>
      </c>
      <c r="AH37" s="4">
        <f>Table3[[#This Row],[Units Produced]]/Table3[[#This Row],[Energy Consumed (kWh)]]</f>
        <v>3.5943805111343599</v>
      </c>
    </row>
    <row r="38" spans="1:34" x14ac:dyDescent="0.3">
      <c r="A38" s="1">
        <f t="shared" ca="1" si="0"/>
        <v>44965</v>
      </c>
      <c r="B38">
        <v>2</v>
      </c>
      <c r="C38" t="s">
        <v>18</v>
      </c>
      <c r="D38">
        <v>432</v>
      </c>
      <c r="E38">
        <v>412</v>
      </c>
      <c r="F38">
        <v>20</v>
      </c>
      <c r="G38">
        <f t="shared" ca="1" si="1"/>
        <v>60</v>
      </c>
      <c r="H38">
        <v>22</v>
      </c>
      <c r="I38">
        <v>588</v>
      </c>
      <c r="J38">
        <v>2</v>
      </c>
      <c r="K38">
        <v>149.13</v>
      </c>
      <c r="L38">
        <v>39</v>
      </c>
      <c r="M38">
        <v>47</v>
      </c>
      <c r="N38">
        <v>3.38</v>
      </c>
      <c r="O38">
        <v>680</v>
      </c>
      <c r="P38">
        <f t="shared" ca="1" si="2"/>
        <v>2</v>
      </c>
      <c r="Q38">
        <v>32</v>
      </c>
      <c r="R38">
        <v>2</v>
      </c>
      <c r="S38">
        <v>6.34</v>
      </c>
      <c r="T38">
        <f t="shared" ca="1" si="3"/>
        <v>583</v>
      </c>
      <c r="U38" s="2">
        <f ca="1">Table3[[#This Row],[Total Operating Time (minutes)]]/Table3[[#This Row],[Production planning Time(minutes)]]</f>
        <v>1.0085763293310464</v>
      </c>
      <c r="V38" s="2">
        <f>Table3[[#This Row],[Units Produced]]/Table3[[#This Row],[Max Capacity]]</f>
        <v>0.63529411764705879</v>
      </c>
      <c r="W38" s="2">
        <f>Table3[[#This Row],[Good Units]]/Table3[[#This Row],[Units Produced]]</f>
        <v>0.95370370370370372</v>
      </c>
      <c r="X38" s="2">
        <f>Table3[[#This Row],[Total Operating Time (minutes)]]/Table3[[#This Row],[Units Produced]]</f>
        <v>1.3611111111111112</v>
      </c>
      <c r="Y38" s="2">
        <f>Table3[[#This Row],[Defective Units]]/Table3[[#This Row],[Units Produced]]</f>
        <v>4.6296296296296294E-2</v>
      </c>
      <c r="Z38" s="4">
        <f ca="1">Table3[[#This Row],[Total Operating Time (minutes)]]/Table3[[#This Row],[Available Time(minutes)]]</f>
        <v>9.8000000000000007</v>
      </c>
      <c r="AA38" s="2">
        <f>Table3[[#This Row],[Good Units]]/Table3[[#This Row],[Units Produced]]</f>
        <v>0.95370370370370372</v>
      </c>
      <c r="AB38" s="2">
        <f>Table3[[#This Row],[Scrap Units]]/Table3[[#This Row],[Units Produced]]</f>
        <v>4.6296296296296294E-3</v>
      </c>
      <c r="AC38" s="4">
        <f>Table3[[#This Row],[Units Produced]]/Table3[[#This Row],[Shift]]</f>
        <v>216</v>
      </c>
      <c r="AD38" s="2">
        <f>Table3[[#This Row],[Units Produced]]/Table3[[#This Row],[Max Capacity]]</f>
        <v>0.63529411764705879</v>
      </c>
      <c r="AE38" s="4">
        <f>Table3[[#This Row],[Repair Time (minutes)]]/Table3[[#This Row],[Number of Repairs]]</f>
        <v>16</v>
      </c>
      <c r="AF38" s="4">
        <f ca="1">Table3[[#This Row],[Total Operating Time (minutes)]]/Table3[[#This Row],[Number of failures]]</f>
        <v>294</v>
      </c>
      <c r="AG38" s="4">
        <f>Table3[[#This Row],[Orders Fulfilled]]/Table3[[#This Row],[Orders Received]]</f>
        <v>0.82978723404255317</v>
      </c>
      <c r="AH38" s="4">
        <f>Table3[[#This Row],[Units Produced]]/Table3[[#This Row],[Energy Consumed (kWh)]]</f>
        <v>2.8968014484007245</v>
      </c>
    </row>
    <row r="39" spans="1:34" x14ac:dyDescent="0.3">
      <c r="A39" s="1">
        <f t="shared" ca="1" si="0"/>
        <v>45235</v>
      </c>
      <c r="B39">
        <v>3</v>
      </c>
      <c r="C39" t="s">
        <v>17</v>
      </c>
      <c r="D39">
        <v>490</v>
      </c>
      <c r="E39">
        <v>470</v>
      </c>
      <c r="F39">
        <v>20</v>
      </c>
      <c r="G39">
        <f t="shared" ca="1" si="1"/>
        <v>61</v>
      </c>
      <c r="H39">
        <v>32</v>
      </c>
      <c r="I39">
        <v>434</v>
      </c>
      <c r="J39">
        <v>3</v>
      </c>
      <c r="K39">
        <v>145.65</v>
      </c>
      <c r="L39">
        <v>45</v>
      </c>
      <c r="M39">
        <v>33</v>
      </c>
      <c r="N39">
        <v>4.58</v>
      </c>
      <c r="O39">
        <v>624</v>
      </c>
      <c r="P39">
        <f t="shared" ca="1" si="2"/>
        <v>3</v>
      </c>
      <c r="Q39">
        <v>33</v>
      </c>
      <c r="R39">
        <v>1</v>
      </c>
      <c r="S39">
        <v>6.41</v>
      </c>
      <c r="T39">
        <f t="shared" ca="1" si="3"/>
        <v>588</v>
      </c>
      <c r="U39" s="2">
        <f ca="1">Table3[[#This Row],[Total Operating Time (minutes)]]/Table3[[#This Row],[Production planning Time(minutes)]]</f>
        <v>0.73809523809523814</v>
      </c>
      <c r="V39" s="2">
        <f>Table3[[#This Row],[Units Produced]]/Table3[[#This Row],[Max Capacity]]</f>
        <v>0.78525641025641024</v>
      </c>
      <c r="W39" s="2">
        <f>Table3[[#This Row],[Good Units]]/Table3[[#This Row],[Units Produced]]</f>
        <v>0.95918367346938771</v>
      </c>
      <c r="X39" s="2">
        <f>Table3[[#This Row],[Total Operating Time (minutes)]]/Table3[[#This Row],[Units Produced]]</f>
        <v>0.88571428571428568</v>
      </c>
      <c r="Y39" s="2">
        <f>Table3[[#This Row],[Defective Units]]/Table3[[#This Row],[Units Produced]]</f>
        <v>4.0816326530612242E-2</v>
      </c>
      <c r="Z39" s="4">
        <f ca="1">Table3[[#This Row],[Total Operating Time (minutes)]]/Table3[[#This Row],[Available Time(minutes)]]</f>
        <v>7.1147540983606561</v>
      </c>
      <c r="AA39" s="2">
        <f>Table3[[#This Row],[Good Units]]/Table3[[#This Row],[Units Produced]]</f>
        <v>0.95918367346938771</v>
      </c>
      <c r="AB39" s="2">
        <f>Table3[[#This Row],[Scrap Units]]/Table3[[#This Row],[Units Produced]]</f>
        <v>6.1224489795918364E-3</v>
      </c>
      <c r="AC39" s="4">
        <f>Table3[[#This Row],[Units Produced]]/Table3[[#This Row],[Shift]]</f>
        <v>163.33333333333334</v>
      </c>
      <c r="AD39" s="2">
        <f>Table3[[#This Row],[Units Produced]]/Table3[[#This Row],[Max Capacity]]</f>
        <v>0.78525641025641024</v>
      </c>
      <c r="AE39" s="4">
        <f>Table3[[#This Row],[Repair Time (minutes)]]/Table3[[#This Row],[Number of Repairs]]</f>
        <v>33</v>
      </c>
      <c r="AF39" s="4">
        <f ca="1">Table3[[#This Row],[Total Operating Time (minutes)]]/Table3[[#This Row],[Number of failures]]</f>
        <v>144.66666666666666</v>
      </c>
      <c r="AG39" s="4">
        <f>Table3[[#This Row],[Orders Fulfilled]]/Table3[[#This Row],[Orders Received]]</f>
        <v>1.3636363636363635</v>
      </c>
      <c r="AH39" s="4">
        <f>Table3[[#This Row],[Units Produced]]/Table3[[#This Row],[Energy Consumed (kWh)]]</f>
        <v>3.3642293168554751</v>
      </c>
    </row>
    <row r="40" spans="1:34" x14ac:dyDescent="0.3">
      <c r="A40" s="1">
        <f t="shared" ca="1" si="0"/>
        <v>45301</v>
      </c>
      <c r="B40">
        <v>2</v>
      </c>
      <c r="C40" t="s">
        <v>17</v>
      </c>
      <c r="D40">
        <v>559</v>
      </c>
      <c r="E40">
        <v>549</v>
      </c>
      <c r="F40">
        <v>10</v>
      </c>
      <c r="G40">
        <f t="shared" ca="1" si="1"/>
        <v>62</v>
      </c>
      <c r="H40">
        <v>47</v>
      </c>
      <c r="I40">
        <v>538</v>
      </c>
      <c r="J40">
        <v>9</v>
      </c>
      <c r="K40">
        <v>189.42</v>
      </c>
      <c r="L40">
        <v>44</v>
      </c>
      <c r="M40">
        <v>49</v>
      </c>
      <c r="N40">
        <v>4.54</v>
      </c>
      <c r="O40">
        <v>622</v>
      </c>
      <c r="P40">
        <f t="shared" ca="1" si="2"/>
        <v>3</v>
      </c>
      <c r="Q40">
        <v>35</v>
      </c>
      <c r="R40">
        <v>2</v>
      </c>
      <c r="S40">
        <v>6.33</v>
      </c>
      <c r="T40">
        <f t="shared" ca="1" si="3"/>
        <v>584</v>
      </c>
      <c r="U40" s="2">
        <f ca="1">Table3[[#This Row],[Total Operating Time (minutes)]]/Table3[[#This Row],[Production planning Time(minutes)]]</f>
        <v>0.92123287671232879</v>
      </c>
      <c r="V40" s="2">
        <f>Table3[[#This Row],[Units Produced]]/Table3[[#This Row],[Max Capacity]]</f>
        <v>0.8987138263665595</v>
      </c>
      <c r="W40" s="2">
        <f>Table3[[#This Row],[Good Units]]/Table3[[#This Row],[Units Produced]]</f>
        <v>0.98211091234347048</v>
      </c>
      <c r="X40" s="2">
        <f>Table3[[#This Row],[Total Operating Time (minutes)]]/Table3[[#This Row],[Units Produced]]</f>
        <v>0.96243291592128799</v>
      </c>
      <c r="Y40" s="2">
        <f>Table3[[#This Row],[Defective Units]]/Table3[[#This Row],[Units Produced]]</f>
        <v>1.7889087656529516E-2</v>
      </c>
      <c r="Z40" s="4">
        <f ca="1">Table3[[#This Row],[Total Operating Time (minutes)]]/Table3[[#This Row],[Available Time(minutes)]]</f>
        <v>8.67741935483871</v>
      </c>
      <c r="AA40" s="2">
        <f>Table3[[#This Row],[Good Units]]/Table3[[#This Row],[Units Produced]]</f>
        <v>0.98211091234347048</v>
      </c>
      <c r="AB40" s="2">
        <f>Table3[[#This Row],[Scrap Units]]/Table3[[#This Row],[Units Produced]]</f>
        <v>1.6100178890876567E-2</v>
      </c>
      <c r="AC40" s="4">
        <f>Table3[[#This Row],[Units Produced]]/Table3[[#This Row],[Shift]]</f>
        <v>279.5</v>
      </c>
      <c r="AD40" s="2">
        <f>Table3[[#This Row],[Units Produced]]/Table3[[#This Row],[Max Capacity]]</f>
        <v>0.8987138263665595</v>
      </c>
      <c r="AE40" s="4">
        <f>Table3[[#This Row],[Repair Time (minutes)]]/Table3[[#This Row],[Number of Repairs]]</f>
        <v>17.5</v>
      </c>
      <c r="AF40" s="4">
        <f ca="1">Table3[[#This Row],[Total Operating Time (minutes)]]/Table3[[#This Row],[Number of failures]]</f>
        <v>179.33333333333334</v>
      </c>
      <c r="AG40" s="4">
        <f>Table3[[#This Row],[Orders Fulfilled]]/Table3[[#This Row],[Orders Received]]</f>
        <v>0.89795918367346939</v>
      </c>
      <c r="AH40" s="4">
        <f>Table3[[#This Row],[Units Produced]]/Table3[[#This Row],[Energy Consumed (kWh)]]</f>
        <v>2.951113926723683</v>
      </c>
    </row>
    <row r="41" spans="1:34" x14ac:dyDescent="0.3">
      <c r="A41" s="1">
        <f t="shared" ca="1" si="0"/>
        <v>45066</v>
      </c>
      <c r="B41">
        <v>1</v>
      </c>
      <c r="C41" t="s">
        <v>20</v>
      </c>
      <c r="D41">
        <v>646</v>
      </c>
      <c r="E41">
        <v>628</v>
      </c>
      <c r="F41">
        <v>18</v>
      </c>
      <c r="G41">
        <f t="shared" ca="1" si="1"/>
        <v>62</v>
      </c>
      <c r="H41">
        <v>42</v>
      </c>
      <c r="I41">
        <v>475</v>
      </c>
      <c r="J41">
        <v>7</v>
      </c>
      <c r="K41">
        <v>125.26</v>
      </c>
      <c r="L41">
        <v>39</v>
      </c>
      <c r="M41">
        <v>44</v>
      </c>
      <c r="N41">
        <v>4.5999999999999996</v>
      </c>
      <c r="O41">
        <v>600</v>
      </c>
      <c r="P41">
        <f t="shared" ca="1" si="2"/>
        <v>4</v>
      </c>
      <c r="Q41">
        <v>20</v>
      </c>
      <c r="R41">
        <v>2</v>
      </c>
      <c r="S41">
        <v>5.6</v>
      </c>
      <c r="T41">
        <f t="shared" ca="1" si="3"/>
        <v>534</v>
      </c>
      <c r="U41" s="2">
        <f ca="1">Table3[[#This Row],[Total Operating Time (minutes)]]/Table3[[#This Row],[Production planning Time(minutes)]]</f>
        <v>0.88951310861423216</v>
      </c>
      <c r="V41" s="2">
        <f>Table3[[#This Row],[Units Produced]]/Table3[[#This Row],[Max Capacity]]</f>
        <v>1.0766666666666667</v>
      </c>
      <c r="W41" s="2">
        <f>Table3[[#This Row],[Good Units]]/Table3[[#This Row],[Units Produced]]</f>
        <v>0.97213622291021673</v>
      </c>
      <c r="X41" s="2">
        <f>Table3[[#This Row],[Total Operating Time (minutes)]]/Table3[[#This Row],[Units Produced]]</f>
        <v>0.73529411764705888</v>
      </c>
      <c r="Y41" s="2">
        <f>Table3[[#This Row],[Defective Units]]/Table3[[#This Row],[Units Produced]]</f>
        <v>2.7863777089783281E-2</v>
      </c>
      <c r="Z41" s="4">
        <f ca="1">Table3[[#This Row],[Total Operating Time (minutes)]]/Table3[[#This Row],[Available Time(minutes)]]</f>
        <v>7.661290322580645</v>
      </c>
      <c r="AA41" s="2">
        <f>Table3[[#This Row],[Good Units]]/Table3[[#This Row],[Units Produced]]</f>
        <v>0.97213622291021673</v>
      </c>
      <c r="AB41" s="2">
        <f>Table3[[#This Row],[Scrap Units]]/Table3[[#This Row],[Units Produced]]</f>
        <v>1.0835913312693499E-2</v>
      </c>
      <c r="AC41" s="4">
        <f>Table3[[#This Row],[Units Produced]]/Table3[[#This Row],[Shift]]</f>
        <v>646</v>
      </c>
      <c r="AD41" s="2">
        <f>Table3[[#This Row],[Units Produced]]/Table3[[#This Row],[Max Capacity]]</f>
        <v>1.0766666666666667</v>
      </c>
      <c r="AE41" s="4">
        <f>Table3[[#This Row],[Repair Time (minutes)]]/Table3[[#This Row],[Number of Repairs]]</f>
        <v>10</v>
      </c>
      <c r="AF41" s="4">
        <f ca="1">Table3[[#This Row],[Total Operating Time (minutes)]]/Table3[[#This Row],[Number of failures]]</f>
        <v>118.75</v>
      </c>
      <c r="AG41" s="4">
        <f>Table3[[#This Row],[Orders Fulfilled]]/Table3[[#This Row],[Orders Received]]</f>
        <v>0.88636363636363635</v>
      </c>
      <c r="AH41" s="4">
        <f>Table3[[#This Row],[Units Produced]]/Table3[[#This Row],[Energy Consumed (kWh)]]</f>
        <v>5.1572728724253549</v>
      </c>
    </row>
    <row r="42" spans="1:34" x14ac:dyDescent="0.3">
      <c r="A42" s="1">
        <f t="shared" ca="1" si="0"/>
        <v>45192</v>
      </c>
      <c r="B42">
        <v>3</v>
      </c>
      <c r="C42" t="s">
        <v>21</v>
      </c>
      <c r="D42">
        <v>502</v>
      </c>
      <c r="E42">
        <v>491</v>
      </c>
      <c r="F42">
        <v>11</v>
      </c>
      <c r="G42">
        <f t="shared" ca="1" si="1"/>
        <v>70</v>
      </c>
      <c r="H42">
        <v>12</v>
      </c>
      <c r="I42">
        <v>556</v>
      </c>
      <c r="J42">
        <v>3</v>
      </c>
      <c r="K42">
        <v>150.18</v>
      </c>
      <c r="L42">
        <v>37</v>
      </c>
      <c r="M42">
        <v>50</v>
      </c>
      <c r="N42">
        <v>4.54</v>
      </c>
      <c r="O42">
        <v>674</v>
      </c>
      <c r="P42">
        <f t="shared" ca="1" si="2"/>
        <v>1</v>
      </c>
      <c r="Q42">
        <v>25</v>
      </c>
      <c r="R42">
        <v>4</v>
      </c>
      <c r="S42">
        <v>3.85</v>
      </c>
      <c r="T42">
        <f t="shared" ca="1" si="3"/>
        <v>597</v>
      </c>
      <c r="U42" s="2">
        <f ca="1">Table3[[#This Row],[Total Operating Time (minutes)]]/Table3[[#This Row],[Production planning Time(minutes)]]</f>
        <v>0.93132328308207701</v>
      </c>
      <c r="V42" s="2">
        <f>Table3[[#This Row],[Units Produced]]/Table3[[#This Row],[Max Capacity]]</f>
        <v>0.74480712166172103</v>
      </c>
      <c r="W42" s="2">
        <f>Table3[[#This Row],[Good Units]]/Table3[[#This Row],[Units Produced]]</f>
        <v>0.97808764940239046</v>
      </c>
      <c r="X42" s="2">
        <f>Table3[[#This Row],[Total Operating Time (minutes)]]/Table3[[#This Row],[Units Produced]]</f>
        <v>1.1075697211155378</v>
      </c>
      <c r="Y42" s="2">
        <f>Table3[[#This Row],[Defective Units]]/Table3[[#This Row],[Units Produced]]</f>
        <v>2.1912350597609563E-2</v>
      </c>
      <c r="Z42" s="4">
        <f ca="1">Table3[[#This Row],[Total Operating Time (minutes)]]/Table3[[#This Row],[Available Time(minutes)]]</f>
        <v>7.9428571428571431</v>
      </c>
      <c r="AA42" s="2">
        <f>Table3[[#This Row],[Good Units]]/Table3[[#This Row],[Units Produced]]</f>
        <v>0.97808764940239046</v>
      </c>
      <c r="AB42" s="2">
        <f>Table3[[#This Row],[Scrap Units]]/Table3[[#This Row],[Units Produced]]</f>
        <v>5.9760956175298804E-3</v>
      </c>
      <c r="AC42" s="4">
        <f>Table3[[#This Row],[Units Produced]]/Table3[[#This Row],[Shift]]</f>
        <v>167.33333333333334</v>
      </c>
      <c r="AD42" s="2">
        <f>Table3[[#This Row],[Units Produced]]/Table3[[#This Row],[Max Capacity]]</f>
        <v>0.74480712166172103</v>
      </c>
      <c r="AE42" s="4">
        <f>Table3[[#This Row],[Repair Time (minutes)]]/Table3[[#This Row],[Number of Repairs]]</f>
        <v>6.25</v>
      </c>
      <c r="AF42" s="4">
        <f ca="1">Table3[[#This Row],[Total Operating Time (minutes)]]/Table3[[#This Row],[Number of failures]]</f>
        <v>556</v>
      </c>
      <c r="AG42" s="4">
        <f>Table3[[#This Row],[Orders Fulfilled]]/Table3[[#This Row],[Orders Received]]</f>
        <v>0.74</v>
      </c>
      <c r="AH42" s="4">
        <f>Table3[[#This Row],[Units Produced]]/Table3[[#This Row],[Energy Consumed (kWh)]]</f>
        <v>3.3426554800905577</v>
      </c>
    </row>
    <row r="43" spans="1:34" x14ac:dyDescent="0.3">
      <c r="A43" s="1">
        <f t="shared" ca="1" si="0"/>
        <v>44971</v>
      </c>
      <c r="B43">
        <v>2</v>
      </c>
      <c r="C43" t="s">
        <v>18</v>
      </c>
      <c r="D43">
        <v>451</v>
      </c>
      <c r="E43">
        <v>423</v>
      </c>
      <c r="F43">
        <v>28</v>
      </c>
      <c r="G43">
        <f t="shared" ca="1" si="1"/>
        <v>66</v>
      </c>
      <c r="H43">
        <v>26</v>
      </c>
      <c r="I43">
        <v>444</v>
      </c>
      <c r="J43">
        <v>3</v>
      </c>
      <c r="K43">
        <v>130.22999999999999</v>
      </c>
      <c r="L43">
        <v>31</v>
      </c>
      <c r="M43">
        <v>45</v>
      </c>
      <c r="N43">
        <v>4.99</v>
      </c>
      <c r="O43">
        <v>666</v>
      </c>
      <c r="P43">
        <f t="shared" ca="1" si="2"/>
        <v>5</v>
      </c>
      <c r="Q43">
        <v>28</v>
      </c>
      <c r="R43">
        <v>2</v>
      </c>
      <c r="S43">
        <v>4.2</v>
      </c>
      <c r="T43">
        <f t="shared" ca="1" si="3"/>
        <v>537</v>
      </c>
      <c r="U43" s="2">
        <f ca="1">Table3[[#This Row],[Total Operating Time (minutes)]]/Table3[[#This Row],[Production planning Time(minutes)]]</f>
        <v>0.82681564245810057</v>
      </c>
      <c r="V43" s="2">
        <f>Table3[[#This Row],[Units Produced]]/Table3[[#This Row],[Max Capacity]]</f>
        <v>0.67717717717717718</v>
      </c>
      <c r="W43" s="2">
        <f>Table3[[#This Row],[Good Units]]/Table3[[#This Row],[Units Produced]]</f>
        <v>0.93791574279379153</v>
      </c>
      <c r="X43" s="2">
        <f>Table3[[#This Row],[Total Operating Time (minutes)]]/Table3[[#This Row],[Units Produced]]</f>
        <v>0.98447893569844791</v>
      </c>
      <c r="Y43" s="2">
        <f>Table3[[#This Row],[Defective Units]]/Table3[[#This Row],[Units Produced]]</f>
        <v>6.2084257206208429E-2</v>
      </c>
      <c r="Z43" s="4">
        <f ca="1">Table3[[#This Row],[Total Operating Time (minutes)]]/Table3[[#This Row],[Available Time(minutes)]]</f>
        <v>6.7272727272727275</v>
      </c>
      <c r="AA43" s="2">
        <f>Table3[[#This Row],[Good Units]]/Table3[[#This Row],[Units Produced]]</f>
        <v>0.93791574279379153</v>
      </c>
      <c r="AB43" s="2">
        <f>Table3[[#This Row],[Scrap Units]]/Table3[[#This Row],[Units Produced]]</f>
        <v>6.6518847006651885E-3</v>
      </c>
      <c r="AC43" s="4">
        <f>Table3[[#This Row],[Units Produced]]/Table3[[#This Row],[Shift]]</f>
        <v>225.5</v>
      </c>
      <c r="AD43" s="2">
        <f>Table3[[#This Row],[Units Produced]]/Table3[[#This Row],[Max Capacity]]</f>
        <v>0.67717717717717718</v>
      </c>
      <c r="AE43" s="4">
        <f>Table3[[#This Row],[Repair Time (minutes)]]/Table3[[#This Row],[Number of Repairs]]</f>
        <v>14</v>
      </c>
      <c r="AF43" s="4">
        <f ca="1">Table3[[#This Row],[Total Operating Time (minutes)]]/Table3[[#This Row],[Number of failures]]</f>
        <v>88.8</v>
      </c>
      <c r="AG43" s="4">
        <f>Table3[[#This Row],[Orders Fulfilled]]/Table3[[#This Row],[Orders Received]]</f>
        <v>0.68888888888888888</v>
      </c>
      <c r="AH43" s="4">
        <f>Table3[[#This Row],[Units Produced]]/Table3[[#This Row],[Energy Consumed (kWh)]]</f>
        <v>3.4631037395377411</v>
      </c>
    </row>
    <row r="44" spans="1:34" x14ac:dyDescent="0.3">
      <c r="A44" s="1">
        <f t="shared" ca="1" si="0"/>
        <v>45049</v>
      </c>
      <c r="B44">
        <v>3</v>
      </c>
      <c r="C44" t="s">
        <v>18</v>
      </c>
      <c r="D44">
        <v>645</v>
      </c>
      <c r="E44">
        <v>621</v>
      </c>
      <c r="F44">
        <v>24</v>
      </c>
      <c r="G44">
        <f t="shared" ca="1" si="1"/>
        <v>60</v>
      </c>
      <c r="H44">
        <v>58</v>
      </c>
      <c r="I44">
        <v>474</v>
      </c>
      <c r="J44">
        <v>6</v>
      </c>
      <c r="K44">
        <v>114.82</v>
      </c>
      <c r="L44">
        <v>60</v>
      </c>
      <c r="M44">
        <v>54</v>
      </c>
      <c r="N44">
        <v>2.66</v>
      </c>
      <c r="O44">
        <v>676</v>
      </c>
      <c r="P44">
        <f t="shared" ca="1" si="2"/>
        <v>3</v>
      </c>
      <c r="Q44">
        <v>39</v>
      </c>
      <c r="R44">
        <v>1</v>
      </c>
      <c r="S44">
        <v>3.76</v>
      </c>
      <c r="T44">
        <f t="shared" ca="1" si="3"/>
        <v>537</v>
      </c>
      <c r="U44" s="2">
        <f ca="1">Table3[[#This Row],[Total Operating Time (minutes)]]/Table3[[#This Row],[Production planning Time(minutes)]]</f>
        <v>0.88268156424581001</v>
      </c>
      <c r="V44" s="2">
        <f>Table3[[#This Row],[Units Produced]]/Table3[[#This Row],[Max Capacity]]</f>
        <v>0.95414201183431957</v>
      </c>
      <c r="W44" s="2">
        <f>Table3[[#This Row],[Good Units]]/Table3[[#This Row],[Units Produced]]</f>
        <v>0.96279069767441861</v>
      </c>
      <c r="X44" s="2">
        <f>Table3[[#This Row],[Total Operating Time (minutes)]]/Table3[[#This Row],[Units Produced]]</f>
        <v>0.73488372093023258</v>
      </c>
      <c r="Y44" s="2">
        <f>Table3[[#This Row],[Defective Units]]/Table3[[#This Row],[Units Produced]]</f>
        <v>3.7209302325581395E-2</v>
      </c>
      <c r="Z44" s="4">
        <f ca="1">Table3[[#This Row],[Total Operating Time (minutes)]]/Table3[[#This Row],[Available Time(minutes)]]</f>
        <v>7.9</v>
      </c>
      <c r="AA44" s="2">
        <f>Table3[[#This Row],[Good Units]]/Table3[[#This Row],[Units Produced]]</f>
        <v>0.96279069767441861</v>
      </c>
      <c r="AB44" s="2">
        <f>Table3[[#This Row],[Scrap Units]]/Table3[[#This Row],[Units Produced]]</f>
        <v>9.3023255813953487E-3</v>
      </c>
      <c r="AC44" s="4">
        <f>Table3[[#This Row],[Units Produced]]/Table3[[#This Row],[Shift]]</f>
        <v>215</v>
      </c>
      <c r="AD44" s="2">
        <f>Table3[[#This Row],[Units Produced]]/Table3[[#This Row],[Max Capacity]]</f>
        <v>0.95414201183431957</v>
      </c>
      <c r="AE44" s="4">
        <f>Table3[[#This Row],[Repair Time (minutes)]]/Table3[[#This Row],[Number of Repairs]]</f>
        <v>39</v>
      </c>
      <c r="AF44" s="4">
        <f ca="1">Table3[[#This Row],[Total Operating Time (minutes)]]/Table3[[#This Row],[Number of failures]]</f>
        <v>158</v>
      </c>
      <c r="AG44" s="4">
        <f>Table3[[#This Row],[Orders Fulfilled]]/Table3[[#This Row],[Orders Received]]</f>
        <v>1.1111111111111112</v>
      </c>
      <c r="AH44" s="4">
        <f>Table3[[#This Row],[Units Produced]]/Table3[[#This Row],[Energy Consumed (kWh)]]</f>
        <v>5.6174882424664698</v>
      </c>
    </row>
    <row r="45" spans="1:34" x14ac:dyDescent="0.3">
      <c r="A45" s="1">
        <f t="shared" ca="1" si="0"/>
        <v>45250</v>
      </c>
      <c r="B45">
        <v>2</v>
      </c>
      <c r="C45" t="s">
        <v>19</v>
      </c>
      <c r="D45">
        <v>484</v>
      </c>
      <c r="E45">
        <v>466</v>
      </c>
      <c r="F45">
        <v>18</v>
      </c>
      <c r="G45">
        <f t="shared" ca="1" si="1"/>
        <v>70</v>
      </c>
      <c r="H45">
        <v>17</v>
      </c>
      <c r="I45">
        <v>413</v>
      </c>
      <c r="J45">
        <v>6</v>
      </c>
      <c r="K45">
        <v>125.06</v>
      </c>
      <c r="L45">
        <v>55</v>
      </c>
      <c r="M45">
        <v>69</v>
      </c>
      <c r="N45">
        <v>4.8600000000000003</v>
      </c>
      <c r="O45">
        <v>673</v>
      </c>
      <c r="P45">
        <f t="shared" ca="1" si="2"/>
        <v>6</v>
      </c>
      <c r="Q45">
        <v>23</v>
      </c>
      <c r="R45">
        <v>4</v>
      </c>
      <c r="S45">
        <v>4.76</v>
      </c>
      <c r="T45">
        <f t="shared" ca="1" si="3"/>
        <v>511</v>
      </c>
      <c r="U45" s="2">
        <f ca="1">Table3[[#This Row],[Total Operating Time (minutes)]]/Table3[[#This Row],[Production planning Time(minutes)]]</f>
        <v>0.80821917808219179</v>
      </c>
      <c r="V45" s="2">
        <f>Table3[[#This Row],[Units Produced]]/Table3[[#This Row],[Max Capacity]]</f>
        <v>0.71916790490341753</v>
      </c>
      <c r="W45" s="2">
        <f>Table3[[#This Row],[Good Units]]/Table3[[#This Row],[Units Produced]]</f>
        <v>0.96280991735537191</v>
      </c>
      <c r="X45" s="2">
        <f>Table3[[#This Row],[Total Operating Time (minutes)]]/Table3[[#This Row],[Units Produced]]</f>
        <v>0.85330578512396693</v>
      </c>
      <c r="Y45" s="2">
        <f>Table3[[#This Row],[Defective Units]]/Table3[[#This Row],[Units Produced]]</f>
        <v>3.71900826446281E-2</v>
      </c>
      <c r="Z45" s="4">
        <f ca="1">Table3[[#This Row],[Total Operating Time (minutes)]]/Table3[[#This Row],[Available Time(minutes)]]</f>
        <v>5.9</v>
      </c>
      <c r="AA45" s="2">
        <f>Table3[[#This Row],[Good Units]]/Table3[[#This Row],[Units Produced]]</f>
        <v>0.96280991735537191</v>
      </c>
      <c r="AB45" s="2">
        <f>Table3[[#This Row],[Scrap Units]]/Table3[[#This Row],[Units Produced]]</f>
        <v>1.2396694214876033E-2</v>
      </c>
      <c r="AC45" s="4">
        <f>Table3[[#This Row],[Units Produced]]/Table3[[#This Row],[Shift]]</f>
        <v>242</v>
      </c>
      <c r="AD45" s="2">
        <f>Table3[[#This Row],[Units Produced]]/Table3[[#This Row],[Max Capacity]]</f>
        <v>0.71916790490341753</v>
      </c>
      <c r="AE45" s="4">
        <f>Table3[[#This Row],[Repair Time (minutes)]]/Table3[[#This Row],[Number of Repairs]]</f>
        <v>5.75</v>
      </c>
      <c r="AF45" s="4">
        <f ca="1">Table3[[#This Row],[Total Operating Time (minutes)]]/Table3[[#This Row],[Number of failures]]</f>
        <v>68.833333333333329</v>
      </c>
      <c r="AG45" s="4">
        <f>Table3[[#This Row],[Orders Fulfilled]]/Table3[[#This Row],[Orders Received]]</f>
        <v>0.79710144927536231</v>
      </c>
      <c r="AH45" s="4">
        <f>Table3[[#This Row],[Units Produced]]/Table3[[#This Row],[Energy Consumed (kWh)]]</f>
        <v>3.870142331680793</v>
      </c>
    </row>
    <row r="46" spans="1:34" x14ac:dyDescent="0.3">
      <c r="A46" s="1">
        <f t="shared" ca="1" si="0"/>
        <v>45171</v>
      </c>
      <c r="B46">
        <v>1</v>
      </c>
      <c r="C46" t="s">
        <v>20</v>
      </c>
      <c r="D46">
        <v>526</v>
      </c>
      <c r="E46">
        <v>497</v>
      </c>
      <c r="F46">
        <v>29</v>
      </c>
      <c r="G46">
        <f t="shared" ca="1" si="1"/>
        <v>69</v>
      </c>
      <c r="H46">
        <v>16</v>
      </c>
      <c r="I46">
        <v>525</v>
      </c>
      <c r="J46">
        <v>9</v>
      </c>
      <c r="K46">
        <v>177.98</v>
      </c>
      <c r="L46">
        <v>30</v>
      </c>
      <c r="M46">
        <v>39</v>
      </c>
      <c r="N46">
        <v>3.55</v>
      </c>
      <c r="O46">
        <v>610</v>
      </c>
      <c r="P46">
        <f t="shared" ca="1" si="2"/>
        <v>5</v>
      </c>
      <c r="Q46">
        <v>26</v>
      </c>
      <c r="R46">
        <v>2</v>
      </c>
      <c r="S46">
        <v>3.33</v>
      </c>
      <c r="T46">
        <f t="shared" ca="1" si="3"/>
        <v>508</v>
      </c>
      <c r="U46" s="2">
        <f ca="1">Table3[[#This Row],[Total Operating Time (minutes)]]/Table3[[#This Row],[Production planning Time(minutes)]]</f>
        <v>1.0334645669291338</v>
      </c>
      <c r="V46" s="2">
        <f>Table3[[#This Row],[Units Produced]]/Table3[[#This Row],[Max Capacity]]</f>
        <v>0.86229508196721316</v>
      </c>
      <c r="W46" s="2">
        <f>Table3[[#This Row],[Good Units]]/Table3[[#This Row],[Units Produced]]</f>
        <v>0.94486692015209128</v>
      </c>
      <c r="X46" s="2">
        <f>Table3[[#This Row],[Total Operating Time (minutes)]]/Table3[[#This Row],[Units Produced]]</f>
        <v>0.99809885931558939</v>
      </c>
      <c r="Y46" s="2">
        <f>Table3[[#This Row],[Defective Units]]/Table3[[#This Row],[Units Produced]]</f>
        <v>5.5133079847908745E-2</v>
      </c>
      <c r="Z46" s="4">
        <f ca="1">Table3[[#This Row],[Total Operating Time (minutes)]]/Table3[[#This Row],[Available Time(minutes)]]</f>
        <v>7.6086956521739131</v>
      </c>
      <c r="AA46" s="2">
        <f>Table3[[#This Row],[Good Units]]/Table3[[#This Row],[Units Produced]]</f>
        <v>0.94486692015209128</v>
      </c>
      <c r="AB46" s="2">
        <f>Table3[[#This Row],[Scrap Units]]/Table3[[#This Row],[Units Produced]]</f>
        <v>1.7110266159695818E-2</v>
      </c>
      <c r="AC46" s="4">
        <f>Table3[[#This Row],[Units Produced]]/Table3[[#This Row],[Shift]]</f>
        <v>526</v>
      </c>
      <c r="AD46" s="2">
        <f>Table3[[#This Row],[Units Produced]]/Table3[[#This Row],[Max Capacity]]</f>
        <v>0.86229508196721316</v>
      </c>
      <c r="AE46" s="4">
        <f>Table3[[#This Row],[Repair Time (minutes)]]/Table3[[#This Row],[Number of Repairs]]</f>
        <v>13</v>
      </c>
      <c r="AF46" s="4">
        <f ca="1">Table3[[#This Row],[Total Operating Time (minutes)]]/Table3[[#This Row],[Number of failures]]</f>
        <v>105</v>
      </c>
      <c r="AG46" s="4">
        <f>Table3[[#This Row],[Orders Fulfilled]]/Table3[[#This Row],[Orders Received]]</f>
        <v>0.76923076923076927</v>
      </c>
      <c r="AH46" s="4">
        <f>Table3[[#This Row],[Units Produced]]/Table3[[#This Row],[Energy Consumed (kWh)]]</f>
        <v>2.9553882458703229</v>
      </c>
    </row>
    <row r="47" spans="1:34" x14ac:dyDescent="0.3">
      <c r="A47" s="1">
        <f t="shared" ca="1" si="0"/>
        <v>45035</v>
      </c>
      <c r="B47">
        <v>3</v>
      </c>
      <c r="C47" t="s">
        <v>20</v>
      </c>
      <c r="D47">
        <v>567</v>
      </c>
      <c r="E47">
        <v>556</v>
      </c>
      <c r="F47">
        <v>11</v>
      </c>
      <c r="G47">
        <f t="shared" ca="1" si="1"/>
        <v>65</v>
      </c>
      <c r="H47">
        <v>11</v>
      </c>
      <c r="I47">
        <v>509</v>
      </c>
      <c r="J47">
        <v>2</v>
      </c>
      <c r="K47">
        <v>193.97</v>
      </c>
      <c r="L47">
        <v>31</v>
      </c>
      <c r="M47">
        <v>47</v>
      </c>
      <c r="N47">
        <v>3.95</v>
      </c>
      <c r="O47">
        <v>676</v>
      </c>
      <c r="P47">
        <f t="shared" ca="1" si="2"/>
        <v>7</v>
      </c>
      <c r="Q47">
        <v>30</v>
      </c>
      <c r="R47">
        <v>4</v>
      </c>
      <c r="S47">
        <v>6.12</v>
      </c>
      <c r="T47">
        <f t="shared" ca="1" si="3"/>
        <v>562</v>
      </c>
      <c r="U47" s="2">
        <f ca="1">Table3[[#This Row],[Total Operating Time (minutes)]]/Table3[[#This Row],[Production planning Time(minutes)]]</f>
        <v>0.90569395017793597</v>
      </c>
      <c r="V47" s="2">
        <f>Table3[[#This Row],[Units Produced]]/Table3[[#This Row],[Max Capacity]]</f>
        <v>0.83875739644970415</v>
      </c>
      <c r="W47" s="2">
        <f>Table3[[#This Row],[Good Units]]/Table3[[#This Row],[Units Produced]]</f>
        <v>0.98059964726631388</v>
      </c>
      <c r="X47" s="2">
        <f>Table3[[#This Row],[Total Operating Time (minutes)]]/Table3[[#This Row],[Units Produced]]</f>
        <v>0.89770723104056438</v>
      </c>
      <c r="Y47" s="2">
        <f>Table3[[#This Row],[Defective Units]]/Table3[[#This Row],[Units Produced]]</f>
        <v>1.9400352733686066E-2</v>
      </c>
      <c r="Z47" s="4">
        <f ca="1">Table3[[#This Row],[Total Operating Time (minutes)]]/Table3[[#This Row],[Available Time(minutes)]]</f>
        <v>7.8307692307692305</v>
      </c>
      <c r="AA47" s="2">
        <f>Table3[[#This Row],[Good Units]]/Table3[[#This Row],[Units Produced]]</f>
        <v>0.98059964726631388</v>
      </c>
      <c r="AB47" s="2">
        <f>Table3[[#This Row],[Scrap Units]]/Table3[[#This Row],[Units Produced]]</f>
        <v>3.5273368606701938E-3</v>
      </c>
      <c r="AC47" s="4">
        <f>Table3[[#This Row],[Units Produced]]/Table3[[#This Row],[Shift]]</f>
        <v>189</v>
      </c>
      <c r="AD47" s="2">
        <f>Table3[[#This Row],[Units Produced]]/Table3[[#This Row],[Max Capacity]]</f>
        <v>0.83875739644970415</v>
      </c>
      <c r="AE47" s="4">
        <f>Table3[[#This Row],[Repair Time (minutes)]]/Table3[[#This Row],[Number of Repairs]]</f>
        <v>7.5</v>
      </c>
      <c r="AF47" s="4">
        <f ca="1">Table3[[#This Row],[Total Operating Time (minutes)]]/Table3[[#This Row],[Number of failures]]</f>
        <v>72.714285714285708</v>
      </c>
      <c r="AG47" s="4">
        <f>Table3[[#This Row],[Orders Fulfilled]]/Table3[[#This Row],[Orders Received]]</f>
        <v>0.65957446808510634</v>
      </c>
      <c r="AH47" s="4">
        <f>Table3[[#This Row],[Units Produced]]/Table3[[#This Row],[Energy Consumed (kWh)]]</f>
        <v>2.9231324431613137</v>
      </c>
    </row>
    <row r="48" spans="1:34" x14ac:dyDescent="0.3">
      <c r="A48" s="1">
        <f t="shared" ca="1" si="0"/>
        <v>45079</v>
      </c>
      <c r="B48">
        <v>3</v>
      </c>
      <c r="C48" t="s">
        <v>21</v>
      </c>
      <c r="D48">
        <v>643</v>
      </c>
      <c r="E48">
        <v>626</v>
      </c>
      <c r="F48">
        <v>17</v>
      </c>
      <c r="G48">
        <f t="shared" ca="1" si="1"/>
        <v>67</v>
      </c>
      <c r="H48">
        <v>27</v>
      </c>
      <c r="I48">
        <v>511</v>
      </c>
      <c r="J48">
        <v>10</v>
      </c>
      <c r="K48">
        <v>168.15</v>
      </c>
      <c r="L48">
        <v>44</v>
      </c>
      <c r="M48">
        <v>32</v>
      </c>
      <c r="N48">
        <v>4.79</v>
      </c>
      <c r="O48">
        <v>604</v>
      </c>
      <c r="P48">
        <f t="shared" ca="1" si="2"/>
        <v>2</v>
      </c>
      <c r="Q48">
        <v>25</v>
      </c>
      <c r="R48">
        <v>5</v>
      </c>
      <c r="S48">
        <v>5.31</v>
      </c>
      <c r="T48">
        <f t="shared" ca="1" si="3"/>
        <v>531</v>
      </c>
      <c r="U48" s="2">
        <f ca="1">Table3[[#This Row],[Total Operating Time (minutes)]]/Table3[[#This Row],[Production planning Time(minutes)]]</f>
        <v>0.96233521657250476</v>
      </c>
      <c r="V48" s="2">
        <f>Table3[[#This Row],[Units Produced]]/Table3[[#This Row],[Max Capacity]]</f>
        <v>1.064569536423841</v>
      </c>
      <c r="W48" s="2">
        <f>Table3[[#This Row],[Good Units]]/Table3[[#This Row],[Units Produced]]</f>
        <v>0.97356143079315705</v>
      </c>
      <c r="X48" s="2">
        <f>Table3[[#This Row],[Total Operating Time (minutes)]]/Table3[[#This Row],[Units Produced]]</f>
        <v>0.79471228615863143</v>
      </c>
      <c r="Y48" s="2">
        <f>Table3[[#This Row],[Defective Units]]/Table3[[#This Row],[Units Produced]]</f>
        <v>2.6438569206842923E-2</v>
      </c>
      <c r="Z48" s="4">
        <f ca="1">Table3[[#This Row],[Total Operating Time (minutes)]]/Table3[[#This Row],[Available Time(minutes)]]</f>
        <v>7.6268656716417906</v>
      </c>
      <c r="AA48" s="2">
        <f>Table3[[#This Row],[Good Units]]/Table3[[#This Row],[Units Produced]]</f>
        <v>0.97356143079315705</v>
      </c>
      <c r="AB48" s="2">
        <f>Table3[[#This Row],[Scrap Units]]/Table3[[#This Row],[Units Produced]]</f>
        <v>1.5552099533437015E-2</v>
      </c>
      <c r="AC48" s="4">
        <f>Table3[[#This Row],[Units Produced]]/Table3[[#This Row],[Shift]]</f>
        <v>214.33333333333334</v>
      </c>
      <c r="AD48" s="2">
        <f>Table3[[#This Row],[Units Produced]]/Table3[[#This Row],[Max Capacity]]</f>
        <v>1.064569536423841</v>
      </c>
      <c r="AE48" s="4">
        <f>Table3[[#This Row],[Repair Time (minutes)]]/Table3[[#This Row],[Number of Repairs]]</f>
        <v>5</v>
      </c>
      <c r="AF48" s="4">
        <f ca="1">Table3[[#This Row],[Total Operating Time (minutes)]]/Table3[[#This Row],[Number of failures]]</f>
        <v>255.5</v>
      </c>
      <c r="AG48" s="4">
        <f>Table3[[#This Row],[Orders Fulfilled]]/Table3[[#This Row],[Orders Received]]</f>
        <v>1.375</v>
      </c>
      <c r="AH48" s="4">
        <f>Table3[[#This Row],[Units Produced]]/Table3[[#This Row],[Energy Consumed (kWh)]]</f>
        <v>3.8239666964020218</v>
      </c>
    </row>
    <row r="49" spans="1:34" x14ac:dyDescent="0.3">
      <c r="A49" s="1">
        <f t="shared" ca="1" si="0"/>
        <v>45234</v>
      </c>
      <c r="B49">
        <v>2</v>
      </c>
      <c r="C49" t="s">
        <v>21</v>
      </c>
      <c r="D49">
        <v>476</v>
      </c>
      <c r="E49">
        <v>453</v>
      </c>
      <c r="F49">
        <v>23</v>
      </c>
      <c r="G49">
        <f t="shared" ca="1" si="1"/>
        <v>69</v>
      </c>
      <c r="H49">
        <v>30</v>
      </c>
      <c r="I49">
        <v>487</v>
      </c>
      <c r="J49">
        <v>4</v>
      </c>
      <c r="K49">
        <v>140.47</v>
      </c>
      <c r="L49">
        <v>48</v>
      </c>
      <c r="M49">
        <v>42</v>
      </c>
      <c r="N49">
        <v>3.07</v>
      </c>
      <c r="O49">
        <v>662</v>
      </c>
      <c r="P49">
        <f t="shared" ca="1" si="2"/>
        <v>2</v>
      </c>
      <c r="Q49">
        <v>26</v>
      </c>
      <c r="R49">
        <v>3</v>
      </c>
      <c r="S49">
        <v>5.79</v>
      </c>
      <c r="T49">
        <f t="shared" ca="1" si="3"/>
        <v>574</v>
      </c>
      <c r="U49" s="2">
        <f ca="1">Table3[[#This Row],[Total Operating Time (minutes)]]/Table3[[#This Row],[Production planning Time(minutes)]]</f>
        <v>0.84843205574912894</v>
      </c>
      <c r="V49" s="2">
        <f>Table3[[#This Row],[Units Produced]]/Table3[[#This Row],[Max Capacity]]</f>
        <v>0.7190332326283988</v>
      </c>
      <c r="W49" s="2">
        <f>Table3[[#This Row],[Good Units]]/Table3[[#This Row],[Units Produced]]</f>
        <v>0.95168067226890751</v>
      </c>
      <c r="X49" s="2">
        <f>Table3[[#This Row],[Total Operating Time (minutes)]]/Table3[[#This Row],[Units Produced]]</f>
        <v>1.0231092436974789</v>
      </c>
      <c r="Y49" s="2">
        <f>Table3[[#This Row],[Defective Units]]/Table3[[#This Row],[Units Produced]]</f>
        <v>4.8319327731092439E-2</v>
      </c>
      <c r="Z49" s="4">
        <f ca="1">Table3[[#This Row],[Total Operating Time (minutes)]]/Table3[[#This Row],[Available Time(minutes)]]</f>
        <v>7.0579710144927539</v>
      </c>
      <c r="AA49" s="2">
        <f>Table3[[#This Row],[Good Units]]/Table3[[#This Row],[Units Produced]]</f>
        <v>0.95168067226890751</v>
      </c>
      <c r="AB49" s="2">
        <f>Table3[[#This Row],[Scrap Units]]/Table3[[#This Row],[Units Produced]]</f>
        <v>8.4033613445378148E-3</v>
      </c>
      <c r="AC49" s="4">
        <f>Table3[[#This Row],[Units Produced]]/Table3[[#This Row],[Shift]]</f>
        <v>238</v>
      </c>
      <c r="AD49" s="2">
        <f>Table3[[#This Row],[Units Produced]]/Table3[[#This Row],[Max Capacity]]</f>
        <v>0.7190332326283988</v>
      </c>
      <c r="AE49" s="4">
        <f>Table3[[#This Row],[Repair Time (minutes)]]/Table3[[#This Row],[Number of Repairs]]</f>
        <v>8.6666666666666661</v>
      </c>
      <c r="AF49" s="4">
        <f ca="1">Table3[[#This Row],[Total Operating Time (minutes)]]/Table3[[#This Row],[Number of failures]]</f>
        <v>243.5</v>
      </c>
      <c r="AG49" s="4">
        <f>Table3[[#This Row],[Orders Fulfilled]]/Table3[[#This Row],[Orders Received]]</f>
        <v>1.1428571428571428</v>
      </c>
      <c r="AH49" s="4">
        <f>Table3[[#This Row],[Units Produced]]/Table3[[#This Row],[Energy Consumed (kWh)]]</f>
        <v>3.3886239054602405</v>
      </c>
    </row>
    <row r="50" spans="1:34" x14ac:dyDescent="0.3">
      <c r="A50" s="1">
        <f t="shared" ca="1" si="0"/>
        <v>45213</v>
      </c>
      <c r="B50">
        <v>2</v>
      </c>
      <c r="C50" t="s">
        <v>18</v>
      </c>
      <c r="D50">
        <v>484</v>
      </c>
      <c r="E50">
        <v>462</v>
      </c>
      <c r="F50">
        <v>22</v>
      </c>
      <c r="G50">
        <f t="shared" ca="1" si="1"/>
        <v>62</v>
      </c>
      <c r="H50">
        <v>56</v>
      </c>
      <c r="I50">
        <v>425</v>
      </c>
      <c r="J50">
        <v>2</v>
      </c>
      <c r="K50">
        <v>136.47</v>
      </c>
      <c r="L50">
        <v>51</v>
      </c>
      <c r="M50">
        <v>63</v>
      </c>
      <c r="N50">
        <v>4.21</v>
      </c>
      <c r="O50">
        <v>654</v>
      </c>
      <c r="P50">
        <f t="shared" ca="1" si="2"/>
        <v>2</v>
      </c>
      <c r="Q50">
        <v>21</v>
      </c>
      <c r="R50">
        <v>5</v>
      </c>
      <c r="S50">
        <v>4.0199999999999996</v>
      </c>
      <c r="T50">
        <f t="shared" ca="1" si="3"/>
        <v>599</v>
      </c>
      <c r="U50" s="2">
        <f ca="1">Table3[[#This Row],[Total Operating Time (minutes)]]/Table3[[#This Row],[Production planning Time(minutes)]]</f>
        <v>0.70951585976627718</v>
      </c>
      <c r="V50" s="2">
        <f>Table3[[#This Row],[Units Produced]]/Table3[[#This Row],[Max Capacity]]</f>
        <v>0.74006116207951067</v>
      </c>
      <c r="W50" s="2">
        <f>Table3[[#This Row],[Good Units]]/Table3[[#This Row],[Units Produced]]</f>
        <v>0.95454545454545459</v>
      </c>
      <c r="X50" s="2">
        <f>Table3[[#This Row],[Total Operating Time (minutes)]]/Table3[[#This Row],[Units Produced]]</f>
        <v>0.87809917355371903</v>
      </c>
      <c r="Y50" s="2">
        <f>Table3[[#This Row],[Defective Units]]/Table3[[#This Row],[Units Produced]]</f>
        <v>4.5454545454545456E-2</v>
      </c>
      <c r="Z50" s="4">
        <f ca="1">Table3[[#This Row],[Total Operating Time (minutes)]]/Table3[[#This Row],[Available Time(minutes)]]</f>
        <v>6.854838709677419</v>
      </c>
      <c r="AA50" s="2">
        <f>Table3[[#This Row],[Good Units]]/Table3[[#This Row],[Units Produced]]</f>
        <v>0.95454545454545459</v>
      </c>
      <c r="AB50" s="2">
        <f>Table3[[#This Row],[Scrap Units]]/Table3[[#This Row],[Units Produced]]</f>
        <v>4.1322314049586778E-3</v>
      </c>
      <c r="AC50" s="4">
        <f>Table3[[#This Row],[Units Produced]]/Table3[[#This Row],[Shift]]</f>
        <v>242</v>
      </c>
      <c r="AD50" s="2">
        <f>Table3[[#This Row],[Units Produced]]/Table3[[#This Row],[Max Capacity]]</f>
        <v>0.74006116207951067</v>
      </c>
      <c r="AE50" s="4">
        <f>Table3[[#This Row],[Repair Time (minutes)]]/Table3[[#This Row],[Number of Repairs]]</f>
        <v>4.2</v>
      </c>
      <c r="AF50" s="4">
        <f ca="1">Table3[[#This Row],[Total Operating Time (minutes)]]/Table3[[#This Row],[Number of failures]]</f>
        <v>212.5</v>
      </c>
      <c r="AG50" s="4">
        <f>Table3[[#This Row],[Orders Fulfilled]]/Table3[[#This Row],[Orders Received]]</f>
        <v>0.80952380952380953</v>
      </c>
      <c r="AH50" s="4">
        <f>Table3[[#This Row],[Units Produced]]/Table3[[#This Row],[Energy Consumed (kWh)]]</f>
        <v>3.546567011064703</v>
      </c>
    </row>
    <row r="51" spans="1:34" x14ac:dyDescent="0.3">
      <c r="A51" s="1">
        <f t="shared" ca="1" si="0"/>
        <v>44969</v>
      </c>
      <c r="B51">
        <v>2</v>
      </c>
      <c r="C51" t="s">
        <v>18</v>
      </c>
      <c r="D51">
        <v>485</v>
      </c>
      <c r="E51">
        <v>466</v>
      </c>
      <c r="F51">
        <v>19</v>
      </c>
      <c r="G51">
        <f t="shared" ca="1" si="1"/>
        <v>70</v>
      </c>
      <c r="H51">
        <v>21</v>
      </c>
      <c r="I51">
        <v>460</v>
      </c>
      <c r="J51">
        <v>6</v>
      </c>
      <c r="K51">
        <v>199.11</v>
      </c>
      <c r="L51">
        <v>59</v>
      </c>
      <c r="M51">
        <v>63</v>
      </c>
      <c r="N51">
        <v>4.84</v>
      </c>
      <c r="O51">
        <v>684</v>
      </c>
      <c r="P51">
        <f t="shared" ca="1" si="2"/>
        <v>4</v>
      </c>
      <c r="Q51">
        <v>35</v>
      </c>
      <c r="R51">
        <v>4</v>
      </c>
      <c r="S51">
        <v>3.19</v>
      </c>
      <c r="T51">
        <f t="shared" ca="1" si="3"/>
        <v>589</v>
      </c>
      <c r="U51" s="2">
        <f ca="1">Table3[[#This Row],[Total Operating Time (minutes)]]/Table3[[#This Row],[Production planning Time(minutes)]]</f>
        <v>0.78098471986417661</v>
      </c>
      <c r="V51" s="2">
        <f>Table3[[#This Row],[Units Produced]]/Table3[[#This Row],[Max Capacity]]</f>
        <v>0.70906432748538006</v>
      </c>
      <c r="W51" s="2">
        <f>Table3[[#This Row],[Good Units]]/Table3[[#This Row],[Units Produced]]</f>
        <v>0.96082474226804127</v>
      </c>
      <c r="X51" s="2">
        <f>Table3[[#This Row],[Total Operating Time (minutes)]]/Table3[[#This Row],[Units Produced]]</f>
        <v>0.94845360824742264</v>
      </c>
      <c r="Y51" s="2">
        <f>Table3[[#This Row],[Defective Units]]/Table3[[#This Row],[Units Produced]]</f>
        <v>3.9175257731958762E-2</v>
      </c>
      <c r="Z51" s="4">
        <f ca="1">Table3[[#This Row],[Total Operating Time (minutes)]]/Table3[[#This Row],[Available Time(minutes)]]</f>
        <v>6.5714285714285712</v>
      </c>
      <c r="AA51" s="2">
        <f>Table3[[#This Row],[Good Units]]/Table3[[#This Row],[Units Produced]]</f>
        <v>0.96082474226804127</v>
      </c>
      <c r="AB51" s="2">
        <f>Table3[[#This Row],[Scrap Units]]/Table3[[#This Row],[Units Produced]]</f>
        <v>1.2371134020618556E-2</v>
      </c>
      <c r="AC51" s="4">
        <f>Table3[[#This Row],[Units Produced]]/Table3[[#This Row],[Shift]]</f>
        <v>242.5</v>
      </c>
      <c r="AD51" s="2">
        <f>Table3[[#This Row],[Units Produced]]/Table3[[#This Row],[Max Capacity]]</f>
        <v>0.70906432748538006</v>
      </c>
      <c r="AE51" s="4">
        <f>Table3[[#This Row],[Repair Time (minutes)]]/Table3[[#This Row],[Number of Repairs]]</f>
        <v>8.75</v>
      </c>
      <c r="AF51" s="4">
        <f ca="1">Table3[[#This Row],[Total Operating Time (minutes)]]/Table3[[#This Row],[Number of failures]]</f>
        <v>115</v>
      </c>
      <c r="AG51" s="4">
        <f>Table3[[#This Row],[Orders Fulfilled]]/Table3[[#This Row],[Orders Received]]</f>
        <v>0.93650793650793651</v>
      </c>
      <c r="AH51" s="4">
        <f>Table3[[#This Row],[Units Produced]]/Table3[[#This Row],[Energy Consumed (kWh)]]</f>
        <v>2.4358394857114156</v>
      </c>
    </row>
    <row r="52" spans="1:34" x14ac:dyDescent="0.3">
      <c r="A52" s="1">
        <f t="shared" ca="1" si="0"/>
        <v>45155</v>
      </c>
      <c r="B52">
        <v>2</v>
      </c>
      <c r="C52" t="s">
        <v>19</v>
      </c>
      <c r="D52">
        <v>630</v>
      </c>
      <c r="E52">
        <v>612</v>
      </c>
      <c r="F52">
        <v>18</v>
      </c>
      <c r="G52">
        <f t="shared" ca="1" si="1"/>
        <v>69</v>
      </c>
      <c r="H52">
        <v>16</v>
      </c>
      <c r="I52">
        <v>438</v>
      </c>
      <c r="J52">
        <v>10</v>
      </c>
      <c r="K52">
        <v>161.76</v>
      </c>
      <c r="L52">
        <v>50</v>
      </c>
      <c r="M52">
        <v>38</v>
      </c>
      <c r="N52">
        <v>4.84</v>
      </c>
      <c r="O52">
        <v>602</v>
      </c>
      <c r="P52">
        <f t="shared" ca="1" si="2"/>
        <v>6</v>
      </c>
      <c r="Q52">
        <v>35</v>
      </c>
      <c r="R52">
        <v>2</v>
      </c>
      <c r="S52">
        <v>4.92</v>
      </c>
      <c r="T52">
        <f t="shared" ca="1" si="3"/>
        <v>529</v>
      </c>
      <c r="U52" s="2">
        <f ca="1">Table3[[#This Row],[Total Operating Time (minutes)]]/Table3[[#This Row],[Production planning Time(minutes)]]</f>
        <v>0.82797731568998112</v>
      </c>
      <c r="V52" s="2">
        <f>Table3[[#This Row],[Units Produced]]/Table3[[#This Row],[Max Capacity]]</f>
        <v>1.0465116279069768</v>
      </c>
      <c r="W52" s="2">
        <f>Table3[[#This Row],[Good Units]]/Table3[[#This Row],[Units Produced]]</f>
        <v>0.97142857142857142</v>
      </c>
      <c r="X52" s="2">
        <f>Table3[[#This Row],[Total Operating Time (minutes)]]/Table3[[#This Row],[Units Produced]]</f>
        <v>0.69523809523809521</v>
      </c>
      <c r="Y52" s="2">
        <f>Table3[[#This Row],[Defective Units]]/Table3[[#This Row],[Units Produced]]</f>
        <v>2.8571428571428571E-2</v>
      </c>
      <c r="Z52" s="4">
        <f ca="1">Table3[[#This Row],[Total Operating Time (minutes)]]/Table3[[#This Row],[Available Time(minutes)]]</f>
        <v>6.3478260869565215</v>
      </c>
      <c r="AA52" s="2">
        <f>Table3[[#This Row],[Good Units]]/Table3[[#This Row],[Units Produced]]</f>
        <v>0.97142857142857142</v>
      </c>
      <c r="AB52" s="2">
        <f>Table3[[#This Row],[Scrap Units]]/Table3[[#This Row],[Units Produced]]</f>
        <v>1.5873015873015872E-2</v>
      </c>
      <c r="AC52" s="4">
        <f>Table3[[#This Row],[Units Produced]]/Table3[[#This Row],[Shift]]</f>
        <v>315</v>
      </c>
      <c r="AD52" s="2">
        <f>Table3[[#This Row],[Units Produced]]/Table3[[#This Row],[Max Capacity]]</f>
        <v>1.0465116279069768</v>
      </c>
      <c r="AE52" s="4">
        <f>Table3[[#This Row],[Repair Time (minutes)]]/Table3[[#This Row],[Number of Repairs]]</f>
        <v>17.5</v>
      </c>
      <c r="AF52" s="4">
        <f ca="1">Table3[[#This Row],[Total Operating Time (minutes)]]/Table3[[#This Row],[Number of failures]]</f>
        <v>73</v>
      </c>
      <c r="AG52" s="4">
        <f>Table3[[#This Row],[Orders Fulfilled]]/Table3[[#This Row],[Orders Received]]</f>
        <v>1.3157894736842106</v>
      </c>
      <c r="AH52" s="4">
        <f>Table3[[#This Row],[Units Produced]]/Table3[[#This Row],[Energy Consumed (kWh)]]</f>
        <v>3.8946587537091992</v>
      </c>
    </row>
    <row r="53" spans="1:34" x14ac:dyDescent="0.3">
      <c r="A53" s="1">
        <f t="shared" ca="1" si="0"/>
        <v>44944</v>
      </c>
      <c r="B53">
        <v>3</v>
      </c>
      <c r="C53" t="s">
        <v>20</v>
      </c>
      <c r="D53">
        <v>442</v>
      </c>
      <c r="E53">
        <v>421</v>
      </c>
      <c r="F53">
        <v>21</v>
      </c>
      <c r="G53">
        <f t="shared" ca="1" si="1"/>
        <v>64</v>
      </c>
      <c r="H53">
        <v>31</v>
      </c>
      <c r="I53">
        <v>521</v>
      </c>
      <c r="J53">
        <v>8</v>
      </c>
      <c r="K53">
        <v>155.37</v>
      </c>
      <c r="L53">
        <v>59</v>
      </c>
      <c r="M53">
        <v>34</v>
      </c>
      <c r="N53">
        <v>2.6</v>
      </c>
      <c r="O53">
        <v>687</v>
      </c>
      <c r="P53">
        <f t="shared" ca="1" si="2"/>
        <v>4</v>
      </c>
      <c r="Q53">
        <v>25</v>
      </c>
      <c r="R53">
        <v>2</v>
      </c>
      <c r="S53">
        <v>3.86</v>
      </c>
      <c r="T53">
        <f t="shared" ca="1" si="3"/>
        <v>554</v>
      </c>
      <c r="U53" s="2">
        <f ca="1">Table3[[#This Row],[Total Operating Time (minutes)]]/Table3[[#This Row],[Production planning Time(minutes)]]</f>
        <v>0.94043321299638993</v>
      </c>
      <c r="V53" s="2">
        <f>Table3[[#This Row],[Units Produced]]/Table3[[#This Row],[Max Capacity]]</f>
        <v>0.64337700145560406</v>
      </c>
      <c r="W53" s="2">
        <f>Table3[[#This Row],[Good Units]]/Table3[[#This Row],[Units Produced]]</f>
        <v>0.95248868778280538</v>
      </c>
      <c r="X53" s="2">
        <f>Table3[[#This Row],[Total Operating Time (minutes)]]/Table3[[#This Row],[Units Produced]]</f>
        <v>1.1787330316742082</v>
      </c>
      <c r="Y53" s="2">
        <f>Table3[[#This Row],[Defective Units]]/Table3[[#This Row],[Units Produced]]</f>
        <v>4.7511312217194568E-2</v>
      </c>
      <c r="Z53" s="4">
        <f ca="1">Table3[[#This Row],[Total Operating Time (minutes)]]/Table3[[#This Row],[Available Time(minutes)]]</f>
        <v>8.140625</v>
      </c>
      <c r="AA53" s="2">
        <f>Table3[[#This Row],[Good Units]]/Table3[[#This Row],[Units Produced]]</f>
        <v>0.95248868778280538</v>
      </c>
      <c r="AB53" s="2">
        <f>Table3[[#This Row],[Scrap Units]]/Table3[[#This Row],[Units Produced]]</f>
        <v>1.8099547511312219E-2</v>
      </c>
      <c r="AC53" s="4">
        <f>Table3[[#This Row],[Units Produced]]/Table3[[#This Row],[Shift]]</f>
        <v>147.33333333333334</v>
      </c>
      <c r="AD53" s="2">
        <f>Table3[[#This Row],[Units Produced]]/Table3[[#This Row],[Max Capacity]]</f>
        <v>0.64337700145560406</v>
      </c>
      <c r="AE53" s="4">
        <f>Table3[[#This Row],[Repair Time (minutes)]]/Table3[[#This Row],[Number of Repairs]]</f>
        <v>12.5</v>
      </c>
      <c r="AF53" s="4">
        <f ca="1">Table3[[#This Row],[Total Operating Time (minutes)]]/Table3[[#This Row],[Number of failures]]</f>
        <v>130.25</v>
      </c>
      <c r="AG53" s="4">
        <f>Table3[[#This Row],[Orders Fulfilled]]/Table3[[#This Row],[Orders Received]]</f>
        <v>1.7352941176470589</v>
      </c>
      <c r="AH53" s="4">
        <f>Table3[[#This Row],[Units Produced]]/Table3[[#This Row],[Energy Consumed (kWh)]]</f>
        <v>2.8448220377164186</v>
      </c>
    </row>
    <row r="54" spans="1:34" x14ac:dyDescent="0.3">
      <c r="A54" s="1">
        <f t="shared" ca="1" si="0"/>
        <v>45120</v>
      </c>
      <c r="B54">
        <v>1</v>
      </c>
      <c r="C54" t="s">
        <v>20</v>
      </c>
      <c r="D54">
        <v>673</v>
      </c>
      <c r="E54">
        <v>654</v>
      </c>
      <c r="F54">
        <v>19</v>
      </c>
      <c r="G54">
        <f t="shared" ca="1" si="1"/>
        <v>67</v>
      </c>
      <c r="H54">
        <v>47</v>
      </c>
      <c r="I54">
        <v>539</v>
      </c>
      <c r="J54">
        <v>10</v>
      </c>
      <c r="K54">
        <v>103.35</v>
      </c>
      <c r="L54">
        <v>50</v>
      </c>
      <c r="M54">
        <v>57</v>
      </c>
      <c r="N54">
        <v>2.4</v>
      </c>
      <c r="O54">
        <v>668</v>
      </c>
      <c r="P54">
        <f t="shared" ca="1" si="2"/>
        <v>3</v>
      </c>
      <c r="Q54">
        <v>31</v>
      </c>
      <c r="R54">
        <v>4</v>
      </c>
      <c r="S54">
        <v>4.3600000000000003</v>
      </c>
      <c r="T54">
        <f t="shared" ca="1" si="3"/>
        <v>509</v>
      </c>
      <c r="U54" s="2">
        <f ca="1">Table3[[#This Row],[Total Operating Time (minutes)]]/Table3[[#This Row],[Production planning Time(minutes)]]</f>
        <v>1.0589390962671905</v>
      </c>
      <c r="V54" s="2">
        <f>Table3[[#This Row],[Units Produced]]/Table3[[#This Row],[Max Capacity]]</f>
        <v>1.0074850299401197</v>
      </c>
      <c r="W54" s="2">
        <f>Table3[[#This Row],[Good Units]]/Table3[[#This Row],[Units Produced]]</f>
        <v>0.97176820208023773</v>
      </c>
      <c r="X54" s="2">
        <f>Table3[[#This Row],[Total Operating Time (minutes)]]/Table3[[#This Row],[Units Produced]]</f>
        <v>0.80089153046062411</v>
      </c>
      <c r="Y54" s="2">
        <f>Table3[[#This Row],[Defective Units]]/Table3[[#This Row],[Units Produced]]</f>
        <v>2.8231797919762259E-2</v>
      </c>
      <c r="Z54" s="4">
        <f ca="1">Table3[[#This Row],[Total Operating Time (minutes)]]/Table3[[#This Row],[Available Time(minutes)]]</f>
        <v>8.0447761194029859</v>
      </c>
      <c r="AA54" s="2">
        <f>Table3[[#This Row],[Good Units]]/Table3[[#This Row],[Units Produced]]</f>
        <v>0.97176820208023773</v>
      </c>
      <c r="AB54" s="2">
        <f>Table3[[#This Row],[Scrap Units]]/Table3[[#This Row],[Units Produced]]</f>
        <v>1.4858841010401188E-2</v>
      </c>
      <c r="AC54" s="4">
        <f>Table3[[#This Row],[Units Produced]]/Table3[[#This Row],[Shift]]</f>
        <v>673</v>
      </c>
      <c r="AD54" s="2">
        <f>Table3[[#This Row],[Units Produced]]/Table3[[#This Row],[Max Capacity]]</f>
        <v>1.0074850299401197</v>
      </c>
      <c r="AE54" s="4">
        <f>Table3[[#This Row],[Repair Time (minutes)]]/Table3[[#This Row],[Number of Repairs]]</f>
        <v>7.75</v>
      </c>
      <c r="AF54" s="4">
        <f ca="1">Table3[[#This Row],[Total Operating Time (minutes)]]/Table3[[#This Row],[Number of failures]]</f>
        <v>179.66666666666666</v>
      </c>
      <c r="AG54" s="4">
        <f>Table3[[#This Row],[Orders Fulfilled]]/Table3[[#This Row],[Orders Received]]</f>
        <v>0.8771929824561403</v>
      </c>
      <c r="AH54" s="4">
        <f>Table3[[#This Row],[Units Produced]]/Table3[[#This Row],[Energy Consumed (kWh)]]</f>
        <v>6.5118529269472667</v>
      </c>
    </row>
    <row r="55" spans="1:34" x14ac:dyDescent="0.3">
      <c r="A55" s="1">
        <f t="shared" ca="1" si="0"/>
        <v>45026</v>
      </c>
      <c r="B55">
        <v>2</v>
      </c>
      <c r="C55" t="s">
        <v>17</v>
      </c>
      <c r="D55">
        <v>586</v>
      </c>
      <c r="E55">
        <v>572</v>
      </c>
      <c r="F55">
        <v>14</v>
      </c>
      <c r="G55">
        <f t="shared" ca="1" si="1"/>
        <v>70</v>
      </c>
      <c r="H55">
        <v>22</v>
      </c>
      <c r="I55">
        <v>504</v>
      </c>
      <c r="J55">
        <v>2</v>
      </c>
      <c r="K55">
        <v>111.29</v>
      </c>
      <c r="L55">
        <v>51</v>
      </c>
      <c r="M55">
        <v>51</v>
      </c>
      <c r="N55">
        <v>4.09</v>
      </c>
      <c r="O55">
        <v>670</v>
      </c>
      <c r="P55">
        <f t="shared" ca="1" si="2"/>
        <v>6</v>
      </c>
      <c r="Q55">
        <v>24</v>
      </c>
      <c r="R55">
        <v>3</v>
      </c>
      <c r="S55">
        <v>6.24</v>
      </c>
      <c r="T55">
        <f t="shared" ca="1" si="3"/>
        <v>564</v>
      </c>
      <c r="U55" s="2">
        <f ca="1">Table3[[#This Row],[Total Operating Time (minutes)]]/Table3[[#This Row],[Production planning Time(minutes)]]</f>
        <v>0.8936170212765957</v>
      </c>
      <c r="V55" s="2">
        <f>Table3[[#This Row],[Units Produced]]/Table3[[#This Row],[Max Capacity]]</f>
        <v>0.87462686567164183</v>
      </c>
      <c r="W55" s="2">
        <f>Table3[[#This Row],[Good Units]]/Table3[[#This Row],[Units Produced]]</f>
        <v>0.97610921501706482</v>
      </c>
      <c r="X55" s="2">
        <f>Table3[[#This Row],[Total Operating Time (minutes)]]/Table3[[#This Row],[Units Produced]]</f>
        <v>0.86006825938566556</v>
      </c>
      <c r="Y55" s="2">
        <f>Table3[[#This Row],[Defective Units]]/Table3[[#This Row],[Units Produced]]</f>
        <v>2.3890784982935155E-2</v>
      </c>
      <c r="Z55" s="4">
        <f ca="1">Table3[[#This Row],[Total Operating Time (minutes)]]/Table3[[#This Row],[Available Time(minutes)]]</f>
        <v>7.2</v>
      </c>
      <c r="AA55" s="2">
        <f>Table3[[#This Row],[Good Units]]/Table3[[#This Row],[Units Produced]]</f>
        <v>0.97610921501706482</v>
      </c>
      <c r="AB55" s="2">
        <f>Table3[[#This Row],[Scrap Units]]/Table3[[#This Row],[Units Produced]]</f>
        <v>3.4129692832764505E-3</v>
      </c>
      <c r="AC55" s="4">
        <f>Table3[[#This Row],[Units Produced]]/Table3[[#This Row],[Shift]]</f>
        <v>293</v>
      </c>
      <c r="AD55" s="2">
        <f>Table3[[#This Row],[Units Produced]]/Table3[[#This Row],[Max Capacity]]</f>
        <v>0.87462686567164183</v>
      </c>
      <c r="AE55" s="4">
        <f>Table3[[#This Row],[Repair Time (minutes)]]/Table3[[#This Row],[Number of Repairs]]</f>
        <v>8</v>
      </c>
      <c r="AF55" s="4">
        <f ca="1">Table3[[#This Row],[Total Operating Time (minutes)]]/Table3[[#This Row],[Number of failures]]</f>
        <v>84</v>
      </c>
      <c r="AG55" s="4">
        <f>Table3[[#This Row],[Orders Fulfilled]]/Table3[[#This Row],[Orders Received]]</f>
        <v>1</v>
      </c>
      <c r="AH55" s="4">
        <f>Table3[[#This Row],[Units Produced]]/Table3[[#This Row],[Energy Consumed (kWh)]]</f>
        <v>5.2655225087608946</v>
      </c>
    </row>
    <row r="56" spans="1:34" x14ac:dyDescent="0.3">
      <c r="A56" s="1">
        <f t="shared" ca="1" si="0"/>
        <v>44946</v>
      </c>
      <c r="B56">
        <v>2</v>
      </c>
      <c r="C56" t="s">
        <v>21</v>
      </c>
      <c r="D56">
        <v>459</v>
      </c>
      <c r="E56">
        <v>433</v>
      </c>
      <c r="F56">
        <v>26</v>
      </c>
      <c r="G56">
        <f t="shared" ca="1" si="1"/>
        <v>66</v>
      </c>
      <c r="H56">
        <v>14</v>
      </c>
      <c r="I56">
        <v>437</v>
      </c>
      <c r="J56">
        <v>7</v>
      </c>
      <c r="K56">
        <v>185.85</v>
      </c>
      <c r="L56">
        <v>52</v>
      </c>
      <c r="M56">
        <v>42</v>
      </c>
      <c r="N56">
        <v>2.95</v>
      </c>
      <c r="O56">
        <v>696</v>
      </c>
      <c r="P56">
        <f t="shared" ca="1" si="2"/>
        <v>1</v>
      </c>
      <c r="Q56">
        <v>34</v>
      </c>
      <c r="R56">
        <v>1</v>
      </c>
      <c r="S56">
        <v>3.82</v>
      </c>
      <c r="T56">
        <f t="shared" ca="1" si="3"/>
        <v>553</v>
      </c>
      <c r="U56" s="2">
        <f ca="1">Table3[[#This Row],[Total Operating Time (minutes)]]/Table3[[#This Row],[Production planning Time(minutes)]]</f>
        <v>0.79023508137432186</v>
      </c>
      <c r="V56" s="2">
        <f>Table3[[#This Row],[Units Produced]]/Table3[[#This Row],[Max Capacity]]</f>
        <v>0.65948275862068961</v>
      </c>
      <c r="W56" s="2">
        <f>Table3[[#This Row],[Good Units]]/Table3[[#This Row],[Units Produced]]</f>
        <v>0.94335511982570808</v>
      </c>
      <c r="X56" s="2">
        <f>Table3[[#This Row],[Total Operating Time (minutes)]]/Table3[[#This Row],[Units Produced]]</f>
        <v>0.95206971677559915</v>
      </c>
      <c r="Y56" s="2">
        <f>Table3[[#This Row],[Defective Units]]/Table3[[#This Row],[Units Produced]]</f>
        <v>5.6644880174291937E-2</v>
      </c>
      <c r="Z56" s="4">
        <f ca="1">Table3[[#This Row],[Total Operating Time (minutes)]]/Table3[[#This Row],[Available Time(minutes)]]</f>
        <v>6.6212121212121211</v>
      </c>
      <c r="AA56" s="2">
        <f>Table3[[#This Row],[Good Units]]/Table3[[#This Row],[Units Produced]]</f>
        <v>0.94335511982570808</v>
      </c>
      <c r="AB56" s="2">
        <f>Table3[[#This Row],[Scrap Units]]/Table3[[#This Row],[Units Produced]]</f>
        <v>1.5250544662309368E-2</v>
      </c>
      <c r="AC56" s="4">
        <f>Table3[[#This Row],[Units Produced]]/Table3[[#This Row],[Shift]]</f>
        <v>229.5</v>
      </c>
      <c r="AD56" s="2">
        <f>Table3[[#This Row],[Units Produced]]/Table3[[#This Row],[Max Capacity]]</f>
        <v>0.65948275862068961</v>
      </c>
      <c r="AE56" s="4">
        <f>Table3[[#This Row],[Repair Time (minutes)]]/Table3[[#This Row],[Number of Repairs]]</f>
        <v>34</v>
      </c>
      <c r="AF56" s="4">
        <f ca="1">Table3[[#This Row],[Total Operating Time (minutes)]]/Table3[[#This Row],[Number of failures]]</f>
        <v>437</v>
      </c>
      <c r="AG56" s="4">
        <f>Table3[[#This Row],[Orders Fulfilled]]/Table3[[#This Row],[Orders Received]]</f>
        <v>1.2380952380952381</v>
      </c>
      <c r="AH56" s="4">
        <f>Table3[[#This Row],[Units Produced]]/Table3[[#This Row],[Energy Consumed (kWh)]]</f>
        <v>2.4697336561743342</v>
      </c>
    </row>
    <row r="57" spans="1:34" x14ac:dyDescent="0.3">
      <c r="A57" s="1">
        <f t="shared" ca="1" si="0"/>
        <v>45097</v>
      </c>
      <c r="B57">
        <v>3</v>
      </c>
      <c r="C57" t="s">
        <v>20</v>
      </c>
      <c r="D57">
        <v>684</v>
      </c>
      <c r="E57">
        <v>669</v>
      </c>
      <c r="F57">
        <v>15</v>
      </c>
      <c r="G57">
        <f t="shared" ca="1" si="1"/>
        <v>63</v>
      </c>
      <c r="H57">
        <v>39</v>
      </c>
      <c r="I57">
        <v>404</v>
      </c>
      <c r="J57">
        <v>10</v>
      </c>
      <c r="K57">
        <v>105.62</v>
      </c>
      <c r="L57">
        <v>37</v>
      </c>
      <c r="M57">
        <v>38</v>
      </c>
      <c r="N57">
        <v>3.51</v>
      </c>
      <c r="O57">
        <v>691</v>
      </c>
      <c r="P57">
        <f t="shared" ca="1" si="2"/>
        <v>6</v>
      </c>
      <c r="Q57">
        <v>27</v>
      </c>
      <c r="R57">
        <v>5</v>
      </c>
      <c r="S57">
        <v>4.2699999999999996</v>
      </c>
      <c r="T57">
        <f t="shared" ca="1" si="3"/>
        <v>541</v>
      </c>
      <c r="U57" s="2">
        <f ca="1">Table3[[#This Row],[Total Operating Time (minutes)]]/Table3[[#This Row],[Production planning Time(minutes)]]</f>
        <v>0.74676524953789281</v>
      </c>
      <c r="V57" s="2">
        <f>Table3[[#This Row],[Units Produced]]/Table3[[#This Row],[Max Capacity]]</f>
        <v>0.98986975397973953</v>
      </c>
      <c r="W57" s="2">
        <f>Table3[[#This Row],[Good Units]]/Table3[[#This Row],[Units Produced]]</f>
        <v>0.97807017543859653</v>
      </c>
      <c r="X57" s="2">
        <f>Table3[[#This Row],[Total Operating Time (minutes)]]/Table3[[#This Row],[Units Produced]]</f>
        <v>0.59064327485380119</v>
      </c>
      <c r="Y57" s="2">
        <f>Table3[[#This Row],[Defective Units]]/Table3[[#This Row],[Units Produced]]</f>
        <v>2.1929824561403508E-2</v>
      </c>
      <c r="Z57" s="4">
        <f ca="1">Table3[[#This Row],[Total Operating Time (minutes)]]/Table3[[#This Row],[Available Time(minutes)]]</f>
        <v>6.412698412698413</v>
      </c>
      <c r="AA57" s="2">
        <f>Table3[[#This Row],[Good Units]]/Table3[[#This Row],[Units Produced]]</f>
        <v>0.97807017543859653</v>
      </c>
      <c r="AB57" s="2">
        <f>Table3[[#This Row],[Scrap Units]]/Table3[[#This Row],[Units Produced]]</f>
        <v>1.4619883040935672E-2</v>
      </c>
      <c r="AC57" s="4">
        <f>Table3[[#This Row],[Units Produced]]/Table3[[#This Row],[Shift]]</f>
        <v>228</v>
      </c>
      <c r="AD57" s="2">
        <f>Table3[[#This Row],[Units Produced]]/Table3[[#This Row],[Max Capacity]]</f>
        <v>0.98986975397973953</v>
      </c>
      <c r="AE57" s="4">
        <f>Table3[[#This Row],[Repair Time (minutes)]]/Table3[[#This Row],[Number of Repairs]]</f>
        <v>5.4</v>
      </c>
      <c r="AF57" s="4">
        <f ca="1">Table3[[#This Row],[Total Operating Time (minutes)]]/Table3[[#This Row],[Number of failures]]</f>
        <v>67.333333333333329</v>
      </c>
      <c r="AG57" s="4">
        <f>Table3[[#This Row],[Orders Fulfilled]]/Table3[[#This Row],[Orders Received]]</f>
        <v>0.97368421052631582</v>
      </c>
      <c r="AH57" s="4">
        <f>Table3[[#This Row],[Units Produced]]/Table3[[#This Row],[Energy Consumed (kWh)]]</f>
        <v>6.4760462033705739</v>
      </c>
    </row>
    <row r="58" spans="1:34" x14ac:dyDescent="0.3">
      <c r="A58" s="1">
        <f t="shared" ca="1" si="0"/>
        <v>44992</v>
      </c>
      <c r="B58">
        <v>3</v>
      </c>
      <c r="C58" t="s">
        <v>21</v>
      </c>
      <c r="D58">
        <v>498</v>
      </c>
      <c r="E58">
        <v>473</v>
      </c>
      <c r="F58">
        <v>25</v>
      </c>
      <c r="G58">
        <f t="shared" ca="1" si="1"/>
        <v>64</v>
      </c>
      <c r="H58">
        <v>59</v>
      </c>
      <c r="I58">
        <v>501</v>
      </c>
      <c r="J58">
        <v>1</v>
      </c>
      <c r="K58">
        <v>116.55</v>
      </c>
      <c r="L58">
        <v>46</v>
      </c>
      <c r="M58">
        <v>54</v>
      </c>
      <c r="N58">
        <v>4.13</v>
      </c>
      <c r="O58">
        <v>686</v>
      </c>
      <c r="P58">
        <f t="shared" ca="1" si="2"/>
        <v>4</v>
      </c>
      <c r="Q58">
        <v>28</v>
      </c>
      <c r="R58">
        <v>2</v>
      </c>
      <c r="S58">
        <v>4.87</v>
      </c>
      <c r="T58">
        <f t="shared" ca="1" si="3"/>
        <v>516</v>
      </c>
      <c r="U58" s="2">
        <f ca="1">Table3[[#This Row],[Total Operating Time (minutes)]]/Table3[[#This Row],[Production planning Time(minutes)]]</f>
        <v>0.97093023255813948</v>
      </c>
      <c r="V58" s="2">
        <f>Table3[[#This Row],[Units Produced]]/Table3[[#This Row],[Max Capacity]]</f>
        <v>0.72594752186588918</v>
      </c>
      <c r="W58" s="2">
        <f>Table3[[#This Row],[Good Units]]/Table3[[#This Row],[Units Produced]]</f>
        <v>0.94979919678714864</v>
      </c>
      <c r="X58" s="2">
        <f>Table3[[#This Row],[Total Operating Time (minutes)]]/Table3[[#This Row],[Units Produced]]</f>
        <v>1.0060240963855422</v>
      </c>
      <c r="Y58" s="2">
        <f>Table3[[#This Row],[Defective Units]]/Table3[[#This Row],[Units Produced]]</f>
        <v>5.0200803212851405E-2</v>
      </c>
      <c r="Z58" s="4">
        <f ca="1">Table3[[#This Row],[Total Operating Time (minutes)]]/Table3[[#This Row],[Available Time(minutes)]]</f>
        <v>7.828125</v>
      </c>
      <c r="AA58" s="2">
        <f>Table3[[#This Row],[Good Units]]/Table3[[#This Row],[Units Produced]]</f>
        <v>0.94979919678714864</v>
      </c>
      <c r="AB58" s="2">
        <f>Table3[[#This Row],[Scrap Units]]/Table3[[#This Row],[Units Produced]]</f>
        <v>2.008032128514056E-3</v>
      </c>
      <c r="AC58" s="4">
        <f>Table3[[#This Row],[Units Produced]]/Table3[[#This Row],[Shift]]</f>
        <v>166</v>
      </c>
      <c r="AD58" s="2">
        <f>Table3[[#This Row],[Units Produced]]/Table3[[#This Row],[Max Capacity]]</f>
        <v>0.72594752186588918</v>
      </c>
      <c r="AE58" s="4">
        <f>Table3[[#This Row],[Repair Time (minutes)]]/Table3[[#This Row],[Number of Repairs]]</f>
        <v>14</v>
      </c>
      <c r="AF58" s="4">
        <f ca="1">Table3[[#This Row],[Total Operating Time (minutes)]]/Table3[[#This Row],[Number of failures]]</f>
        <v>125.25</v>
      </c>
      <c r="AG58" s="4">
        <f>Table3[[#This Row],[Orders Fulfilled]]/Table3[[#This Row],[Orders Received]]</f>
        <v>0.85185185185185186</v>
      </c>
      <c r="AH58" s="4">
        <f>Table3[[#This Row],[Units Produced]]/Table3[[#This Row],[Energy Consumed (kWh)]]</f>
        <v>4.2728442728442726</v>
      </c>
    </row>
    <row r="59" spans="1:34" x14ac:dyDescent="0.3">
      <c r="A59" s="1">
        <f t="shared" ca="1" si="0"/>
        <v>45193</v>
      </c>
      <c r="B59">
        <v>2</v>
      </c>
      <c r="C59" t="s">
        <v>21</v>
      </c>
      <c r="D59">
        <v>430</v>
      </c>
      <c r="E59">
        <v>409</v>
      </c>
      <c r="F59">
        <v>21</v>
      </c>
      <c r="G59">
        <f t="shared" ca="1" si="1"/>
        <v>64</v>
      </c>
      <c r="H59">
        <v>56</v>
      </c>
      <c r="I59">
        <v>526</v>
      </c>
      <c r="J59">
        <v>5</v>
      </c>
      <c r="K59">
        <v>147.69999999999999</v>
      </c>
      <c r="L59">
        <v>40</v>
      </c>
      <c r="M59">
        <v>40</v>
      </c>
      <c r="N59">
        <v>3.94</v>
      </c>
      <c r="O59">
        <v>605</v>
      </c>
      <c r="P59">
        <f t="shared" ca="1" si="2"/>
        <v>2</v>
      </c>
      <c r="Q59">
        <v>29</v>
      </c>
      <c r="R59">
        <v>1</v>
      </c>
      <c r="S59">
        <v>4.95</v>
      </c>
      <c r="T59">
        <f t="shared" ca="1" si="3"/>
        <v>544</v>
      </c>
      <c r="U59" s="2">
        <f ca="1">Table3[[#This Row],[Total Operating Time (minutes)]]/Table3[[#This Row],[Production planning Time(minutes)]]</f>
        <v>0.96691176470588236</v>
      </c>
      <c r="V59" s="2">
        <f>Table3[[#This Row],[Units Produced]]/Table3[[#This Row],[Max Capacity]]</f>
        <v>0.71074380165289253</v>
      </c>
      <c r="W59" s="2">
        <f>Table3[[#This Row],[Good Units]]/Table3[[#This Row],[Units Produced]]</f>
        <v>0.9511627906976744</v>
      </c>
      <c r="X59" s="2">
        <f>Table3[[#This Row],[Total Operating Time (minutes)]]/Table3[[#This Row],[Units Produced]]</f>
        <v>1.2232558139534884</v>
      </c>
      <c r="Y59" s="2">
        <f>Table3[[#This Row],[Defective Units]]/Table3[[#This Row],[Units Produced]]</f>
        <v>4.8837209302325581E-2</v>
      </c>
      <c r="Z59" s="4">
        <f ca="1">Table3[[#This Row],[Total Operating Time (minutes)]]/Table3[[#This Row],[Available Time(minutes)]]</f>
        <v>8.21875</v>
      </c>
      <c r="AA59" s="2">
        <f>Table3[[#This Row],[Good Units]]/Table3[[#This Row],[Units Produced]]</f>
        <v>0.9511627906976744</v>
      </c>
      <c r="AB59" s="2">
        <f>Table3[[#This Row],[Scrap Units]]/Table3[[#This Row],[Units Produced]]</f>
        <v>1.1627906976744186E-2</v>
      </c>
      <c r="AC59" s="4">
        <f>Table3[[#This Row],[Units Produced]]/Table3[[#This Row],[Shift]]</f>
        <v>215</v>
      </c>
      <c r="AD59" s="2">
        <f>Table3[[#This Row],[Units Produced]]/Table3[[#This Row],[Max Capacity]]</f>
        <v>0.71074380165289253</v>
      </c>
      <c r="AE59" s="4">
        <f>Table3[[#This Row],[Repair Time (minutes)]]/Table3[[#This Row],[Number of Repairs]]</f>
        <v>29</v>
      </c>
      <c r="AF59" s="4">
        <f ca="1">Table3[[#This Row],[Total Operating Time (minutes)]]/Table3[[#This Row],[Number of failures]]</f>
        <v>263</v>
      </c>
      <c r="AG59" s="4">
        <f>Table3[[#This Row],[Orders Fulfilled]]/Table3[[#This Row],[Orders Received]]</f>
        <v>1</v>
      </c>
      <c r="AH59" s="4">
        <f>Table3[[#This Row],[Units Produced]]/Table3[[#This Row],[Energy Consumed (kWh)]]</f>
        <v>2.9113067027758972</v>
      </c>
    </row>
    <row r="60" spans="1:34" x14ac:dyDescent="0.3">
      <c r="A60" s="1">
        <f t="shared" ca="1" si="0"/>
        <v>44952</v>
      </c>
      <c r="B60">
        <v>1</v>
      </c>
      <c r="C60" t="s">
        <v>17</v>
      </c>
      <c r="D60">
        <v>573</v>
      </c>
      <c r="E60">
        <v>553</v>
      </c>
      <c r="F60">
        <v>20</v>
      </c>
      <c r="G60">
        <f t="shared" ca="1" si="1"/>
        <v>66</v>
      </c>
      <c r="H60">
        <v>30</v>
      </c>
      <c r="I60">
        <v>450</v>
      </c>
      <c r="J60">
        <v>3</v>
      </c>
      <c r="K60">
        <v>144.15</v>
      </c>
      <c r="L60">
        <v>53</v>
      </c>
      <c r="M60">
        <v>30</v>
      </c>
      <c r="N60">
        <v>2.04</v>
      </c>
      <c r="O60">
        <v>602</v>
      </c>
      <c r="P60">
        <f t="shared" ca="1" si="2"/>
        <v>4</v>
      </c>
      <c r="Q60">
        <v>36</v>
      </c>
      <c r="R60">
        <v>5</v>
      </c>
      <c r="S60">
        <v>6.93</v>
      </c>
      <c r="T60">
        <f t="shared" ca="1" si="3"/>
        <v>549</v>
      </c>
      <c r="U60" s="2">
        <f ca="1">Table3[[#This Row],[Total Operating Time (minutes)]]/Table3[[#This Row],[Production planning Time(minutes)]]</f>
        <v>0.81967213114754101</v>
      </c>
      <c r="V60" s="2">
        <f>Table3[[#This Row],[Units Produced]]/Table3[[#This Row],[Max Capacity]]</f>
        <v>0.95182724252491691</v>
      </c>
      <c r="W60" s="2">
        <f>Table3[[#This Row],[Good Units]]/Table3[[#This Row],[Units Produced]]</f>
        <v>0.96509598603839442</v>
      </c>
      <c r="X60" s="2">
        <f>Table3[[#This Row],[Total Operating Time (minutes)]]/Table3[[#This Row],[Units Produced]]</f>
        <v>0.78534031413612571</v>
      </c>
      <c r="Y60" s="2">
        <f>Table3[[#This Row],[Defective Units]]/Table3[[#This Row],[Units Produced]]</f>
        <v>3.4904013961605584E-2</v>
      </c>
      <c r="Z60" s="4">
        <f ca="1">Table3[[#This Row],[Total Operating Time (minutes)]]/Table3[[#This Row],[Available Time(minutes)]]</f>
        <v>6.8181818181818183</v>
      </c>
      <c r="AA60" s="2">
        <f>Table3[[#This Row],[Good Units]]/Table3[[#This Row],[Units Produced]]</f>
        <v>0.96509598603839442</v>
      </c>
      <c r="AB60" s="2">
        <f>Table3[[#This Row],[Scrap Units]]/Table3[[#This Row],[Units Produced]]</f>
        <v>5.235602094240838E-3</v>
      </c>
      <c r="AC60" s="4">
        <f>Table3[[#This Row],[Units Produced]]/Table3[[#This Row],[Shift]]</f>
        <v>573</v>
      </c>
      <c r="AD60" s="2">
        <f>Table3[[#This Row],[Units Produced]]/Table3[[#This Row],[Max Capacity]]</f>
        <v>0.95182724252491691</v>
      </c>
      <c r="AE60" s="4">
        <f>Table3[[#This Row],[Repair Time (minutes)]]/Table3[[#This Row],[Number of Repairs]]</f>
        <v>7.2</v>
      </c>
      <c r="AF60" s="4">
        <f ca="1">Table3[[#This Row],[Total Operating Time (minutes)]]/Table3[[#This Row],[Number of failures]]</f>
        <v>112.5</v>
      </c>
      <c r="AG60" s="4">
        <f>Table3[[#This Row],[Orders Fulfilled]]/Table3[[#This Row],[Orders Received]]</f>
        <v>1.7666666666666666</v>
      </c>
      <c r="AH60" s="4">
        <f>Table3[[#This Row],[Units Produced]]/Table3[[#This Row],[Energy Consumed (kWh)]]</f>
        <v>3.975026014568158</v>
      </c>
    </row>
    <row r="61" spans="1:34" x14ac:dyDescent="0.3">
      <c r="A61" s="1">
        <f t="shared" ca="1" si="0"/>
        <v>44969</v>
      </c>
      <c r="B61">
        <v>2</v>
      </c>
      <c r="C61" t="s">
        <v>17</v>
      </c>
      <c r="D61">
        <v>463</v>
      </c>
      <c r="E61">
        <v>452</v>
      </c>
      <c r="F61">
        <v>11</v>
      </c>
      <c r="G61">
        <f t="shared" ca="1" si="1"/>
        <v>65</v>
      </c>
      <c r="H61">
        <v>58</v>
      </c>
      <c r="I61">
        <v>491</v>
      </c>
      <c r="J61">
        <v>8</v>
      </c>
      <c r="K61">
        <v>195.05</v>
      </c>
      <c r="L61">
        <v>55</v>
      </c>
      <c r="M61">
        <v>67</v>
      </c>
      <c r="N61">
        <v>2.0499999999999998</v>
      </c>
      <c r="O61">
        <v>700</v>
      </c>
      <c r="P61">
        <f t="shared" ca="1" si="2"/>
        <v>4</v>
      </c>
      <c r="Q61">
        <v>24</v>
      </c>
      <c r="R61">
        <v>1</v>
      </c>
      <c r="S61">
        <v>7.11</v>
      </c>
      <c r="T61">
        <f t="shared" ca="1" si="3"/>
        <v>550</v>
      </c>
      <c r="U61" s="2">
        <f ca="1">Table3[[#This Row],[Total Operating Time (minutes)]]/Table3[[#This Row],[Production planning Time(minutes)]]</f>
        <v>0.8927272727272727</v>
      </c>
      <c r="V61" s="2">
        <f>Table3[[#This Row],[Units Produced]]/Table3[[#This Row],[Max Capacity]]</f>
        <v>0.66142857142857148</v>
      </c>
      <c r="W61" s="2">
        <f>Table3[[#This Row],[Good Units]]/Table3[[#This Row],[Units Produced]]</f>
        <v>0.97624190064794814</v>
      </c>
      <c r="X61" s="2">
        <f>Table3[[#This Row],[Total Operating Time (minutes)]]/Table3[[#This Row],[Units Produced]]</f>
        <v>1.0604751619870409</v>
      </c>
      <c r="Y61" s="2">
        <f>Table3[[#This Row],[Defective Units]]/Table3[[#This Row],[Units Produced]]</f>
        <v>2.3758099352051837E-2</v>
      </c>
      <c r="Z61" s="4">
        <f ca="1">Table3[[#This Row],[Total Operating Time (minutes)]]/Table3[[#This Row],[Available Time(minutes)]]</f>
        <v>7.5538461538461537</v>
      </c>
      <c r="AA61" s="2">
        <f>Table3[[#This Row],[Good Units]]/Table3[[#This Row],[Units Produced]]</f>
        <v>0.97624190064794814</v>
      </c>
      <c r="AB61" s="2">
        <f>Table3[[#This Row],[Scrap Units]]/Table3[[#This Row],[Units Produced]]</f>
        <v>1.7278617710583154E-2</v>
      </c>
      <c r="AC61" s="4">
        <f>Table3[[#This Row],[Units Produced]]/Table3[[#This Row],[Shift]]</f>
        <v>231.5</v>
      </c>
      <c r="AD61" s="2">
        <f>Table3[[#This Row],[Units Produced]]/Table3[[#This Row],[Max Capacity]]</f>
        <v>0.66142857142857148</v>
      </c>
      <c r="AE61" s="4">
        <f>Table3[[#This Row],[Repair Time (minutes)]]/Table3[[#This Row],[Number of Repairs]]</f>
        <v>24</v>
      </c>
      <c r="AF61" s="4">
        <f ca="1">Table3[[#This Row],[Total Operating Time (minutes)]]/Table3[[#This Row],[Number of failures]]</f>
        <v>122.75</v>
      </c>
      <c r="AG61" s="4">
        <f>Table3[[#This Row],[Orders Fulfilled]]/Table3[[#This Row],[Orders Received]]</f>
        <v>0.82089552238805974</v>
      </c>
      <c r="AH61" s="4">
        <f>Table3[[#This Row],[Units Produced]]/Table3[[#This Row],[Energy Consumed (kWh)]]</f>
        <v>2.3737503204306587</v>
      </c>
    </row>
    <row r="62" spans="1:34" x14ac:dyDescent="0.3">
      <c r="A62" s="1">
        <f t="shared" ca="1" si="0"/>
        <v>45037</v>
      </c>
      <c r="B62">
        <v>2</v>
      </c>
      <c r="C62" t="s">
        <v>19</v>
      </c>
      <c r="D62">
        <v>674</v>
      </c>
      <c r="E62">
        <v>649</v>
      </c>
      <c r="F62">
        <v>25</v>
      </c>
      <c r="G62">
        <f t="shared" ca="1" si="1"/>
        <v>70</v>
      </c>
      <c r="H62">
        <v>19</v>
      </c>
      <c r="I62">
        <v>576</v>
      </c>
      <c r="J62">
        <v>2</v>
      </c>
      <c r="K62">
        <v>147.53</v>
      </c>
      <c r="L62">
        <v>60</v>
      </c>
      <c r="M62">
        <v>55</v>
      </c>
      <c r="N62">
        <v>4.4800000000000004</v>
      </c>
      <c r="O62">
        <v>606</v>
      </c>
      <c r="P62">
        <f t="shared" ca="1" si="2"/>
        <v>2</v>
      </c>
      <c r="Q62">
        <v>35</v>
      </c>
      <c r="R62">
        <v>2</v>
      </c>
      <c r="S62">
        <v>6.29</v>
      </c>
      <c r="T62">
        <f t="shared" ca="1" si="3"/>
        <v>526</v>
      </c>
      <c r="U62" s="2">
        <f ca="1">Table3[[#This Row],[Total Operating Time (minutes)]]/Table3[[#This Row],[Production planning Time(minutes)]]</f>
        <v>1.0950570342205324</v>
      </c>
      <c r="V62" s="2">
        <f>Table3[[#This Row],[Units Produced]]/Table3[[#This Row],[Max Capacity]]</f>
        <v>1.1122112211221122</v>
      </c>
      <c r="W62" s="2">
        <f>Table3[[#This Row],[Good Units]]/Table3[[#This Row],[Units Produced]]</f>
        <v>0.9629080118694362</v>
      </c>
      <c r="X62" s="2">
        <f>Table3[[#This Row],[Total Operating Time (minutes)]]/Table3[[#This Row],[Units Produced]]</f>
        <v>0.85459940652818989</v>
      </c>
      <c r="Y62" s="2">
        <f>Table3[[#This Row],[Defective Units]]/Table3[[#This Row],[Units Produced]]</f>
        <v>3.7091988130563795E-2</v>
      </c>
      <c r="Z62" s="4">
        <f ca="1">Table3[[#This Row],[Total Operating Time (minutes)]]/Table3[[#This Row],[Available Time(minutes)]]</f>
        <v>8.2285714285714278</v>
      </c>
      <c r="AA62" s="2">
        <f>Table3[[#This Row],[Good Units]]/Table3[[#This Row],[Units Produced]]</f>
        <v>0.9629080118694362</v>
      </c>
      <c r="AB62" s="2">
        <f>Table3[[#This Row],[Scrap Units]]/Table3[[#This Row],[Units Produced]]</f>
        <v>2.967359050445104E-3</v>
      </c>
      <c r="AC62" s="4">
        <f>Table3[[#This Row],[Units Produced]]/Table3[[#This Row],[Shift]]</f>
        <v>337</v>
      </c>
      <c r="AD62" s="2">
        <f>Table3[[#This Row],[Units Produced]]/Table3[[#This Row],[Max Capacity]]</f>
        <v>1.1122112211221122</v>
      </c>
      <c r="AE62" s="4">
        <f>Table3[[#This Row],[Repair Time (minutes)]]/Table3[[#This Row],[Number of Repairs]]</f>
        <v>17.5</v>
      </c>
      <c r="AF62" s="4">
        <f ca="1">Table3[[#This Row],[Total Operating Time (minutes)]]/Table3[[#This Row],[Number of failures]]</f>
        <v>288</v>
      </c>
      <c r="AG62" s="4">
        <f>Table3[[#This Row],[Orders Fulfilled]]/Table3[[#This Row],[Orders Received]]</f>
        <v>1.0909090909090908</v>
      </c>
      <c r="AH62" s="4">
        <f>Table3[[#This Row],[Units Produced]]/Table3[[#This Row],[Energy Consumed (kWh)]]</f>
        <v>4.5685623263065143</v>
      </c>
    </row>
    <row r="63" spans="1:34" x14ac:dyDescent="0.3">
      <c r="A63" s="1">
        <f t="shared" ca="1" si="0"/>
        <v>45176</v>
      </c>
      <c r="B63">
        <v>2</v>
      </c>
      <c r="C63" t="s">
        <v>19</v>
      </c>
      <c r="D63">
        <v>543</v>
      </c>
      <c r="E63">
        <v>520</v>
      </c>
      <c r="F63">
        <v>23</v>
      </c>
      <c r="G63">
        <f t="shared" ca="1" si="1"/>
        <v>63</v>
      </c>
      <c r="H63">
        <v>25</v>
      </c>
      <c r="I63">
        <v>413</v>
      </c>
      <c r="J63">
        <v>9</v>
      </c>
      <c r="K63">
        <v>153.16</v>
      </c>
      <c r="L63">
        <v>40</v>
      </c>
      <c r="M63">
        <v>49</v>
      </c>
      <c r="N63">
        <v>3.72</v>
      </c>
      <c r="O63">
        <v>612</v>
      </c>
      <c r="P63">
        <f t="shared" ca="1" si="2"/>
        <v>6</v>
      </c>
      <c r="Q63">
        <v>30</v>
      </c>
      <c r="R63">
        <v>2</v>
      </c>
      <c r="S63">
        <v>7.55</v>
      </c>
      <c r="T63">
        <f t="shared" ca="1" si="3"/>
        <v>567</v>
      </c>
      <c r="U63" s="2">
        <f ca="1">Table3[[#This Row],[Total Operating Time (minutes)]]/Table3[[#This Row],[Production planning Time(minutes)]]</f>
        <v>0.72839506172839508</v>
      </c>
      <c r="V63" s="2">
        <f>Table3[[#This Row],[Units Produced]]/Table3[[#This Row],[Max Capacity]]</f>
        <v>0.88725490196078427</v>
      </c>
      <c r="W63" s="2">
        <f>Table3[[#This Row],[Good Units]]/Table3[[#This Row],[Units Produced]]</f>
        <v>0.9576427255985267</v>
      </c>
      <c r="X63" s="2">
        <f>Table3[[#This Row],[Total Operating Time (minutes)]]/Table3[[#This Row],[Units Produced]]</f>
        <v>0.76058931860036827</v>
      </c>
      <c r="Y63" s="2">
        <f>Table3[[#This Row],[Defective Units]]/Table3[[#This Row],[Units Produced]]</f>
        <v>4.2357274401473299E-2</v>
      </c>
      <c r="Z63" s="4">
        <f ca="1">Table3[[#This Row],[Total Operating Time (minutes)]]/Table3[[#This Row],[Available Time(minutes)]]</f>
        <v>6.5555555555555554</v>
      </c>
      <c r="AA63" s="2">
        <f>Table3[[#This Row],[Good Units]]/Table3[[#This Row],[Units Produced]]</f>
        <v>0.9576427255985267</v>
      </c>
      <c r="AB63" s="2">
        <f>Table3[[#This Row],[Scrap Units]]/Table3[[#This Row],[Units Produced]]</f>
        <v>1.6574585635359115E-2</v>
      </c>
      <c r="AC63" s="4">
        <f>Table3[[#This Row],[Units Produced]]/Table3[[#This Row],[Shift]]</f>
        <v>271.5</v>
      </c>
      <c r="AD63" s="2">
        <f>Table3[[#This Row],[Units Produced]]/Table3[[#This Row],[Max Capacity]]</f>
        <v>0.88725490196078427</v>
      </c>
      <c r="AE63" s="4">
        <f>Table3[[#This Row],[Repair Time (minutes)]]/Table3[[#This Row],[Number of Repairs]]</f>
        <v>15</v>
      </c>
      <c r="AF63" s="4">
        <f ca="1">Table3[[#This Row],[Total Operating Time (minutes)]]/Table3[[#This Row],[Number of failures]]</f>
        <v>68.833333333333329</v>
      </c>
      <c r="AG63" s="4">
        <f>Table3[[#This Row],[Orders Fulfilled]]/Table3[[#This Row],[Orders Received]]</f>
        <v>0.81632653061224492</v>
      </c>
      <c r="AH63" s="4">
        <f>Table3[[#This Row],[Units Produced]]/Table3[[#This Row],[Energy Consumed (kWh)]]</f>
        <v>3.5453120919300081</v>
      </c>
    </row>
    <row r="64" spans="1:34" x14ac:dyDescent="0.3">
      <c r="A64" s="1">
        <f t="shared" ca="1" si="0"/>
        <v>45238</v>
      </c>
      <c r="B64">
        <v>2</v>
      </c>
      <c r="C64" t="s">
        <v>18</v>
      </c>
      <c r="D64">
        <v>548</v>
      </c>
      <c r="E64">
        <v>533</v>
      </c>
      <c r="F64">
        <v>15</v>
      </c>
      <c r="G64">
        <f t="shared" ca="1" si="1"/>
        <v>65</v>
      </c>
      <c r="H64">
        <v>13</v>
      </c>
      <c r="I64">
        <v>491</v>
      </c>
      <c r="J64">
        <v>8</v>
      </c>
      <c r="K64">
        <v>122.66</v>
      </c>
      <c r="L64">
        <v>53</v>
      </c>
      <c r="M64">
        <v>36</v>
      </c>
      <c r="N64">
        <v>4.5199999999999996</v>
      </c>
      <c r="O64">
        <v>646</v>
      </c>
      <c r="P64">
        <f t="shared" ca="1" si="2"/>
        <v>4</v>
      </c>
      <c r="Q64">
        <v>37</v>
      </c>
      <c r="R64">
        <v>3</v>
      </c>
      <c r="S64">
        <v>6.09</v>
      </c>
      <c r="T64">
        <f t="shared" ca="1" si="3"/>
        <v>534</v>
      </c>
      <c r="U64" s="2">
        <f ca="1">Table3[[#This Row],[Total Operating Time (minutes)]]/Table3[[#This Row],[Production planning Time(minutes)]]</f>
        <v>0.91947565543071164</v>
      </c>
      <c r="V64" s="2">
        <f>Table3[[#This Row],[Units Produced]]/Table3[[#This Row],[Max Capacity]]</f>
        <v>0.84829721362229105</v>
      </c>
      <c r="W64" s="2">
        <f>Table3[[#This Row],[Good Units]]/Table3[[#This Row],[Units Produced]]</f>
        <v>0.97262773722627738</v>
      </c>
      <c r="X64" s="2">
        <f>Table3[[#This Row],[Total Operating Time (minutes)]]/Table3[[#This Row],[Units Produced]]</f>
        <v>0.89598540145985406</v>
      </c>
      <c r="Y64" s="2">
        <f>Table3[[#This Row],[Defective Units]]/Table3[[#This Row],[Units Produced]]</f>
        <v>2.7372262773722629E-2</v>
      </c>
      <c r="Z64" s="4">
        <f ca="1">Table3[[#This Row],[Total Operating Time (minutes)]]/Table3[[#This Row],[Available Time(minutes)]]</f>
        <v>7.5538461538461537</v>
      </c>
      <c r="AA64" s="2">
        <f>Table3[[#This Row],[Good Units]]/Table3[[#This Row],[Units Produced]]</f>
        <v>0.97262773722627738</v>
      </c>
      <c r="AB64" s="2">
        <f>Table3[[#This Row],[Scrap Units]]/Table3[[#This Row],[Units Produced]]</f>
        <v>1.4598540145985401E-2</v>
      </c>
      <c r="AC64" s="4">
        <f>Table3[[#This Row],[Units Produced]]/Table3[[#This Row],[Shift]]</f>
        <v>274</v>
      </c>
      <c r="AD64" s="2">
        <f>Table3[[#This Row],[Units Produced]]/Table3[[#This Row],[Max Capacity]]</f>
        <v>0.84829721362229105</v>
      </c>
      <c r="AE64" s="4">
        <f>Table3[[#This Row],[Repair Time (minutes)]]/Table3[[#This Row],[Number of Repairs]]</f>
        <v>12.333333333333334</v>
      </c>
      <c r="AF64" s="4">
        <f ca="1">Table3[[#This Row],[Total Operating Time (minutes)]]/Table3[[#This Row],[Number of failures]]</f>
        <v>122.75</v>
      </c>
      <c r="AG64" s="4">
        <f>Table3[[#This Row],[Orders Fulfilled]]/Table3[[#This Row],[Orders Received]]</f>
        <v>1.4722222222222223</v>
      </c>
      <c r="AH64" s="4">
        <f>Table3[[#This Row],[Units Produced]]/Table3[[#This Row],[Energy Consumed (kWh)]]</f>
        <v>4.4676341105494863</v>
      </c>
    </row>
    <row r="65" spans="1:34" x14ac:dyDescent="0.3">
      <c r="A65" s="1">
        <f t="shared" ca="1" si="0"/>
        <v>45119</v>
      </c>
      <c r="B65">
        <v>3</v>
      </c>
      <c r="C65" t="s">
        <v>18</v>
      </c>
      <c r="D65">
        <v>628</v>
      </c>
      <c r="E65">
        <v>608</v>
      </c>
      <c r="F65">
        <v>20</v>
      </c>
      <c r="G65">
        <f t="shared" ca="1" si="1"/>
        <v>64</v>
      </c>
      <c r="H65">
        <v>22</v>
      </c>
      <c r="I65">
        <v>490</v>
      </c>
      <c r="J65">
        <v>3</v>
      </c>
      <c r="K65">
        <v>110.48</v>
      </c>
      <c r="L65">
        <v>48</v>
      </c>
      <c r="M65">
        <v>56</v>
      </c>
      <c r="N65">
        <v>3.44</v>
      </c>
      <c r="O65">
        <v>615</v>
      </c>
      <c r="P65">
        <f t="shared" ca="1" si="2"/>
        <v>5</v>
      </c>
      <c r="Q65">
        <v>36</v>
      </c>
      <c r="R65">
        <v>4</v>
      </c>
      <c r="S65">
        <v>7.47</v>
      </c>
      <c r="T65">
        <f t="shared" ca="1" si="3"/>
        <v>580</v>
      </c>
      <c r="U65" s="2">
        <f ca="1">Table3[[#This Row],[Total Operating Time (minutes)]]/Table3[[#This Row],[Production planning Time(minutes)]]</f>
        <v>0.84482758620689657</v>
      </c>
      <c r="V65" s="2">
        <f>Table3[[#This Row],[Units Produced]]/Table3[[#This Row],[Max Capacity]]</f>
        <v>1.0211382113821139</v>
      </c>
      <c r="W65" s="2">
        <f>Table3[[#This Row],[Good Units]]/Table3[[#This Row],[Units Produced]]</f>
        <v>0.96815286624203822</v>
      </c>
      <c r="X65" s="2">
        <f>Table3[[#This Row],[Total Operating Time (minutes)]]/Table3[[#This Row],[Units Produced]]</f>
        <v>0.78025477707006374</v>
      </c>
      <c r="Y65" s="2">
        <f>Table3[[#This Row],[Defective Units]]/Table3[[#This Row],[Units Produced]]</f>
        <v>3.1847133757961783E-2</v>
      </c>
      <c r="Z65" s="4">
        <f ca="1">Table3[[#This Row],[Total Operating Time (minutes)]]/Table3[[#This Row],[Available Time(minutes)]]</f>
        <v>7.65625</v>
      </c>
      <c r="AA65" s="2">
        <f>Table3[[#This Row],[Good Units]]/Table3[[#This Row],[Units Produced]]</f>
        <v>0.96815286624203822</v>
      </c>
      <c r="AB65" s="2">
        <f>Table3[[#This Row],[Scrap Units]]/Table3[[#This Row],[Units Produced]]</f>
        <v>4.7770700636942673E-3</v>
      </c>
      <c r="AC65" s="4">
        <f>Table3[[#This Row],[Units Produced]]/Table3[[#This Row],[Shift]]</f>
        <v>209.33333333333334</v>
      </c>
      <c r="AD65" s="2">
        <f>Table3[[#This Row],[Units Produced]]/Table3[[#This Row],[Max Capacity]]</f>
        <v>1.0211382113821139</v>
      </c>
      <c r="AE65" s="4">
        <f>Table3[[#This Row],[Repair Time (minutes)]]/Table3[[#This Row],[Number of Repairs]]</f>
        <v>9</v>
      </c>
      <c r="AF65" s="4">
        <f ca="1">Table3[[#This Row],[Total Operating Time (minutes)]]/Table3[[#This Row],[Number of failures]]</f>
        <v>98</v>
      </c>
      <c r="AG65" s="4">
        <f>Table3[[#This Row],[Orders Fulfilled]]/Table3[[#This Row],[Orders Received]]</f>
        <v>0.8571428571428571</v>
      </c>
      <c r="AH65" s="4">
        <f>Table3[[#This Row],[Units Produced]]/Table3[[#This Row],[Energy Consumed (kWh)]]</f>
        <v>5.6842867487328022</v>
      </c>
    </row>
    <row r="66" spans="1:34" x14ac:dyDescent="0.3">
      <c r="A66" s="1">
        <f t="shared" ref="A66:A129" ca="1" si="4">RANDBETWEEN(DATE(2023,1,1),DATE(2024,1,10))</f>
        <v>45277</v>
      </c>
      <c r="B66">
        <v>3</v>
      </c>
      <c r="C66" t="s">
        <v>21</v>
      </c>
      <c r="D66">
        <v>486</v>
      </c>
      <c r="E66">
        <v>474</v>
      </c>
      <c r="F66">
        <v>12</v>
      </c>
      <c r="G66">
        <f t="shared" ref="G66:G129" ca="1" si="5">RANDBETWEEN(60,70)</f>
        <v>60</v>
      </c>
      <c r="H66">
        <v>19</v>
      </c>
      <c r="I66">
        <v>465</v>
      </c>
      <c r="J66">
        <v>2</v>
      </c>
      <c r="K66">
        <v>184.43</v>
      </c>
      <c r="L66">
        <v>56</v>
      </c>
      <c r="M66">
        <v>42</v>
      </c>
      <c r="N66">
        <v>2.72</v>
      </c>
      <c r="O66">
        <v>676</v>
      </c>
      <c r="P66">
        <f t="shared" ref="P66:P129" ca="1" si="6">RANDBETWEEN(1,7)</f>
        <v>1</v>
      </c>
      <c r="Q66">
        <v>25</v>
      </c>
      <c r="R66">
        <v>3</v>
      </c>
      <c r="S66">
        <v>3.74</v>
      </c>
      <c r="T66">
        <f t="shared" ref="T66:T129" ca="1" si="7">RANDBETWEEN(500,600)</f>
        <v>558</v>
      </c>
      <c r="U66" s="2">
        <f ca="1">Table3[[#This Row],[Total Operating Time (minutes)]]/Table3[[#This Row],[Production planning Time(minutes)]]</f>
        <v>0.83333333333333337</v>
      </c>
      <c r="V66" s="2">
        <f>Table3[[#This Row],[Units Produced]]/Table3[[#This Row],[Max Capacity]]</f>
        <v>0.71893491124260356</v>
      </c>
      <c r="W66" s="2">
        <f>Table3[[#This Row],[Good Units]]/Table3[[#This Row],[Units Produced]]</f>
        <v>0.97530864197530864</v>
      </c>
      <c r="X66" s="2">
        <f>Table3[[#This Row],[Total Operating Time (minutes)]]/Table3[[#This Row],[Units Produced]]</f>
        <v>0.95679012345679015</v>
      </c>
      <c r="Y66" s="2">
        <f>Table3[[#This Row],[Defective Units]]/Table3[[#This Row],[Units Produced]]</f>
        <v>2.4691358024691357E-2</v>
      </c>
      <c r="Z66" s="4">
        <f ca="1">Table3[[#This Row],[Total Operating Time (minutes)]]/Table3[[#This Row],[Available Time(minutes)]]</f>
        <v>7.75</v>
      </c>
      <c r="AA66" s="2">
        <f>Table3[[#This Row],[Good Units]]/Table3[[#This Row],[Units Produced]]</f>
        <v>0.97530864197530864</v>
      </c>
      <c r="AB66" s="2">
        <f>Table3[[#This Row],[Scrap Units]]/Table3[[#This Row],[Units Produced]]</f>
        <v>4.11522633744856E-3</v>
      </c>
      <c r="AC66" s="4">
        <f>Table3[[#This Row],[Units Produced]]/Table3[[#This Row],[Shift]]</f>
        <v>162</v>
      </c>
      <c r="AD66" s="2">
        <f>Table3[[#This Row],[Units Produced]]/Table3[[#This Row],[Max Capacity]]</f>
        <v>0.71893491124260356</v>
      </c>
      <c r="AE66" s="4">
        <f>Table3[[#This Row],[Repair Time (minutes)]]/Table3[[#This Row],[Number of Repairs]]</f>
        <v>8.3333333333333339</v>
      </c>
      <c r="AF66" s="4">
        <f ca="1">Table3[[#This Row],[Total Operating Time (minutes)]]/Table3[[#This Row],[Number of failures]]</f>
        <v>465</v>
      </c>
      <c r="AG66" s="4">
        <f>Table3[[#This Row],[Orders Fulfilled]]/Table3[[#This Row],[Orders Received]]</f>
        <v>1.3333333333333333</v>
      </c>
      <c r="AH66" s="4">
        <f>Table3[[#This Row],[Units Produced]]/Table3[[#This Row],[Energy Consumed (kWh)]]</f>
        <v>2.6351461259014259</v>
      </c>
    </row>
    <row r="67" spans="1:34" x14ac:dyDescent="0.3">
      <c r="A67" s="1">
        <f t="shared" ca="1" si="4"/>
        <v>45079</v>
      </c>
      <c r="B67">
        <v>3</v>
      </c>
      <c r="C67" t="s">
        <v>19</v>
      </c>
      <c r="D67">
        <v>493</v>
      </c>
      <c r="E67">
        <v>474</v>
      </c>
      <c r="F67">
        <v>19</v>
      </c>
      <c r="G67">
        <f t="shared" ca="1" si="5"/>
        <v>65</v>
      </c>
      <c r="H67">
        <v>19</v>
      </c>
      <c r="I67">
        <v>431</v>
      </c>
      <c r="J67">
        <v>10</v>
      </c>
      <c r="K67">
        <v>190.62</v>
      </c>
      <c r="L67">
        <v>51</v>
      </c>
      <c r="M67">
        <v>65</v>
      </c>
      <c r="N67">
        <v>4.8099999999999996</v>
      </c>
      <c r="O67">
        <v>693</v>
      </c>
      <c r="P67">
        <f t="shared" ca="1" si="6"/>
        <v>4</v>
      </c>
      <c r="Q67">
        <v>36</v>
      </c>
      <c r="R67">
        <v>3</v>
      </c>
      <c r="S67">
        <v>4.21</v>
      </c>
      <c r="T67">
        <f t="shared" ca="1" si="7"/>
        <v>538</v>
      </c>
      <c r="U67" s="2">
        <f ca="1">Table3[[#This Row],[Total Operating Time (minutes)]]/Table3[[#This Row],[Production planning Time(minutes)]]</f>
        <v>0.8011152416356877</v>
      </c>
      <c r="V67" s="2">
        <f>Table3[[#This Row],[Units Produced]]/Table3[[#This Row],[Max Capacity]]</f>
        <v>0.71139971139971137</v>
      </c>
      <c r="W67" s="2">
        <f>Table3[[#This Row],[Good Units]]/Table3[[#This Row],[Units Produced]]</f>
        <v>0.96146044624746452</v>
      </c>
      <c r="X67" s="2">
        <f>Table3[[#This Row],[Total Operating Time (minutes)]]/Table3[[#This Row],[Units Produced]]</f>
        <v>0.87423935091277893</v>
      </c>
      <c r="Y67" s="2">
        <f>Table3[[#This Row],[Defective Units]]/Table3[[#This Row],[Units Produced]]</f>
        <v>3.8539553752535496E-2</v>
      </c>
      <c r="Z67" s="4">
        <f ca="1">Table3[[#This Row],[Total Operating Time (minutes)]]/Table3[[#This Row],[Available Time(minutes)]]</f>
        <v>6.6307692307692312</v>
      </c>
      <c r="AA67" s="2">
        <f>Table3[[#This Row],[Good Units]]/Table3[[#This Row],[Units Produced]]</f>
        <v>0.96146044624746452</v>
      </c>
      <c r="AB67" s="2">
        <f>Table3[[#This Row],[Scrap Units]]/Table3[[#This Row],[Units Produced]]</f>
        <v>2.0283975659229209E-2</v>
      </c>
      <c r="AC67" s="4">
        <f>Table3[[#This Row],[Units Produced]]/Table3[[#This Row],[Shift]]</f>
        <v>164.33333333333334</v>
      </c>
      <c r="AD67" s="2">
        <f>Table3[[#This Row],[Units Produced]]/Table3[[#This Row],[Max Capacity]]</f>
        <v>0.71139971139971137</v>
      </c>
      <c r="AE67" s="4">
        <f>Table3[[#This Row],[Repair Time (minutes)]]/Table3[[#This Row],[Number of Repairs]]</f>
        <v>12</v>
      </c>
      <c r="AF67" s="4">
        <f ca="1">Table3[[#This Row],[Total Operating Time (minutes)]]/Table3[[#This Row],[Number of failures]]</f>
        <v>107.75</v>
      </c>
      <c r="AG67" s="4">
        <f>Table3[[#This Row],[Orders Fulfilled]]/Table3[[#This Row],[Orders Received]]</f>
        <v>0.7846153846153846</v>
      </c>
      <c r="AH67" s="4">
        <f>Table3[[#This Row],[Units Produced]]/Table3[[#This Row],[Energy Consumed (kWh)]]</f>
        <v>2.5862973455041445</v>
      </c>
    </row>
    <row r="68" spans="1:34" x14ac:dyDescent="0.3">
      <c r="A68" s="1">
        <f t="shared" ca="1" si="4"/>
        <v>44954</v>
      </c>
      <c r="B68">
        <v>2</v>
      </c>
      <c r="C68" t="s">
        <v>17</v>
      </c>
      <c r="D68">
        <v>500</v>
      </c>
      <c r="E68">
        <v>487</v>
      </c>
      <c r="F68">
        <v>13</v>
      </c>
      <c r="G68">
        <f t="shared" ca="1" si="5"/>
        <v>69</v>
      </c>
      <c r="H68">
        <v>41</v>
      </c>
      <c r="I68">
        <v>499</v>
      </c>
      <c r="J68">
        <v>9</v>
      </c>
      <c r="K68">
        <v>193.17</v>
      </c>
      <c r="L68">
        <v>37</v>
      </c>
      <c r="M68">
        <v>35</v>
      </c>
      <c r="N68">
        <v>4.18</v>
      </c>
      <c r="O68">
        <v>623</v>
      </c>
      <c r="P68">
        <f t="shared" ca="1" si="6"/>
        <v>5</v>
      </c>
      <c r="Q68">
        <v>37</v>
      </c>
      <c r="R68">
        <v>3</v>
      </c>
      <c r="S68">
        <v>6.32</v>
      </c>
      <c r="T68">
        <f t="shared" ca="1" si="7"/>
        <v>548</v>
      </c>
      <c r="U68" s="2">
        <f ca="1">Table3[[#This Row],[Total Operating Time (minutes)]]/Table3[[#This Row],[Production planning Time(minutes)]]</f>
        <v>0.91058394160583944</v>
      </c>
      <c r="V68" s="2">
        <f>Table3[[#This Row],[Units Produced]]/Table3[[#This Row],[Max Capacity]]</f>
        <v>0.8025682182985554</v>
      </c>
      <c r="W68" s="2">
        <f>Table3[[#This Row],[Good Units]]/Table3[[#This Row],[Units Produced]]</f>
        <v>0.97399999999999998</v>
      </c>
      <c r="X68" s="2">
        <f>Table3[[#This Row],[Total Operating Time (minutes)]]/Table3[[#This Row],[Units Produced]]</f>
        <v>0.998</v>
      </c>
      <c r="Y68" s="2">
        <f>Table3[[#This Row],[Defective Units]]/Table3[[#This Row],[Units Produced]]</f>
        <v>2.5999999999999999E-2</v>
      </c>
      <c r="Z68" s="4">
        <f ca="1">Table3[[#This Row],[Total Operating Time (minutes)]]/Table3[[#This Row],[Available Time(minutes)]]</f>
        <v>7.2318840579710146</v>
      </c>
      <c r="AA68" s="2">
        <f>Table3[[#This Row],[Good Units]]/Table3[[#This Row],[Units Produced]]</f>
        <v>0.97399999999999998</v>
      </c>
      <c r="AB68" s="2">
        <f>Table3[[#This Row],[Scrap Units]]/Table3[[#This Row],[Units Produced]]</f>
        <v>1.7999999999999999E-2</v>
      </c>
      <c r="AC68" s="4">
        <f>Table3[[#This Row],[Units Produced]]/Table3[[#This Row],[Shift]]</f>
        <v>250</v>
      </c>
      <c r="AD68" s="2">
        <f>Table3[[#This Row],[Units Produced]]/Table3[[#This Row],[Max Capacity]]</f>
        <v>0.8025682182985554</v>
      </c>
      <c r="AE68" s="4">
        <f>Table3[[#This Row],[Repair Time (minutes)]]/Table3[[#This Row],[Number of Repairs]]</f>
        <v>12.333333333333334</v>
      </c>
      <c r="AF68" s="4">
        <f ca="1">Table3[[#This Row],[Total Operating Time (minutes)]]/Table3[[#This Row],[Number of failures]]</f>
        <v>99.8</v>
      </c>
      <c r="AG68" s="4">
        <f>Table3[[#This Row],[Orders Fulfilled]]/Table3[[#This Row],[Orders Received]]</f>
        <v>1.0571428571428572</v>
      </c>
      <c r="AH68" s="4">
        <f>Table3[[#This Row],[Units Produced]]/Table3[[#This Row],[Energy Consumed (kWh)]]</f>
        <v>2.588393642905213</v>
      </c>
    </row>
    <row r="69" spans="1:34" x14ac:dyDescent="0.3">
      <c r="A69" s="1">
        <f t="shared" ca="1" si="4"/>
        <v>45042</v>
      </c>
      <c r="B69">
        <v>1</v>
      </c>
      <c r="C69" t="s">
        <v>20</v>
      </c>
      <c r="D69">
        <v>413</v>
      </c>
      <c r="E69">
        <v>387</v>
      </c>
      <c r="F69">
        <v>26</v>
      </c>
      <c r="G69">
        <f t="shared" ca="1" si="5"/>
        <v>67</v>
      </c>
      <c r="H69">
        <v>33</v>
      </c>
      <c r="I69">
        <v>556</v>
      </c>
      <c r="J69">
        <v>7</v>
      </c>
      <c r="K69">
        <v>194.23</v>
      </c>
      <c r="L69">
        <v>60</v>
      </c>
      <c r="M69">
        <v>39</v>
      </c>
      <c r="N69">
        <v>3.01</v>
      </c>
      <c r="O69">
        <v>643</v>
      </c>
      <c r="P69">
        <f t="shared" ca="1" si="6"/>
        <v>3</v>
      </c>
      <c r="Q69">
        <v>32</v>
      </c>
      <c r="R69">
        <v>5</v>
      </c>
      <c r="S69">
        <v>7.12</v>
      </c>
      <c r="T69">
        <f t="shared" ca="1" si="7"/>
        <v>542</v>
      </c>
      <c r="U69" s="2">
        <f ca="1">Table3[[#This Row],[Total Operating Time (minutes)]]/Table3[[#This Row],[Production planning Time(minutes)]]</f>
        <v>1.0258302583025831</v>
      </c>
      <c r="V69" s="2">
        <f>Table3[[#This Row],[Units Produced]]/Table3[[#This Row],[Max Capacity]]</f>
        <v>0.64230171073094866</v>
      </c>
      <c r="W69" s="2">
        <f>Table3[[#This Row],[Good Units]]/Table3[[#This Row],[Units Produced]]</f>
        <v>0.93704600484261502</v>
      </c>
      <c r="X69" s="2">
        <f>Table3[[#This Row],[Total Operating Time (minutes)]]/Table3[[#This Row],[Units Produced]]</f>
        <v>1.3462469733656175</v>
      </c>
      <c r="Y69" s="2">
        <f>Table3[[#This Row],[Defective Units]]/Table3[[#This Row],[Units Produced]]</f>
        <v>6.2953995157384993E-2</v>
      </c>
      <c r="Z69" s="4">
        <f ca="1">Table3[[#This Row],[Total Operating Time (minutes)]]/Table3[[#This Row],[Available Time(minutes)]]</f>
        <v>8.2985074626865671</v>
      </c>
      <c r="AA69" s="2">
        <f>Table3[[#This Row],[Good Units]]/Table3[[#This Row],[Units Produced]]</f>
        <v>0.93704600484261502</v>
      </c>
      <c r="AB69" s="2">
        <f>Table3[[#This Row],[Scrap Units]]/Table3[[#This Row],[Units Produced]]</f>
        <v>1.6949152542372881E-2</v>
      </c>
      <c r="AC69" s="4">
        <f>Table3[[#This Row],[Units Produced]]/Table3[[#This Row],[Shift]]</f>
        <v>413</v>
      </c>
      <c r="AD69" s="2">
        <f>Table3[[#This Row],[Units Produced]]/Table3[[#This Row],[Max Capacity]]</f>
        <v>0.64230171073094866</v>
      </c>
      <c r="AE69" s="4">
        <f>Table3[[#This Row],[Repair Time (minutes)]]/Table3[[#This Row],[Number of Repairs]]</f>
        <v>6.4</v>
      </c>
      <c r="AF69" s="4">
        <f ca="1">Table3[[#This Row],[Total Operating Time (minutes)]]/Table3[[#This Row],[Number of failures]]</f>
        <v>185.33333333333334</v>
      </c>
      <c r="AG69" s="4">
        <f>Table3[[#This Row],[Orders Fulfilled]]/Table3[[#This Row],[Orders Received]]</f>
        <v>1.5384615384615385</v>
      </c>
      <c r="AH69" s="4">
        <f>Table3[[#This Row],[Units Produced]]/Table3[[#This Row],[Energy Consumed (kWh)]]</f>
        <v>2.1263450548319005</v>
      </c>
    </row>
    <row r="70" spans="1:34" x14ac:dyDescent="0.3">
      <c r="A70" s="1">
        <f t="shared" ca="1" si="4"/>
        <v>45123</v>
      </c>
      <c r="B70">
        <v>1</v>
      </c>
      <c r="C70" t="s">
        <v>20</v>
      </c>
      <c r="D70">
        <v>464</v>
      </c>
      <c r="E70">
        <v>452</v>
      </c>
      <c r="F70">
        <v>12</v>
      </c>
      <c r="G70">
        <f t="shared" ca="1" si="5"/>
        <v>68</v>
      </c>
      <c r="H70">
        <v>46</v>
      </c>
      <c r="I70">
        <v>400</v>
      </c>
      <c r="J70">
        <v>9</v>
      </c>
      <c r="K70">
        <v>115.4</v>
      </c>
      <c r="L70">
        <v>60</v>
      </c>
      <c r="M70">
        <v>50</v>
      </c>
      <c r="N70">
        <v>2.62</v>
      </c>
      <c r="O70">
        <v>633</v>
      </c>
      <c r="P70">
        <f t="shared" ca="1" si="6"/>
        <v>1</v>
      </c>
      <c r="Q70">
        <v>30</v>
      </c>
      <c r="R70">
        <v>5</v>
      </c>
      <c r="S70">
        <v>5.29</v>
      </c>
      <c r="T70">
        <f t="shared" ca="1" si="7"/>
        <v>574</v>
      </c>
      <c r="U70" s="2">
        <f ca="1">Table3[[#This Row],[Total Operating Time (minutes)]]/Table3[[#This Row],[Production planning Time(minutes)]]</f>
        <v>0.69686411149825789</v>
      </c>
      <c r="V70" s="2">
        <f>Table3[[#This Row],[Units Produced]]/Table3[[#This Row],[Max Capacity]]</f>
        <v>0.73301737756714058</v>
      </c>
      <c r="W70" s="2">
        <f>Table3[[#This Row],[Good Units]]/Table3[[#This Row],[Units Produced]]</f>
        <v>0.97413793103448276</v>
      </c>
      <c r="X70" s="2">
        <f>Table3[[#This Row],[Total Operating Time (minutes)]]/Table3[[#This Row],[Units Produced]]</f>
        <v>0.86206896551724133</v>
      </c>
      <c r="Y70" s="2">
        <f>Table3[[#This Row],[Defective Units]]/Table3[[#This Row],[Units Produced]]</f>
        <v>2.5862068965517241E-2</v>
      </c>
      <c r="Z70" s="4">
        <f ca="1">Table3[[#This Row],[Total Operating Time (minutes)]]/Table3[[#This Row],[Available Time(minutes)]]</f>
        <v>5.882352941176471</v>
      </c>
      <c r="AA70" s="2">
        <f>Table3[[#This Row],[Good Units]]/Table3[[#This Row],[Units Produced]]</f>
        <v>0.97413793103448276</v>
      </c>
      <c r="AB70" s="2">
        <f>Table3[[#This Row],[Scrap Units]]/Table3[[#This Row],[Units Produced]]</f>
        <v>1.9396551724137932E-2</v>
      </c>
      <c r="AC70" s="4">
        <f>Table3[[#This Row],[Units Produced]]/Table3[[#This Row],[Shift]]</f>
        <v>464</v>
      </c>
      <c r="AD70" s="2">
        <f>Table3[[#This Row],[Units Produced]]/Table3[[#This Row],[Max Capacity]]</f>
        <v>0.73301737756714058</v>
      </c>
      <c r="AE70" s="4">
        <f>Table3[[#This Row],[Repair Time (minutes)]]/Table3[[#This Row],[Number of Repairs]]</f>
        <v>6</v>
      </c>
      <c r="AF70" s="4">
        <f ca="1">Table3[[#This Row],[Total Operating Time (minutes)]]/Table3[[#This Row],[Number of failures]]</f>
        <v>400</v>
      </c>
      <c r="AG70" s="4">
        <f>Table3[[#This Row],[Orders Fulfilled]]/Table3[[#This Row],[Orders Received]]</f>
        <v>1.2</v>
      </c>
      <c r="AH70" s="4">
        <f>Table3[[#This Row],[Units Produced]]/Table3[[#This Row],[Energy Consumed (kWh)]]</f>
        <v>4.020797227036395</v>
      </c>
    </row>
    <row r="71" spans="1:34" x14ac:dyDescent="0.3">
      <c r="A71" s="1">
        <f t="shared" ca="1" si="4"/>
        <v>45089</v>
      </c>
      <c r="B71">
        <v>1</v>
      </c>
      <c r="C71" t="s">
        <v>20</v>
      </c>
      <c r="D71">
        <v>558</v>
      </c>
      <c r="E71">
        <v>534</v>
      </c>
      <c r="F71">
        <v>24</v>
      </c>
      <c r="G71">
        <f t="shared" ca="1" si="5"/>
        <v>65</v>
      </c>
      <c r="H71">
        <v>21</v>
      </c>
      <c r="I71">
        <v>585</v>
      </c>
      <c r="J71">
        <v>4</v>
      </c>
      <c r="K71">
        <v>160.74</v>
      </c>
      <c r="L71">
        <v>35</v>
      </c>
      <c r="M71">
        <v>36</v>
      </c>
      <c r="N71">
        <v>2.41</v>
      </c>
      <c r="O71">
        <v>642</v>
      </c>
      <c r="P71">
        <f t="shared" ca="1" si="6"/>
        <v>5</v>
      </c>
      <c r="Q71">
        <v>26</v>
      </c>
      <c r="R71">
        <v>1</v>
      </c>
      <c r="S71">
        <v>3.61</v>
      </c>
      <c r="T71">
        <f t="shared" ca="1" si="7"/>
        <v>595</v>
      </c>
      <c r="U71" s="2">
        <f ca="1">Table3[[#This Row],[Total Operating Time (minutes)]]/Table3[[#This Row],[Production planning Time(minutes)]]</f>
        <v>0.98319327731092432</v>
      </c>
      <c r="V71" s="2">
        <f>Table3[[#This Row],[Units Produced]]/Table3[[#This Row],[Max Capacity]]</f>
        <v>0.86915887850467288</v>
      </c>
      <c r="W71" s="2">
        <f>Table3[[#This Row],[Good Units]]/Table3[[#This Row],[Units Produced]]</f>
        <v>0.956989247311828</v>
      </c>
      <c r="X71" s="2">
        <f>Table3[[#This Row],[Total Operating Time (minutes)]]/Table3[[#This Row],[Units Produced]]</f>
        <v>1.0483870967741935</v>
      </c>
      <c r="Y71" s="2">
        <f>Table3[[#This Row],[Defective Units]]/Table3[[#This Row],[Units Produced]]</f>
        <v>4.3010752688172046E-2</v>
      </c>
      <c r="Z71" s="4">
        <f ca="1">Table3[[#This Row],[Total Operating Time (minutes)]]/Table3[[#This Row],[Available Time(minutes)]]</f>
        <v>9</v>
      </c>
      <c r="AA71" s="2">
        <f>Table3[[#This Row],[Good Units]]/Table3[[#This Row],[Units Produced]]</f>
        <v>0.956989247311828</v>
      </c>
      <c r="AB71" s="2">
        <f>Table3[[#This Row],[Scrap Units]]/Table3[[#This Row],[Units Produced]]</f>
        <v>7.1684587813620072E-3</v>
      </c>
      <c r="AC71" s="4">
        <f>Table3[[#This Row],[Units Produced]]/Table3[[#This Row],[Shift]]</f>
        <v>558</v>
      </c>
      <c r="AD71" s="2">
        <f>Table3[[#This Row],[Units Produced]]/Table3[[#This Row],[Max Capacity]]</f>
        <v>0.86915887850467288</v>
      </c>
      <c r="AE71" s="4">
        <f>Table3[[#This Row],[Repair Time (minutes)]]/Table3[[#This Row],[Number of Repairs]]</f>
        <v>26</v>
      </c>
      <c r="AF71" s="4">
        <f ca="1">Table3[[#This Row],[Total Operating Time (minutes)]]/Table3[[#This Row],[Number of failures]]</f>
        <v>117</v>
      </c>
      <c r="AG71" s="4">
        <f>Table3[[#This Row],[Orders Fulfilled]]/Table3[[#This Row],[Orders Received]]</f>
        <v>0.97222222222222221</v>
      </c>
      <c r="AH71" s="4">
        <f>Table3[[#This Row],[Units Produced]]/Table3[[#This Row],[Energy Consumed (kWh)]]</f>
        <v>3.4714445688689808</v>
      </c>
    </row>
    <row r="72" spans="1:34" x14ac:dyDescent="0.3">
      <c r="A72" s="1">
        <f t="shared" ca="1" si="4"/>
        <v>45062</v>
      </c>
      <c r="B72">
        <v>2</v>
      </c>
      <c r="C72" t="s">
        <v>18</v>
      </c>
      <c r="D72">
        <v>456</v>
      </c>
      <c r="E72">
        <v>442</v>
      </c>
      <c r="F72">
        <v>14</v>
      </c>
      <c r="G72">
        <f t="shared" ca="1" si="5"/>
        <v>60</v>
      </c>
      <c r="H72">
        <v>31</v>
      </c>
      <c r="I72">
        <v>413</v>
      </c>
      <c r="J72">
        <v>3</v>
      </c>
      <c r="K72">
        <v>178.01</v>
      </c>
      <c r="L72">
        <v>30</v>
      </c>
      <c r="M72">
        <v>56</v>
      </c>
      <c r="N72">
        <v>2.74</v>
      </c>
      <c r="O72">
        <v>675</v>
      </c>
      <c r="P72">
        <f t="shared" ca="1" si="6"/>
        <v>6</v>
      </c>
      <c r="Q72">
        <v>25</v>
      </c>
      <c r="R72">
        <v>3</v>
      </c>
      <c r="S72">
        <v>5.57</v>
      </c>
      <c r="T72">
        <f t="shared" ca="1" si="7"/>
        <v>527</v>
      </c>
      <c r="U72" s="2">
        <f ca="1">Table3[[#This Row],[Total Operating Time (minutes)]]/Table3[[#This Row],[Production planning Time(minutes)]]</f>
        <v>0.78368121442125238</v>
      </c>
      <c r="V72" s="2">
        <f>Table3[[#This Row],[Units Produced]]/Table3[[#This Row],[Max Capacity]]</f>
        <v>0.67555555555555558</v>
      </c>
      <c r="W72" s="2">
        <f>Table3[[#This Row],[Good Units]]/Table3[[#This Row],[Units Produced]]</f>
        <v>0.9692982456140351</v>
      </c>
      <c r="X72" s="2">
        <f>Table3[[#This Row],[Total Operating Time (minutes)]]/Table3[[#This Row],[Units Produced]]</f>
        <v>0.9057017543859649</v>
      </c>
      <c r="Y72" s="2">
        <f>Table3[[#This Row],[Defective Units]]/Table3[[#This Row],[Units Produced]]</f>
        <v>3.0701754385964911E-2</v>
      </c>
      <c r="Z72" s="4">
        <f ca="1">Table3[[#This Row],[Total Operating Time (minutes)]]/Table3[[#This Row],[Available Time(minutes)]]</f>
        <v>6.8833333333333337</v>
      </c>
      <c r="AA72" s="2">
        <f>Table3[[#This Row],[Good Units]]/Table3[[#This Row],[Units Produced]]</f>
        <v>0.9692982456140351</v>
      </c>
      <c r="AB72" s="2">
        <f>Table3[[#This Row],[Scrap Units]]/Table3[[#This Row],[Units Produced]]</f>
        <v>6.5789473684210523E-3</v>
      </c>
      <c r="AC72" s="4">
        <f>Table3[[#This Row],[Units Produced]]/Table3[[#This Row],[Shift]]</f>
        <v>228</v>
      </c>
      <c r="AD72" s="2">
        <f>Table3[[#This Row],[Units Produced]]/Table3[[#This Row],[Max Capacity]]</f>
        <v>0.67555555555555558</v>
      </c>
      <c r="AE72" s="4">
        <f>Table3[[#This Row],[Repair Time (minutes)]]/Table3[[#This Row],[Number of Repairs]]</f>
        <v>8.3333333333333339</v>
      </c>
      <c r="AF72" s="4">
        <f ca="1">Table3[[#This Row],[Total Operating Time (minutes)]]/Table3[[#This Row],[Number of failures]]</f>
        <v>68.833333333333329</v>
      </c>
      <c r="AG72" s="4">
        <f>Table3[[#This Row],[Orders Fulfilled]]/Table3[[#This Row],[Orders Received]]</f>
        <v>0.5357142857142857</v>
      </c>
      <c r="AH72" s="4">
        <f>Table3[[#This Row],[Units Produced]]/Table3[[#This Row],[Energy Consumed (kWh)]]</f>
        <v>2.5616538396719286</v>
      </c>
    </row>
    <row r="73" spans="1:34" x14ac:dyDescent="0.3">
      <c r="A73" s="1">
        <f t="shared" ca="1" si="4"/>
        <v>45254</v>
      </c>
      <c r="B73">
        <v>2</v>
      </c>
      <c r="C73" t="s">
        <v>20</v>
      </c>
      <c r="D73">
        <v>608</v>
      </c>
      <c r="E73">
        <v>581</v>
      </c>
      <c r="F73">
        <v>27</v>
      </c>
      <c r="G73">
        <f t="shared" ca="1" si="5"/>
        <v>68</v>
      </c>
      <c r="H73">
        <v>18</v>
      </c>
      <c r="I73">
        <v>589</v>
      </c>
      <c r="J73">
        <v>9</v>
      </c>
      <c r="K73">
        <v>118.2</v>
      </c>
      <c r="L73">
        <v>55</v>
      </c>
      <c r="M73">
        <v>64</v>
      </c>
      <c r="N73">
        <v>4.47</v>
      </c>
      <c r="O73">
        <v>641</v>
      </c>
      <c r="P73">
        <f t="shared" ca="1" si="6"/>
        <v>4</v>
      </c>
      <c r="Q73">
        <v>38</v>
      </c>
      <c r="R73">
        <v>5</v>
      </c>
      <c r="S73">
        <v>7.49</v>
      </c>
      <c r="T73">
        <f t="shared" ca="1" si="7"/>
        <v>600</v>
      </c>
      <c r="U73" s="2">
        <f ca="1">Table3[[#This Row],[Total Operating Time (minutes)]]/Table3[[#This Row],[Production planning Time(minutes)]]</f>
        <v>0.98166666666666669</v>
      </c>
      <c r="V73" s="2">
        <f>Table3[[#This Row],[Units Produced]]/Table3[[#This Row],[Max Capacity]]</f>
        <v>0.94851794071762874</v>
      </c>
      <c r="W73" s="2">
        <f>Table3[[#This Row],[Good Units]]/Table3[[#This Row],[Units Produced]]</f>
        <v>0.95559210526315785</v>
      </c>
      <c r="X73" s="2">
        <f>Table3[[#This Row],[Total Operating Time (minutes)]]/Table3[[#This Row],[Units Produced]]</f>
        <v>0.96875</v>
      </c>
      <c r="Y73" s="2">
        <f>Table3[[#This Row],[Defective Units]]/Table3[[#This Row],[Units Produced]]</f>
        <v>4.4407894736842105E-2</v>
      </c>
      <c r="Z73" s="4">
        <f ca="1">Table3[[#This Row],[Total Operating Time (minutes)]]/Table3[[#This Row],[Available Time(minutes)]]</f>
        <v>8.6617647058823533</v>
      </c>
      <c r="AA73" s="2">
        <f>Table3[[#This Row],[Good Units]]/Table3[[#This Row],[Units Produced]]</f>
        <v>0.95559210526315785</v>
      </c>
      <c r="AB73" s="2">
        <f>Table3[[#This Row],[Scrap Units]]/Table3[[#This Row],[Units Produced]]</f>
        <v>1.4802631578947368E-2</v>
      </c>
      <c r="AC73" s="4">
        <f>Table3[[#This Row],[Units Produced]]/Table3[[#This Row],[Shift]]</f>
        <v>304</v>
      </c>
      <c r="AD73" s="2">
        <f>Table3[[#This Row],[Units Produced]]/Table3[[#This Row],[Max Capacity]]</f>
        <v>0.94851794071762874</v>
      </c>
      <c r="AE73" s="4">
        <f>Table3[[#This Row],[Repair Time (minutes)]]/Table3[[#This Row],[Number of Repairs]]</f>
        <v>7.6</v>
      </c>
      <c r="AF73" s="4">
        <f ca="1">Table3[[#This Row],[Total Operating Time (minutes)]]/Table3[[#This Row],[Number of failures]]</f>
        <v>147.25</v>
      </c>
      <c r="AG73" s="4">
        <f>Table3[[#This Row],[Orders Fulfilled]]/Table3[[#This Row],[Orders Received]]</f>
        <v>0.859375</v>
      </c>
      <c r="AH73" s="4">
        <f>Table3[[#This Row],[Units Produced]]/Table3[[#This Row],[Energy Consumed (kWh)]]</f>
        <v>5.1438240270727578</v>
      </c>
    </row>
    <row r="74" spans="1:34" x14ac:dyDescent="0.3">
      <c r="A74" s="1">
        <f t="shared" ca="1" si="4"/>
        <v>45196</v>
      </c>
      <c r="B74">
        <v>3</v>
      </c>
      <c r="C74" t="s">
        <v>17</v>
      </c>
      <c r="D74">
        <v>676</v>
      </c>
      <c r="E74">
        <v>649</v>
      </c>
      <c r="F74">
        <v>27</v>
      </c>
      <c r="G74">
        <f t="shared" ca="1" si="5"/>
        <v>69</v>
      </c>
      <c r="H74">
        <v>46</v>
      </c>
      <c r="I74">
        <v>533</v>
      </c>
      <c r="J74">
        <v>8</v>
      </c>
      <c r="K74">
        <v>131.19999999999999</v>
      </c>
      <c r="L74">
        <v>49</v>
      </c>
      <c r="M74">
        <v>51</v>
      </c>
      <c r="N74">
        <v>2.77</v>
      </c>
      <c r="O74">
        <v>603</v>
      </c>
      <c r="P74">
        <f t="shared" ca="1" si="6"/>
        <v>7</v>
      </c>
      <c r="Q74">
        <v>31</v>
      </c>
      <c r="R74">
        <v>4</v>
      </c>
      <c r="S74">
        <v>7.28</v>
      </c>
      <c r="T74">
        <f t="shared" ca="1" si="7"/>
        <v>549</v>
      </c>
      <c r="U74" s="2">
        <f ca="1">Table3[[#This Row],[Total Operating Time (minutes)]]/Table3[[#This Row],[Production planning Time(minutes)]]</f>
        <v>0.97085610200364303</v>
      </c>
      <c r="V74" s="2">
        <f>Table3[[#This Row],[Units Produced]]/Table3[[#This Row],[Max Capacity]]</f>
        <v>1.12106135986733</v>
      </c>
      <c r="W74" s="2">
        <f>Table3[[#This Row],[Good Units]]/Table3[[#This Row],[Units Produced]]</f>
        <v>0.9600591715976331</v>
      </c>
      <c r="X74" s="2">
        <f>Table3[[#This Row],[Total Operating Time (minutes)]]/Table3[[#This Row],[Units Produced]]</f>
        <v>0.78846153846153844</v>
      </c>
      <c r="Y74" s="2">
        <f>Table3[[#This Row],[Defective Units]]/Table3[[#This Row],[Units Produced]]</f>
        <v>3.9940828402366867E-2</v>
      </c>
      <c r="Z74" s="4">
        <f ca="1">Table3[[#This Row],[Total Operating Time (minutes)]]/Table3[[#This Row],[Available Time(minutes)]]</f>
        <v>7.72463768115942</v>
      </c>
      <c r="AA74" s="2">
        <f>Table3[[#This Row],[Good Units]]/Table3[[#This Row],[Units Produced]]</f>
        <v>0.9600591715976331</v>
      </c>
      <c r="AB74" s="2">
        <f>Table3[[#This Row],[Scrap Units]]/Table3[[#This Row],[Units Produced]]</f>
        <v>1.1834319526627219E-2</v>
      </c>
      <c r="AC74" s="4">
        <f>Table3[[#This Row],[Units Produced]]/Table3[[#This Row],[Shift]]</f>
        <v>225.33333333333334</v>
      </c>
      <c r="AD74" s="2">
        <f>Table3[[#This Row],[Units Produced]]/Table3[[#This Row],[Max Capacity]]</f>
        <v>1.12106135986733</v>
      </c>
      <c r="AE74" s="4">
        <f>Table3[[#This Row],[Repair Time (minutes)]]/Table3[[#This Row],[Number of Repairs]]</f>
        <v>7.75</v>
      </c>
      <c r="AF74" s="4">
        <f ca="1">Table3[[#This Row],[Total Operating Time (minutes)]]/Table3[[#This Row],[Number of failures]]</f>
        <v>76.142857142857139</v>
      </c>
      <c r="AG74" s="4">
        <f>Table3[[#This Row],[Orders Fulfilled]]/Table3[[#This Row],[Orders Received]]</f>
        <v>0.96078431372549022</v>
      </c>
      <c r="AH74" s="4">
        <f>Table3[[#This Row],[Units Produced]]/Table3[[#This Row],[Energy Consumed (kWh)]]</f>
        <v>5.1524390243902447</v>
      </c>
    </row>
    <row r="75" spans="1:34" x14ac:dyDescent="0.3">
      <c r="A75" s="1">
        <f t="shared" ca="1" si="4"/>
        <v>45073</v>
      </c>
      <c r="B75">
        <v>2</v>
      </c>
      <c r="C75" t="s">
        <v>20</v>
      </c>
      <c r="D75">
        <v>637</v>
      </c>
      <c r="E75">
        <v>613</v>
      </c>
      <c r="F75">
        <v>24</v>
      </c>
      <c r="G75">
        <f t="shared" ca="1" si="5"/>
        <v>69</v>
      </c>
      <c r="H75">
        <v>21</v>
      </c>
      <c r="I75">
        <v>461</v>
      </c>
      <c r="J75">
        <v>9</v>
      </c>
      <c r="K75">
        <v>114.23</v>
      </c>
      <c r="L75">
        <v>40</v>
      </c>
      <c r="M75">
        <v>44</v>
      </c>
      <c r="N75">
        <v>3.41</v>
      </c>
      <c r="O75">
        <v>666</v>
      </c>
      <c r="P75">
        <f t="shared" ca="1" si="6"/>
        <v>4</v>
      </c>
      <c r="Q75">
        <v>36</v>
      </c>
      <c r="R75">
        <v>5</v>
      </c>
      <c r="S75">
        <v>6.77</v>
      </c>
      <c r="T75">
        <f t="shared" ca="1" si="7"/>
        <v>596</v>
      </c>
      <c r="U75" s="2">
        <f ca="1">Table3[[#This Row],[Total Operating Time (minutes)]]/Table3[[#This Row],[Production planning Time(minutes)]]</f>
        <v>0.77348993288590606</v>
      </c>
      <c r="V75" s="2">
        <f>Table3[[#This Row],[Units Produced]]/Table3[[#This Row],[Max Capacity]]</f>
        <v>0.95645645645645649</v>
      </c>
      <c r="W75" s="2">
        <f>Table3[[#This Row],[Good Units]]/Table3[[#This Row],[Units Produced]]</f>
        <v>0.96232339089481944</v>
      </c>
      <c r="X75" s="2">
        <f>Table3[[#This Row],[Total Operating Time (minutes)]]/Table3[[#This Row],[Units Produced]]</f>
        <v>0.72370486656200939</v>
      </c>
      <c r="Y75" s="2">
        <f>Table3[[#This Row],[Defective Units]]/Table3[[#This Row],[Units Produced]]</f>
        <v>3.7676609105180531E-2</v>
      </c>
      <c r="Z75" s="4">
        <f ca="1">Table3[[#This Row],[Total Operating Time (minutes)]]/Table3[[#This Row],[Available Time(minutes)]]</f>
        <v>6.6811594202898554</v>
      </c>
      <c r="AA75" s="2">
        <f>Table3[[#This Row],[Good Units]]/Table3[[#This Row],[Units Produced]]</f>
        <v>0.96232339089481944</v>
      </c>
      <c r="AB75" s="2">
        <f>Table3[[#This Row],[Scrap Units]]/Table3[[#This Row],[Units Produced]]</f>
        <v>1.4128728414442701E-2</v>
      </c>
      <c r="AC75" s="4">
        <f>Table3[[#This Row],[Units Produced]]/Table3[[#This Row],[Shift]]</f>
        <v>318.5</v>
      </c>
      <c r="AD75" s="2">
        <f>Table3[[#This Row],[Units Produced]]/Table3[[#This Row],[Max Capacity]]</f>
        <v>0.95645645645645649</v>
      </c>
      <c r="AE75" s="4">
        <f>Table3[[#This Row],[Repair Time (minutes)]]/Table3[[#This Row],[Number of Repairs]]</f>
        <v>7.2</v>
      </c>
      <c r="AF75" s="4">
        <f ca="1">Table3[[#This Row],[Total Operating Time (minutes)]]/Table3[[#This Row],[Number of failures]]</f>
        <v>115.25</v>
      </c>
      <c r="AG75" s="4">
        <f>Table3[[#This Row],[Orders Fulfilled]]/Table3[[#This Row],[Orders Received]]</f>
        <v>0.90909090909090906</v>
      </c>
      <c r="AH75" s="4">
        <f>Table3[[#This Row],[Units Produced]]/Table3[[#This Row],[Energy Consumed (kWh)]]</f>
        <v>5.5764685284075988</v>
      </c>
    </row>
    <row r="76" spans="1:34" x14ac:dyDescent="0.3">
      <c r="A76" s="1">
        <f t="shared" ca="1" si="4"/>
        <v>45152</v>
      </c>
      <c r="B76">
        <v>1</v>
      </c>
      <c r="C76" t="s">
        <v>18</v>
      </c>
      <c r="D76">
        <v>475</v>
      </c>
      <c r="E76">
        <v>452</v>
      </c>
      <c r="F76">
        <v>23</v>
      </c>
      <c r="G76">
        <f t="shared" ca="1" si="5"/>
        <v>65</v>
      </c>
      <c r="H76">
        <v>45</v>
      </c>
      <c r="I76">
        <v>574</v>
      </c>
      <c r="J76">
        <v>8</v>
      </c>
      <c r="K76">
        <v>147.18</v>
      </c>
      <c r="L76">
        <v>42</v>
      </c>
      <c r="M76">
        <v>68</v>
      </c>
      <c r="N76">
        <v>3.68</v>
      </c>
      <c r="O76">
        <v>618</v>
      </c>
      <c r="P76">
        <f t="shared" ca="1" si="6"/>
        <v>4</v>
      </c>
      <c r="Q76">
        <v>31</v>
      </c>
      <c r="R76">
        <v>3</v>
      </c>
      <c r="S76">
        <v>4.0199999999999996</v>
      </c>
      <c r="T76">
        <f t="shared" ca="1" si="7"/>
        <v>579</v>
      </c>
      <c r="U76" s="2">
        <f ca="1">Table3[[#This Row],[Total Operating Time (minutes)]]/Table3[[#This Row],[Production planning Time(minutes)]]</f>
        <v>0.99136442141623493</v>
      </c>
      <c r="V76" s="2">
        <f>Table3[[#This Row],[Units Produced]]/Table3[[#This Row],[Max Capacity]]</f>
        <v>0.76860841423948223</v>
      </c>
      <c r="W76" s="2">
        <f>Table3[[#This Row],[Good Units]]/Table3[[#This Row],[Units Produced]]</f>
        <v>0.95157894736842108</v>
      </c>
      <c r="X76" s="2">
        <f>Table3[[#This Row],[Total Operating Time (minutes)]]/Table3[[#This Row],[Units Produced]]</f>
        <v>1.2084210526315788</v>
      </c>
      <c r="Y76" s="2">
        <f>Table3[[#This Row],[Defective Units]]/Table3[[#This Row],[Units Produced]]</f>
        <v>4.8421052631578948E-2</v>
      </c>
      <c r="Z76" s="4">
        <f ca="1">Table3[[#This Row],[Total Operating Time (minutes)]]/Table3[[#This Row],[Available Time(minutes)]]</f>
        <v>8.8307692307692314</v>
      </c>
      <c r="AA76" s="2">
        <f>Table3[[#This Row],[Good Units]]/Table3[[#This Row],[Units Produced]]</f>
        <v>0.95157894736842108</v>
      </c>
      <c r="AB76" s="2">
        <f>Table3[[#This Row],[Scrap Units]]/Table3[[#This Row],[Units Produced]]</f>
        <v>1.6842105263157894E-2</v>
      </c>
      <c r="AC76" s="4">
        <f>Table3[[#This Row],[Units Produced]]/Table3[[#This Row],[Shift]]</f>
        <v>475</v>
      </c>
      <c r="AD76" s="2">
        <f>Table3[[#This Row],[Units Produced]]/Table3[[#This Row],[Max Capacity]]</f>
        <v>0.76860841423948223</v>
      </c>
      <c r="AE76" s="4">
        <f>Table3[[#This Row],[Repair Time (minutes)]]/Table3[[#This Row],[Number of Repairs]]</f>
        <v>10.333333333333334</v>
      </c>
      <c r="AF76" s="4">
        <f ca="1">Table3[[#This Row],[Total Operating Time (minutes)]]/Table3[[#This Row],[Number of failures]]</f>
        <v>143.5</v>
      </c>
      <c r="AG76" s="4">
        <f>Table3[[#This Row],[Orders Fulfilled]]/Table3[[#This Row],[Orders Received]]</f>
        <v>0.61764705882352944</v>
      </c>
      <c r="AH76" s="4">
        <f>Table3[[#This Row],[Units Produced]]/Table3[[#This Row],[Energy Consumed (kWh)]]</f>
        <v>3.2273406712868593</v>
      </c>
    </row>
    <row r="77" spans="1:34" x14ac:dyDescent="0.3">
      <c r="A77" s="1">
        <f t="shared" ca="1" si="4"/>
        <v>45168</v>
      </c>
      <c r="B77">
        <v>1</v>
      </c>
      <c r="C77" t="s">
        <v>19</v>
      </c>
      <c r="D77">
        <v>437</v>
      </c>
      <c r="E77">
        <v>408</v>
      </c>
      <c r="F77">
        <v>29</v>
      </c>
      <c r="G77">
        <f t="shared" ca="1" si="5"/>
        <v>63</v>
      </c>
      <c r="H77">
        <v>54</v>
      </c>
      <c r="I77">
        <v>422</v>
      </c>
      <c r="J77">
        <v>4</v>
      </c>
      <c r="K77">
        <v>179.51</v>
      </c>
      <c r="L77">
        <v>44</v>
      </c>
      <c r="M77">
        <v>31</v>
      </c>
      <c r="N77">
        <v>4.66</v>
      </c>
      <c r="O77">
        <v>668</v>
      </c>
      <c r="P77">
        <f t="shared" ca="1" si="6"/>
        <v>4</v>
      </c>
      <c r="Q77">
        <v>26</v>
      </c>
      <c r="R77">
        <v>5</v>
      </c>
      <c r="S77">
        <v>3.92</v>
      </c>
      <c r="T77">
        <f t="shared" ca="1" si="7"/>
        <v>560</v>
      </c>
      <c r="U77" s="2">
        <f ca="1">Table3[[#This Row],[Total Operating Time (minutes)]]/Table3[[#This Row],[Production planning Time(minutes)]]</f>
        <v>0.75357142857142856</v>
      </c>
      <c r="V77" s="2">
        <f>Table3[[#This Row],[Units Produced]]/Table3[[#This Row],[Max Capacity]]</f>
        <v>0.65419161676646709</v>
      </c>
      <c r="W77" s="2">
        <f>Table3[[#This Row],[Good Units]]/Table3[[#This Row],[Units Produced]]</f>
        <v>0.93363844393592677</v>
      </c>
      <c r="X77" s="2">
        <f>Table3[[#This Row],[Total Operating Time (minutes)]]/Table3[[#This Row],[Units Produced]]</f>
        <v>0.96567505720823799</v>
      </c>
      <c r="Y77" s="2">
        <f>Table3[[#This Row],[Defective Units]]/Table3[[#This Row],[Units Produced]]</f>
        <v>6.6361556064073221E-2</v>
      </c>
      <c r="Z77" s="4">
        <f ca="1">Table3[[#This Row],[Total Operating Time (minutes)]]/Table3[[#This Row],[Available Time(minutes)]]</f>
        <v>6.6984126984126986</v>
      </c>
      <c r="AA77" s="2">
        <f>Table3[[#This Row],[Good Units]]/Table3[[#This Row],[Units Produced]]</f>
        <v>0.93363844393592677</v>
      </c>
      <c r="AB77" s="2">
        <f>Table3[[#This Row],[Scrap Units]]/Table3[[#This Row],[Units Produced]]</f>
        <v>9.1533180778032037E-3</v>
      </c>
      <c r="AC77" s="4">
        <f>Table3[[#This Row],[Units Produced]]/Table3[[#This Row],[Shift]]</f>
        <v>437</v>
      </c>
      <c r="AD77" s="2">
        <f>Table3[[#This Row],[Units Produced]]/Table3[[#This Row],[Max Capacity]]</f>
        <v>0.65419161676646709</v>
      </c>
      <c r="AE77" s="4">
        <f>Table3[[#This Row],[Repair Time (minutes)]]/Table3[[#This Row],[Number of Repairs]]</f>
        <v>5.2</v>
      </c>
      <c r="AF77" s="4">
        <f ca="1">Table3[[#This Row],[Total Operating Time (minutes)]]/Table3[[#This Row],[Number of failures]]</f>
        <v>105.5</v>
      </c>
      <c r="AG77" s="4">
        <f>Table3[[#This Row],[Orders Fulfilled]]/Table3[[#This Row],[Orders Received]]</f>
        <v>1.4193548387096775</v>
      </c>
      <c r="AH77" s="4">
        <f>Table3[[#This Row],[Units Produced]]/Table3[[#This Row],[Energy Consumed (kWh)]]</f>
        <v>2.434404768536572</v>
      </c>
    </row>
    <row r="78" spans="1:34" x14ac:dyDescent="0.3">
      <c r="A78" s="1">
        <f t="shared" ca="1" si="4"/>
        <v>45070</v>
      </c>
      <c r="B78">
        <v>2</v>
      </c>
      <c r="C78" t="s">
        <v>17</v>
      </c>
      <c r="D78">
        <v>448</v>
      </c>
      <c r="E78">
        <v>420</v>
      </c>
      <c r="F78">
        <v>28</v>
      </c>
      <c r="G78">
        <f t="shared" ca="1" si="5"/>
        <v>60</v>
      </c>
      <c r="H78">
        <v>25</v>
      </c>
      <c r="I78">
        <v>528</v>
      </c>
      <c r="J78">
        <v>3</v>
      </c>
      <c r="K78">
        <v>148.13</v>
      </c>
      <c r="L78">
        <v>31</v>
      </c>
      <c r="M78">
        <v>42</v>
      </c>
      <c r="N78">
        <v>2.68</v>
      </c>
      <c r="O78">
        <v>617</v>
      </c>
      <c r="P78">
        <f t="shared" ca="1" si="6"/>
        <v>3</v>
      </c>
      <c r="Q78">
        <v>28</v>
      </c>
      <c r="R78">
        <v>2</v>
      </c>
      <c r="S78">
        <v>3.99</v>
      </c>
      <c r="T78">
        <f t="shared" ca="1" si="7"/>
        <v>509</v>
      </c>
      <c r="U78" s="2">
        <f ca="1">Table3[[#This Row],[Total Operating Time (minutes)]]/Table3[[#This Row],[Production planning Time(minutes)]]</f>
        <v>1.037328094302554</v>
      </c>
      <c r="V78" s="2">
        <f>Table3[[#This Row],[Units Produced]]/Table3[[#This Row],[Max Capacity]]</f>
        <v>0.72609400324149109</v>
      </c>
      <c r="W78" s="2">
        <f>Table3[[#This Row],[Good Units]]/Table3[[#This Row],[Units Produced]]</f>
        <v>0.9375</v>
      </c>
      <c r="X78" s="2">
        <f>Table3[[#This Row],[Total Operating Time (minutes)]]/Table3[[#This Row],[Units Produced]]</f>
        <v>1.1785714285714286</v>
      </c>
      <c r="Y78" s="2">
        <f>Table3[[#This Row],[Defective Units]]/Table3[[#This Row],[Units Produced]]</f>
        <v>6.25E-2</v>
      </c>
      <c r="Z78" s="4">
        <f ca="1">Table3[[#This Row],[Total Operating Time (minutes)]]/Table3[[#This Row],[Available Time(minutes)]]</f>
        <v>8.8000000000000007</v>
      </c>
      <c r="AA78" s="2">
        <f>Table3[[#This Row],[Good Units]]/Table3[[#This Row],[Units Produced]]</f>
        <v>0.9375</v>
      </c>
      <c r="AB78" s="2">
        <f>Table3[[#This Row],[Scrap Units]]/Table3[[#This Row],[Units Produced]]</f>
        <v>6.6964285714285711E-3</v>
      </c>
      <c r="AC78" s="4">
        <f>Table3[[#This Row],[Units Produced]]/Table3[[#This Row],[Shift]]</f>
        <v>224</v>
      </c>
      <c r="AD78" s="2">
        <f>Table3[[#This Row],[Units Produced]]/Table3[[#This Row],[Max Capacity]]</f>
        <v>0.72609400324149109</v>
      </c>
      <c r="AE78" s="4">
        <f>Table3[[#This Row],[Repair Time (minutes)]]/Table3[[#This Row],[Number of Repairs]]</f>
        <v>14</v>
      </c>
      <c r="AF78" s="4">
        <f ca="1">Table3[[#This Row],[Total Operating Time (minutes)]]/Table3[[#This Row],[Number of failures]]</f>
        <v>176</v>
      </c>
      <c r="AG78" s="4">
        <f>Table3[[#This Row],[Orders Fulfilled]]/Table3[[#This Row],[Orders Received]]</f>
        <v>0.73809523809523814</v>
      </c>
      <c r="AH78" s="4">
        <f>Table3[[#This Row],[Units Produced]]/Table3[[#This Row],[Energy Consumed (kWh)]]</f>
        <v>3.0243704853844595</v>
      </c>
    </row>
    <row r="79" spans="1:34" x14ac:dyDescent="0.3">
      <c r="A79" s="1">
        <f t="shared" ca="1" si="4"/>
        <v>45259</v>
      </c>
      <c r="B79">
        <v>1</v>
      </c>
      <c r="C79" t="s">
        <v>19</v>
      </c>
      <c r="D79">
        <v>409</v>
      </c>
      <c r="E79">
        <v>389</v>
      </c>
      <c r="F79">
        <v>20</v>
      </c>
      <c r="G79">
        <f t="shared" ca="1" si="5"/>
        <v>60</v>
      </c>
      <c r="H79">
        <v>20</v>
      </c>
      <c r="I79">
        <v>509</v>
      </c>
      <c r="J79">
        <v>7</v>
      </c>
      <c r="K79">
        <v>172.61</v>
      </c>
      <c r="L79">
        <v>51</v>
      </c>
      <c r="M79">
        <v>41</v>
      </c>
      <c r="N79">
        <v>2.89</v>
      </c>
      <c r="O79">
        <v>679</v>
      </c>
      <c r="P79">
        <f t="shared" ca="1" si="6"/>
        <v>1</v>
      </c>
      <c r="Q79">
        <v>31</v>
      </c>
      <c r="R79">
        <v>1</v>
      </c>
      <c r="S79">
        <v>5.71</v>
      </c>
      <c r="T79">
        <f t="shared" ca="1" si="7"/>
        <v>600</v>
      </c>
      <c r="U79" s="2">
        <f ca="1">Table3[[#This Row],[Total Operating Time (minutes)]]/Table3[[#This Row],[Production planning Time(minutes)]]</f>
        <v>0.84833333333333338</v>
      </c>
      <c r="V79" s="2">
        <f>Table3[[#This Row],[Units Produced]]/Table3[[#This Row],[Max Capacity]]</f>
        <v>0.60235640648011779</v>
      </c>
      <c r="W79" s="2">
        <f>Table3[[#This Row],[Good Units]]/Table3[[#This Row],[Units Produced]]</f>
        <v>0.9511002444987775</v>
      </c>
      <c r="X79" s="2">
        <f>Table3[[#This Row],[Total Operating Time (minutes)]]/Table3[[#This Row],[Units Produced]]</f>
        <v>1.2444987775061125</v>
      </c>
      <c r="Y79" s="2">
        <f>Table3[[#This Row],[Defective Units]]/Table3[[#This Row],[Units Produced]]</f>
        <v>4.8899755501222497E-2</v>
      </c>
      <c r="Z79" s="4">
        <f ca="1">Table3[[#This Row],[Total Operating Time (minutes)]]/Table3[[#This Row],[Available Time(minutes)]]</f>
        <v>8.4833333333333325</v>
      </c>
      <c r="AA79" s="2">
        <f>Table3[[#This Row],[Good Units]]/Table3[[#This Row],[Units Produced]]</f>
        <v>0.9511002444987775</v>
      </c>
      <c r="AB79" s="2">
        <f>Table3[[#This Row],[Scrap Units]]/Table3[[#This Row],[Units Produced]]</f>
        <v>1.7114914425427872E-2</v>
      </c>
      <c r="AC79" s="4">
        <f>Table3[[#This Row],[Units Produced]]/Table3[[#This Row],[Shift]]</f>
        <v>409</v>
      </c>
      <c r="AD79" s="2">
        <f>Table3[[#This Row],[Units Produced]]/Table3[[#This Row],[Max Capacity]]</f>
        <v>0.60235640648011779</v>
      </c>
      <c r="AE79" s="4">
        <f>Table3[[#This Row],[Repair Time (minutes)]]/Table3[[#This Row],[Number of Repairs]]</f>
        <v>31</v>
      </c>
      <c r="AF79" s="4">
        <f ca="1">Table3[[#This Row],[Total Operating Time (minutes)]]/Table3[[#This Row],[Number of failures]]</f>
        <v>509</v>
      </c>
      <c r="AG79" s="4">
        <f>Table3[[#This Row],[Orders Fulfilled]]/Table3[[#This Row],[Orders Received]]</f>
        <v>1.2439024390243902</v>
      </c>
      <c r="AH79" s="4">
        <f>Table3[[#This Row],[Units Produced]]/Table3[[#This Row],[Energy Consumed (kWh)]]</f>
        <v>2.3695035050112971</v>
      </c>
    </row>
    <row r="80" spans="1:34" x14ac:dyDescent="0.3">
      <c r="A80" s="1">
        <f t="shared" ca="1" si="4"/>
        <v>44984</v>
      </c>
      <c r="B80">
        <v>3</v>
      </c>
      <c r="C80" t="s">
        <v>21</v>
      </c>
      <c r="D80">
        <v>695</v>
      </c>
      <c r="E80">
        <v>668</v>
      </c>
      <c r="F80">
        <v>27</v>
      </c>
      <c r="G80">
        <f t="shared" ca="1" si="5"/>
        <v>62</v>
      </c>
      <c r="H80">
        <v>60</v>
      </c>
      <c r="I80">
        <v>595</v>
      </c>
      <c r="J80">
        <v>8</v>
      </c>
      <c r="K80">
        <v>163.34</v>
      </c>
      <c r="L80">
        <v>49</v>
      </c>
      <c r="M80">
        <v>66</v>
      </c>
      <c r="N80">
        <v>2.2999999999999998</v>
      </c>
      <c r="O80">
        <v>622</v>
      </c>
      <c r="P80">
        <f t="shared" ca="1" si="6"/>
        <v>1</v>
      </c>
      <c r="Q80">
        <v>25</v>
      </c>
      <c r="R80">
        <v>1</v>
      </c>
      <c r="S80">
        <v>4.01</v>
      </c>
      <c r="T80">
        <f t="shared" ca="1" si="7"/>
        <v>530</v>
      </c>
      <c r="U80" s="2">
        <f ca="1">Table3[[#This Row],[Total Operating Time (minutes)]]/Table3[[#This Row],[Production planning Time(minutes)]]</f>
        <v>1.1226415094339623</v>
      </c>
      <c r="V80" s="2">
        <f>Table3[[#This Row],[Units Produced]]/Table3[[#This Row],[Max Capacity]]</f>
        <v>1.117363344051447</v>
      </c>
      <c r="W80" s="2">
        <f>Table3[[#This Row],[Good Units]]/Table3[[#This Row],[Units Produced]]</f>
        <v>0.96115107913669062</v>
      </c>
      <c r="X80" s="2">
        <f>Table3[[#This Row],[Total Operating Time (minutes)]]/Table3[[#This Row],[Units Produced]]</f>
        <v>0.85611510791366907</v>
      </c>
      <c r="Y80" s="2">
        <f>Table3[[#This Row],[Defective Units]]/Table3[[#This Row],[Units Produced]]</f>
        <v>3.884892086330935E-2</v>
      </c>
      <c r="Z80" s="4">
        <f ca="1">Table3[[#This Row],[Total Operating Time (minutes)]]/Table3[[#This Row],[Available Time(minutes)]]</f>
        <v>9.5967741935483879</v>
      </c>
      <c r="AA80" s="2">
        <f>Table3[[#This Row],[Good Units]]/Table3[[#This Row],[Units Produced]]</f>
        <v>0.96115107913669062</v>
      </c>
      <c r="AB80" s="2">
        <f>Table3[[#This Row],[Scrap Units]]/Table3[[#This Row],[Units Produced]]</f>
        <v>1.1510791366906475E-2</v>
      </c>
      <c r="AC80" s="4">
        <f>Table3[[#This Row],[Units Produced]]/Table3[[#This Row],[Shift]]</f>
        <v>231.66666666666666</v>
      </c>
      <c r="AD80" s="2">
        <f>Table3[[#This Row],[Units Produced]]/Table3[[#This Row],[Max Capacity]]</f>
        <v>1.117363344051447</v>
      </c>
      <c r="AE80" s="4">
        <f>Table3[[#This Row],[Repair Time (minutes)]]/Table3[[#This Row],[Number of Repairs]]</f>
        <v>25</v>
      </c>
      <c r="AF80" s="4">
        <f ca="1">Table3[[#This Row],[Total Operating Time (minutes)]]/Table3[[#This Row],[Number of failures]]</f>
        <v>595</v>
      </c>
      <c r="AG80" s="4">
        <f>Table3[[#This Row],[Orders Fulfilled]]/Table3[[#This Row],[Orders Received]]</f>
        <v>0.74242424242424243</v>
      </c>
      <c r="AH80" s="4">
        <f>Table3[[#This Row],[Units Produced]]/Table3[[#This Row],[Energy Consumed (kWh)]]</f>
        <v>4.2549283702706013</v>
      </c>
    </row>
    <row r="81" spans="1:34" x14ac:dyDescent="0.3">
      <c r="A81" s="1">
        <f t="shared" ca="1" si="4"/>
        <v>44958</v>
      </c>
      <c r="B81">
        <v>1</v>
      </c>
      <c r="C81" t="s">
        <v>21</v>
      </c>
      <c r="D81">
        <v>571</v>
      </c>
      <c r="E81">
        <v>545</v>
      </c>
      <c r="F81">
        <v>26</v>
      </c>
      <c r="G81">
        <f t="shared" ca="1" si="5"/>
        <v>69</v>
      </c>
      <c r="H81">
        <v>13</v>
      </c>
      <c r="I81">
        <v>486</v>
      </c>
      <c r="J81">
        <v>3</v>
      </c>
      <c r="K81">
        <v>142.16</v>
      </c>
      <c r="L81">
        <v>42</v>
      </c>
      <c r="M81">
        <v>32</v>
      </c>
      <c r="N81">
        <v>4.7699999999999996</v>
      </c>
      <c r="O81">
        <v>682</v>
      </c>
      <c r="P81">
        <f t="shared" ca="1" si="6"/>
        <v>6</v>
      </c>
      <c r="Q81">
        <v>26</v>
      </c>
      <c r="R81">
        <v>2</v>
      </c>
      <c r="S81">
        <v>3.82</v>
      </c>
      <c r="T81">
        <f t="shared" ca="1" si="7"/>
        <v>531</v>
      </c>
      <c r="U81" s="2">
        <f ca="1">Table3[[#This Row],[Total Operating Time (minutes)]]/Table3[[#This Row],[Production planning Time(minutes)]]</f>
        <v>0.9152542372881356</v>
      </c>
      <c r="V81" s="2">
        <f>Table3[[#This Row],[Units Produced]]/Table3[[#This Row],[Max Capacity]]</f>
        <v>0.83724340175953083</v>
      </c>
      <c r="W81" s="2">
        <f>Table3[[#This Row],[Good Units]]/Table3[[#This Row],[Units Produced]]</f>
        <v>0.95446584938704027</v>
      </c>
      <c r="X81" s="2">
        <f>Table3[[#This Row],[Total Operating Time (minutes)]]/Table3[[#This Row],[Units Produced]]</f>
        <v>0.85113835376532399</v>
      </c>
      <c r="Y81" s="2">
        <f>Table3[[#This Row],[Defective Units]]/Table3[[#This Row],[Units Produced]]</f>
        <v>4.553415061295972E-2</v>
      </c>
      <c r="Z81" s="4">
        <f ca="1">Table3[[#This Row],[Total Operating Time (minutes)]]/Table3[[#This Row],[Available Time(minutes)]]</f>
        <v>7.0434782608695654</v>
      </c>
      <c r="AA81" s="2">
        <f>Table3[[#This Row],[Good Units]]/Table3[[#This Row],[Units Produced]]</f>
        <v>0.95446584938704027</v>
      </c>
      <c r="AB81" s="2">
        <f>Table3[[#This Row],[Scrap Units]]/Table3[[#This Row],[Units Produced]]</f>
        <v>5.2539404553415062E-3</v>
      </c>
      <c r="AC81" s="4">
        <f>Table3[[#This Row],[Units Produced]]/Table3[[#This Row],[Shift]]</f>
        <v>571</v>
      </c>
      <c r="AD81" s="2">
        <f>Table3[[#This Row],[Units Produced]]/Table3[[#This Row],[Max Capacity]]</f>
        <v>0.83724340175953083</v>
      </c>
      <c r="AE81" s="4">
        <f>Table3[[#This Row],[Repair Time (minutes)]]/Table3[[#This Row],[Number of Repairs]]</f>
        <v>13</v>
      </c>
      <c r="AF81" s="4">
        <f ca="1">Table3[[#This Row],[Total Operating Time (minutes)]]/Table3[[#This Row],[Number of failures]]</f>
        <v>81</v>
      </c>
      <c r="AG81" s="4">
        <f>Table3[[#This Row],[Orders Fulfilled]]/Table3[[#This Row],[Orders Received]]</f>
        <v>1.3125</v>
      </c>
      <c r="AH81" s="4">
        <f>Table3[[#This Row],[Units Produced]]/Table3[[#This Row],[Energy Consumed (kWh)]]</f>
        <v>4.0166010129431626</v>
      </c>
    </row>
    <row r="82" spans="1:34" x14ac:dyDescent="0.3">
      <c r="A82" s="1">
        <f t="shared" ca="1" si="4"/>
        <v>44979</v>
      </c>
      <c r="B82">
        <v>2</v>
      </c>
      <c r="C82" t="s">
        <v>18</v>
      </c>
      <c r="D82">
        <v>615</v>
      </c>
      <c r="E82">
        <v>585</v>
      </c>
      <c r="F82">
        <v>30</v>
      </c>
      <c r="G82">
        <f t="shared" ca="1" si="5"/>
        <v>69</v>
      </c>
      <c r="H82">
        <v>15</v>
      </c>
      <c r="I82">
        <v>572</v>
      </c>
      <c r="J82">
        <v>2</v>
      </c>
      <c r="K82">
        <v>121.2</v>
      </c>
      <c r="L82">
        <v>32</v>
      </c>
      <c r="M82">
        <v>44</v>
      </c>
      <c r="N82">
        <v>3.65</v>
      </c>
      <c r="O82">
        <v>681</v>
      </c>
      <c r="P82">
        <f t="shared" ca="1" si="6"/>
        <v>1</v>
      </c>
      <c r="Q82">
        <v>30</v>
      </c>
      <c r="R82">
        <v>3</v>
      </c>
      <c r="S82">
        <v>3.2</v>
      </c>
      <c r="T82">
        <f t="shared" ca="1" si="7"/>
        <v>553</v>
      </c>
      <c r="U82" s="2">
        <f ca="1">Table3[[#This Row],[Total Operating Time (minutes)]]/Table3[[#This Row],[Production planning Time(minutes)]]</f>
        <v>1.0343580470162748</v>
      </c>
      <c r="V82" s="2">
        <f>Table3[[#This Row],[Units Produced]]/Table3[[#This Row],[Max Capacity]]</f>
        <v>0.90308370044052866</v>
      </c>
      <c r="W82" s="2">
        <f>Table3[[#This Row],[Good Units]]/Table3[[#This Row],[Units Produced]]</f>
        <v>0.95121951219512191</v>
      </c>
      <c r="X82" s="2">
        <f>Table3[[#This Row],[Total Operating Time (minutes)]]/Table3[[#This Row],[Units Produced]]</f>
        <v>0.9300813008130081</v>
      </c>
      <c r="Y82" s="2">
        <f>Table3[[#This Row],[Defective Units]]/Table3[[#This Row],[Units Produced]]</f>
        <v>4.878048780487805E-2</v>
      </c>
      <c r="Z82" s="4">
        <f ca="1">Table3[[#This Row],[Total Operating Time (minutes)]]/Table3[[#This Row],[Available Time(minutes)]]</f>
        <v>8.2898550724637676</v>
      </c>
      <c r="AA82" s="2">
        <f>Table3[[#This Row],[Good Units]]/Table3[[#This Row],[Units Produced]]</f>
        <v>0.95121951219512191</v>
      </c>
      <c r="AB82" s="2">
        <f>Table3[[#This Row],[Scrap Units]]/Table3[[#This Row],[Units Produced]]</f>
        <v>3.2520325203252032E-3</v>
      </c>
      <c r="AC82" s="4">
        <f>Table3[[#This Row],[Units Produced]]/Table3[[#This Row],[Shift]]</f>
        <v>307.5</v>
      </c>
      <c r="AD82" s="2">
        <f>Table3[[#This Row],[Units Produced]]/Table3[[#This Row],[Max Capacity]]</f>
        <v>0.90308370044052866</v>
      </c>
      <c r="AE82" s="4">
        <f>Table3[[#This Row],[Repair Time (minutes)]]/Table3[[#This Row],[Number of Repairs]]</f>
        <v>10</v>
      </c>
      <c r="AF82" s="4">
        <f ca="1">Table3[[#This Row],[Total Operating Time (minutes)]]/Table3[[#This Row],[Number of failures]]</f>
        <v>572</v>
      </c>
      <c r="AG82" s="4">
        <f>Table3[[#This Row],[Orders Fulfilled]]/Table3[[#This Row],[Orders Received]]</f>
        <v>0.72727272727272729</v>
      </c>
      <c r="AH82" s="4">
        <f>Table3[[#This Row],[Units Produced]]/Table3[[#This Row],[Energy Consumed (kWh)]]</f>
        <v>5.0742574257425739</v>
      </c>
    </row>
    <row r="83" spans="1:34" x14ac:dyDescent="0.3">
      <c r="A83" s="1">
        <f t="shared" ca="1" si="4"/>
        <v>45067</v>
      </c>
      <c r="B83">
        <v>1</v>
      </c>
      <c r="C83" t="s">
        <v>21</v>
      </c>
      <c r="D83">
        <v>632</v>
      </c>
      <c r="E83">
        <v>615</v>
      </c>
      <c r="F83">
        <v>17</v>
      </c>
      <c r="G83">
        <f t="shared" ca="1" si="5"/>
        <v>65</v>
      </c>
      <c r="H83">
        <v>32</v>
      </c>
      <c r="I83">
        <v>411</v>
      </c>
      <c r="J83">
        <v>10</v>
      </c>
      <c r="K83">
        <v>165.76</v>
      </c>
      <c r="L83">
        <v>55</v>
      </c>
      <c r="M83">
        <v>69</v>
      </c>
      <c r="N83">
        <v>2.89</v>
      </c>
      <c r="O83">
        <v>671</v>
      </c>
      <c r="P83">
        <f t="shared" ca="1" si="6"/>
        <v>7</v>
      </c>
      <c r="Q83">
        <v>34</v>
      </c>
      <c r="R83">
        <v>5</v>
      </c>
      <c r="S83">
        <v>4.29</v>
      </c>
      <c r="T83">
        <f t="shared" ca="1" si="7"/>
        <v>596</v>
      </c>
      <c r="U83" s="2">
        <f ca="1">Table3[[#This Row],[Total Operating Time (minutes)]]/Table3[[#This Row],[Production planning Time(minutes)]]</f>
        <v>0.68959731543624159</v>
      </c>
      <c r="V83" s="2">
        <f>Table3[[#This Row],[Units Produced]]/Table3[[#This Row],[Max Capacity]]</f>
        <v>0.94187779433681074</v>
      </c>
      <c r="W83" s="2">
        <f>Table3[[#This Row],[Good Units]]/Table3[[#This Row],[Units Produced]]</f>
        <v>0.97310126582278478</v>
      </c>
      <c r="X83" s="2">
        <f>Table3[[#This Row],[Total Operating Time (minutes)]]/Table3[[#This Row],[Units Produced]]</f>
        <v>0.65031645569620256</v>
      </c>
      <c r="Y83" s="2">
        <f>Table3[[#This Row],[Defective Units]]/Table3[[#This Row],[Units Produced]]</f>
        <v>2.6898734177215191E-2</v>
      </c>
      <c r="Z83" s="4">
        <f ca="1">Table3[[#This Row],[Total Operating Time (minutes)]]/Table3[[#This Row],[Available Time(minutes)]]</f>
        <v>6.3230769230769228</v>
      </c>
      <c r="AA83" s="2">
        <f>Table3[[#This Row],[Good Units]]/Table3[[#This Row],[Units Produced]]</f>
        <v>0.97310126582278478</v>
      </c>
      <c r="AB83" s="2">
        <f>Table3[[#This Row],[Scrap Units]]/Table3[[#This Row],[Units Produced]]</f>
        <v>1.5822784810126583E-2</v>
      </c>
      <c r="AC83" s="4">
        <f>Table3[[#This Row],[Units Produced]]/Table3[[#This Row],[Shift]]</f>
        <v>632</v>
      </c>
      <c r="AD83" s="2">
        <f>Table3[[#This Row],[Units Produced]]/Table3[[#This Row],[Max Capacity]]</f>
        <v>0.94187779433681074</v>
      </c>
      <c r="AE83" s="4">
        <f>Table3[[#This Row],[Repair Time (minutes)]]/Table3[[#This Row],[Number of Repairs]]</f>
        <v>6.8</v>
      </c>
      <c r="AF83" s="4">
        <f ca="1">Table3[[#This Row],[Total Operating Time (minutes)]]/Table3[[#This Row],[Number of failures]]</f>
        <v>58.714285714285715</v>
      </c>
      <c r="AG83" s="4">
        <f>Table3[[#This Row],[Orders Fulfilled]]/Table3[[#This Row],[Orders Received]]</f>
        <v>0.79710144927536231</v>
      </c>
      <c r="AH83" s="4">
        <f>Table3[[#This Row],[Units Produced]]/Table3[[#This Row],[Energy Consumed (kWh)]]</f>
        <v>3.8127413127413128</v>
      </c>
    </row>
    <row r="84" spans="1:34" x14ac:dyDescent="0.3">
      <c r="A84" s="1">
        <f t="shared" ca="1" si="4"/>
        <v>45105</v>
      </c>
      <c r="B84">
        <v>3</v>
      </c>
      <c r="C84" t="s">
        <v>21</v>
      </c>
      <c r="D84">
        <v>456</v>
      </c>
      <c r="E84">
        <v>427</v>
      </c>
      <c r="F84">
        <v>29</v>
      </c>
      <c r="G84">
        <f t="shared" ca="1" si="5"/>
        <v>70</v>
      </c>
      <c r="H84">
        <v>58</v>
      </c>
      <c r="I84">
        <v>531</v>
      </c>
      <c r="J84">
        <v>4</v>
      </c>
      <c r="K84">
        <v>189.94</v>
      </c>
      <c r="L84">
        <v>54</v>
      </c>
      <c r="M84">
        <v>68</v>
      </c>
      <c r="N84">
        <v>4.13</v>
      </c>
      <c r="O84">
        <v>638</v>
      </c>
      <c r="P84">
        <f t="shared" ca="1" si="6"/>
        <v>3</v>
      </c>
      <c r="Q84">
        <v>34</v>
      </c>
      <c r="R84">
        <v>3</v>
      </c>
      <c r="S84">
        <v>3.49</v>
      </c>
      <c r="T84">
        <f t="shared" ca="1" si="7"/>
        <v>535</v>
      </c>
      <c r="U84" s="2">
        <f ca="1">Table3[[#This Row],[Total Operating Time (minutes)]]/Table3[[#This Row],[Production planning Time(minutes)]]</f>
        <v>0.99252336448598133</v>
      </c>
      <c r="V84" s="2">
        <f>Table3[[#This Row],[Units Produced]]/Table3[[#This Row],[Max Capacity]]</f>
        <v>0.71473354231974917</v>
      </c>
      <c r="W84" s="2">
        <f>Table3[[#This Row],[Good Units]]/Table3[[#This Row],[Units Produced]]</f>
        <v>0.93640350877192979</v>
      </c>
      <c r="X84" s="2">
        <f>Table3[[#This Row],[Total Operating Time (minutes)]]/Table3[[#This Row],[Units Produced]]</f>
        <v>1.1644736842105263</v>
      </c>
      <c r="Y84" s="2">
        <f>Table3[[#This Row],[Defective Units]]/Table3[[#This Row],[Units Produced]]</f>
        <v>6.3596491228070179E-2</v>
      </c>
      <c r="Z84" s="4">
        <f ca="1">Table3[[#This Row],[Total Operating Time (minutes)]]/Table3[[#This Row],[Available Time(minutes)]]</f>
        <v>7.5857142857142854</v>
      </c>
      <c r="AA84" s="2">
        <f>Table3[[#This Row],[Good Units]]/Table3[[#This Row],[Units Produced]]</f>
        <v>0.93640350877192979</v>
      </c>
      <c r="AB84" s="2">
        <f>Table3[[#This Row],[Scrap Units]]/Table3[[#This Row],[Units Produced]]</f>
        <v>8.771929824561403E-3</v>
      </c>
      <c r="AC84" s="4">
        <f>Table3[[#This Row],[Units Produced]]/Table3[[#This Row],[Shift]]</f>
        <v>152</v>
      </c>
      <c r="AD84" s="2">
        <f>Table3[[#This Row],[Units Produced]]/Table3[[#This Row],[Max Capacity]]</f>
        <v>0.71473354231974917</v>
      </c>
      <c r="AE84" s="4">
        <f>Table3[[#This Row],[Repair Time (minutes)]]/Table3[[#This Row],[Number of Repairs]]</f>
        <v>11.333333333333334</v>
      </c>
      <c r="AF84" s="4">
        <f ca="1">Table3[[#This Row],[Total Operating Time (minutes)]]/Table3[[#This Row],[Number of failures]]</f>
        <v>177</v>
      </c>
      <c r="AG84" s="4">
        <f>Table3[[#This Row],[Orders Fulfilled]]/Table3[[#This Row],[Orders Received]]</f>
        <v>0.79411764705882348</v>
      </c>
      <c r="AH84" s="4">
        <f>Table3[[#This Row],[Units Produced]]/Table3[[#This Row],[Energy Consumed (kWh)]]</f>
        <v>2.4007581341476256</v>
      </c>
    </row>
    <row r="85" spans="1:34" x14ac:dyDescent="0.3">
      <c r="A85" s="1">
        <f t="shared" ca="1" si="4"/>
        <v>45089</v>
      </c>
      <c r="B85">
        <v>3</v>
      </c>
      <c r="C85" t="s">
        <v>20</v>
      </c>
      <c r="D85">
        <v>433</v>
      </c>
      <c r="E85">
        <v>406</v>
      </c>
      <c r="F85">
        <v>27</v>
      </c>
      <c r="G85">
        <f t="shared" ca="1" si="5"/>
        <v>68</v>
      </c>
      <c r="H85">
        <v>50</v>
      </c>
      <c r="I85">
        <v>537</v>
      </c>
      <c r="J85">
        <v>5</v>
      </c>
      <c r="K85">
        <v>153.13</v>
      </c>
      <c r="L85">
        <v>56</v>
      </c>
      <c r="M85">
        <v>46</v>
      </c>
      <c r="N85">
        <v>3.22</v>
      </c>
      <c r="O85">
        <v>680</v>
      </c>
      <c r="P85">
        <f t="shared" ca="1" si="6"/>
        <v>1</v>
      </c>
      <c r="Q85">
        <v>34</v>
      </c>
      <c r="R85">
        <v>2</v>
      </c>
      <c r="S85">
        <v>3.31</v>
      </c>
      <c r="T85">
        <f t="shared" ca="1" si="7"/>
        <v>573</v>
      </c>
      <c r="U85" s="2">
        <f ca="1">Table3[[#This Row],[Total Operating Time (minutes)]]/Table3[[#This Row],[Production planning Time(minutes)]]</f>
        <v>0.93717277486910999</v>
      </c>
      <c r="V85" s="2">
        <f>Table3[[#This Row],[Units Produced]]/Table3[[#This Row],[Max Capacity]]</f>
        <v>0.6367647058823529</v>
      </c>
      <c r="W85" s="2">
        <f>Table3[[#This Row],[Good Units]]/Table3[[#This Row],[Units Produced]]</f>
        <v>0.93764434180138567</v>
      </c>
      <c r="X85" s="2">
        <f>Table3[[#This Row],[Total Operating Time (minutes)]]/Table3[[#This Row],[Units Produced]]</f>
        <v>1.2401847575057736</v>
      </c>
      <c r="Y85" s="2">
        <f>Table3[[#This Row],[Defective Units]]/Table3[[#This Row],[Units Produced]]</f>
        <v>6.2355658198614321E-2</v>
      </c>
      <c r="Z85" s="4">
        <f ca="1">Table3[[#This Row],[Total Operating Time (minutes)]]/Table3[[#This Row],[Available Time(minutes)]]</f>
        <v>7.8970588235294121</v>
      </c>
      <c r="AA85" s="2">
        <f>Table3[[#This Row],[Good Units]]/Table3[[#This Row],[Units Produced]]</f>
        <v>0.93764434180138567</v>
      </c>
      <c r="AB85" s="2">
        <f>Table3[[#This Row],[Scrap Units]]/Table3[[#This Row],[Units Produced]]</f>
        <v>1.1547344110854504E-2</v>
      </c>
      <c r="AC85" s="4">
        <f>Table3[[#This Row],[Units Produced]]/Table3[[#This Row],[Shift]]</f>
        <v>144.33333333333334</v>
      </c>
      <c r="AD85" s="2">
        <f>Table3[[#This Row],[Units Produced]]/Table3[[#This Row],[Max Capacity]]</f>
        <v>0.6367647058823529</v>
      </c>
      <c r="AE85" s="4">
        <f>Table3[[#This Row],[Repair Time (minutes)]]/Table3[[#This Row],[Number of Repairs]]</f>
        <v>17</v>
      </c>
      <c r="AF85" s="4">
        <f ca="1">Table3[[#This Row],[Total Operating Time (minutes)]]/Table3[[#This Row],[Number of failures]]</f>
        <v>537</v>
      </c>
      <c r="AG85" s="4">
        <f>Table3[[#This Row],[Orders Fulfilled]]/Table3[[#This Row],[Orders Received]]</f>
        <v>1.2173913043478262</v>
      </c>
      <c r="AH85" s="4">
        <f>Table3[[#This Row],[Units Produced]]/Table3[[#This Row],[Energy Consumed (kWh)]]</f>
        <v>2.8276627701952588</v>
      </c>
    </row>
    <row r="86" spans="1:34" x14ac:dyDescent="0.3">
      <c r="A86" s="1">
        <f t="shared" ca="1" si="4"/>
        <v>45199</v>
      </c>
      <c r="B86">
        <v>1</v>
      </c>
      <c r="C86" t="s">
        <v>20</v>
      </c>
      <c r="D86">
        <v>644</v>
      </c>
      <c r="E86">
        <v>617</v>
      </c>
      <c r="F86">
        <v>27</v>
      </c>
      <c r="G86">
        <f t="shared" ca="1" si="5"/>
        <v>61</v>
      </c>
      <c r="H86">
        <v>39</v>
      </c>
      <c r="I86">
        <v>475</v>
      </c>
      <c r="J86">
        <v>1</v>
      </c>
      <c r="K86">
        <v>176.64</v>
      </c>
      <c r="L86">
        <v>56</v>
      </c>
      <c r="M86">
        <v>35</v>
      </c>
      <c r="N86">
        <v>3.78</v>
      </c>
      <c r="O86">
        <v>627</v>
      </c>
      <c r="P86">
        <f t="shared" ca="1" si="6"/>
        <v>4</v>
      </c>
      <c r="Q86">
        <v>40</v>
      </c>
      <c r="R86">
        <v>1</v>
      </c>
      <c r="S86">
        <v>3.82</v>
      </c>
      <c r="T86">
        <f t="shared" ca="1" si="7"/>
        <v>557</v>
      </c>
      <c r="U86" s="2">
        <f ca="1">Table3[[#This Row],[Total Operating Time (minutes)]]/Table3[[#This Row],[Production planning Time(minutes)]]</f>
        <v>0.85278276481149018</v>
      </c>
      <c r="V86" s="2">
        <f>Table3[[#This Row],[Units Produced]]/Table3[[#This Row],[Max Capacity]]</f>
        <v>1.0271132376395535</v>
      </c>
      <c r="W86" s="2">
        <f>Table3[[#This Row],[Good Units]]/Table3[[#This Row],[Units Produced]]</f>
        <v>0.95807453416149069</v>
      </c>
      <c r="X86" s="2">
        <f>Table3[[#This Row],[Total Operating Time (minutes)]]/Table3[[#This Row],[Units Produced]]</f>
        <v>0.73757763975155277</v>
      </c>
      <c r="Y86" s="2">
        <f>Table3[[#This Row],[Defective Units]]/Table3[[#This Row],[Units Produced]]</f>
        <v>4.192546583850932E-2</v>
      </c>
      <c r="Z86" s="4">
        <f ca="1">Table3[[#This Row],[Total Operating Time (minutes)]]/Table3[[#This Row],[Available Time(minutes)]]</f>
        <v>7.7868852459016393</v>
      </c>
      <c r="AA86" s="2">
        <f>Table3[[#This Row],[Good Units]]/Table3[[#This Row],[Units Produced]]</f>
        <v>0.95807453416149069</v>
      </c>
      <c r="AB86" s="2">
        <f>Table3[[#This Row],[Scrap Units]]/Table3[[#This Row],[Units Produced]]</f>
        <v>1.5527950310559005E-3</v>
      </c>
      <c r="AC86" s="4">
        <f>Table3[[#This Row],[Units Produced]]/Table3[[#This Row],[Shift]]</f>
        <v>644</v>
      </c>
      <c r="AD86" s="2">
        <f>Table3[[#This Row],[Units Produced]]/Table3[[#This Row],[Max Capacity]]</f>
        <v>1.0271132376395535</v>
      </c>
      <c r="AE86" s="4">
        <f>Table3[[#This Row],[Repair Time (minutes)]]/Table3[[#This Row],[Number of Repairs]]</f>
        <v>40</v>
      </c>
      <c r="AF86" s="4">
        <f ca="1">Table3[[#This Row],[Total Operating Time (minutes)]]/Table3[[#This Row],[Number of failures]]</f>
        <v>118.75</v>
      </c>
      <c r="AG86" s="4">
        <f>Table3[[#This Row],[Orders Fulfilled]]/Table3[[#This Row],[Orders Received]]</f>
        <v>1.6</v>
      </c>
      <c r="AH86" s="4">
        <f>Table3[[#This Row],[Units Produced]]/Table3[[#This Row],[Energy Consumed (kWh)]]</f>
        <v>3.6458333333333335</v>
      </c>
    </row>
    <row r="87" spans="1:34" x14ac:dyDescent="0.3">
      <c r="A87" s="1">
        <f t="shared" ca="1" si="4"/>
        <v>44970</v>
      </c>
      <c r="B87">
        <v>3</v>
      </c>
      <c r="C87" t="s">
        <v>21</v>
      </c>
      <c r="D87">
        <v>495</v>
      </c>
      <c r="E87">
        <v>480</v>
      </c>
      <c r="F87">
        <v>15</v>
      </c>
      <c r="G87">
        <f t="shared" ca="1" si="5"/>
        <v>65</v>
      </c>
      <c r="H87">
        <v>60</v>
      </c>
      <c r="I87">
        <v>402</v>
      </c>
      <c r="J87">
        <v>7</v>
      </c>
      <c r="K87">
        <v>133</v>
      </c>
      <c r="L87">
        <v>33</v>
      </c>
      <c r="M87">
        <v>46</v>
      </c>
      <c r="N87">
        <v>4.68</v>
      </c>
      <c r="O87">
        <v>661</v>
      </c>
      <c r="P87">
        <f t="shared" ca="1" si="6"/>
        <v>1</v>
      </c>
      <c r="Q87">
        <v>34</v>
      </c>
      <c r="R87">
        <v>5</v>
      </c>
      <c r="S87">
        <v>7.92</v>
      </c>
      <c r="T87">
        <f t="shared" ca="1" si="7"/>
        <v>555</v>
      </c>
      <c r="U87" s="2">
        <f ca="1">Table3[[#This Row],[Total Operating Time (minutes)]]/Table3[[#This Row],[Production planning Time(minutes)]]</f>
        <v>0.72432432432432436</v>
      </c>
      <c r="V87" s="2">
        <f>Table3[[#This Row],[Units Produced]]/Table3[[#This Row],[Max Capacity]]</f>
        <v>0.74886535552193645</v>
      </c>
      <c r="W87" s="2">
        <f>Table3[[#This Row],[Good Units]]/Table3[[#This Row],[Units Produced]]</f>
        <v>0.96969696969696972</v>
      </c>
      <c r="X87" s="2">
        <f>Table3[[#This Row],[Total Operating Time (minutes)]]/Table3[[#This Row],[Units Produced]]</f>
        <v>0.81212121212121213</v>
      </c>
      <c r="Y87" s="2">
        <f>Table3[[#This Row],[Defective Units]]/Table3[[#This Row],[Units Produced]]</f>
        <v>3.0303030303030304E-2</v>
      </c>
      <c r="Z87" s="4">
        <f ca="1">Table3[[#This Row],[Total Operating Time (minutes)]]/Table3[[#This Row],[Available Time(minutes)]]</f>
        <v>6.1846153846153848</v>
      </c>
      <c r="AA87" s="2">
        <f>Table3[[#This Row],[Good Units]]/Table3[[#This Row],[Units Produced]]</f>
        <v>0.96969696969696972</v>
      </c>
      <c r="AB87" s="2">
        <f>Table3[[#This Row],[Scrap Units]]/Table3[[#This Row],[Units Produced]]</f>
        <v>1.4141414141414142E-2</v>
      </c>
      <c r="AC87" s="4">
        <f>Table3[[#This Row],[Units Produced]]/Table3[[#This Row],[Shift]]</f>
        <v>165</v>
      </c>
      <c r="AD87" s="2">
        <f>Table3[[#This Row],[Units Produced]]/Table3[[#This Row],[Max Capacity]]</f>
        <v>0.74886535552193645</v>
      </c>
      <c r="AE87" s="4">
        <f>Table3[[#This Row],[Repair Time (minutes)]]/Table3[[#This Row],[Number of Repairs]]</f>
        <v>6.8</v>
      </c>
      <c r="AF87" s="4">
        <f ca="1">Table3[[#This Row],[Total Operating Time (minutes)]]/Table3[[#This Row],[Number of failures]]</f>
        <v>402</v>
      </c>
      <c r="AG87" s="4">
        <f>Table3[[#This Row],[Orders Fulfilled]]/Table3[[#This Row],[Orders Received]]</f>
        <v>0.71739130434782605</v>
      </c>
      <c r="AH87" s="4">
        <f>Table3[[#This Row],[Units Produced]]/Table3[[#This Row],[Energy Consumed (kWh)]]</f>
        <v>3.7218045112781954</v>
      </c>
    </row>
    <row r="88" spans="1:34" x14ac:dyDescent="0.3">
      <c r="A88" s="1">
        <f t="shared" ca="1" si="4"/>
        <v>44958</v>
      </c>
      <c r="B88">
        <v>1</v>
      </c>
      <c r="C88" t="s">
        <v>18</v>
      </c>
      <c r="D88">
        <v>670</v>
      </c>
      <c r="E88">
        <v>647</v>
      </c>
      <c r="F88">
        <v>23</v>
      </c>
      <c r="G88">
        <f t="shared" ca="1" si="5"/>
        <v>63</v>
      </c>
      <c r="H88">
        <v>39</v>
      </c>
      <c r="I88">
        <v>492</v>
      </c>
      <c r="J88">
        <v>5</v>
      </c>
      <c r="K88">
        <v>154.4</v>
      </c>
      <c r="L88">
        <v>55</v>
      </c>
      <c r="M88">
        <v>37</v>
      </c>
      <c r="N88">
        <v>2.81</v>
      </c>
      <c r="O88">
        <v>700</v>
      </c>
      <c r="P88">
        <f t="shared" ca="1" si="6"/>
        <v>3</v>
      </c>
      <c r="Q88">
        <v>32</v>
      </c>
      <c r="R88">
        <v>4</v>
      </c>
      <c r="S88">
        <v>5.99</v>
      </c>
      <c r="T88">
        <f t="shared" ca="1" si="7"/>
        <v>531</v>
      </c>
      <c r="U88" s="2">
        <f ca="1">Table3[[#This Row],[Total Operating Time (minutes)]]/Table3[[#This Row],[Production planning Time(minutes)]]</f>
        <v>0.92655367231638419</v>
      </c>
      <c r="V88" s="2">
        <f>Table3[[#This Row],[Units Produced]]/Table3[[#This Row],[Max Capacity]]</f>
        <v>0.95714285714285718</v>
      </c>
      <c r="W88" s="2">
        <f>Table3[[#This Row],[Good Units]]/Table3[[#This Row],[Units Produced]]</f>
        <v>0.96567164179104481</v>
      </c>
      <c r="X88" s="2">
        <f>Table3[[#This Row],[Total Operating Time (minutes)]]/Table3[[#This Row],[Units Produced]]</f>
        <v>0.73432835820895526</v>
      </c>
      <c r="Y88" s="2">
        <f>Table3[[#This Row],[Defective Units]]/Table3[[#This Row],[Units Produced]]</f>
        <v>3.4328358208955224E-2</v>
      </c>
      <c r="Z88" s="4">
        <f ca="1">Table3[[#This Row],[Total Operating Time (minutes)]]/Table3[[#This Row],[Available Time(minutes)]]</f>
        <v>7.8095238095238093</v>
      </c>
      <c r="AA88" s="2">
        <f>Table3[[#This Row],[Good Units]]/Table3[[#This Row],[Units Produced]]</f>
        <v>0.96567164179104481</v>
      </c>
      <c r="AB88" s="2">
        <f>Table3[[#This Row],[Scrap Units]]/Table3[[#This Row],[Units Produced]]</f>
        <v>7.462686567164179E-3</v>
      </c>
      <c r="AC88" s="4">
        <f>Table3[[#This Row],[Units Produced]]/Table3[[#This Row],[Shift]]</f>
        <v>670</v>
      </c>
      <c r="AD88" s="2">
        <f>Table3[[#This Row],[Units Produced]]/Table3[[#This Row],[Max Capacity]]</f>
        <v>0.95714285714285718</v>
      </c>
      <c r="AE88" s="4">
        <f>Table3[[#This Row],[Repair Time (minutes)]]/Table3[[#This Row],[Number of Repairs]]</f>
        <v>8</v>
      </c>
      <c r="AF88" s="4">
        <f ca="1">Table3[[#This Row],[Total Operating Time (minutes)]]/Table3[[#This Row],[Number of failures]]</f>
        <v>164</v>
      </c>
      <c r="AG88" s="4">
        <f>Table3[[#This Row],[Orders Fulfilled]]/Table3[[#This Row],[Orders Received]]</f>
        <v>1.4864864864864864</v>
      </c>
      <c r="AH88" s="4">
        <f>Table3[[#This Row],[Units Produced]]/Table3[[#This Row],[Energy Consumed (kWh)]]</f>
        <v>4.3393782383419683</v>
      </c>
    </row>
    <row r="89" spans="1:34" x14ac:dyDescent="0.3">
      <c r="A89" s="1">
        <f t="shared" ca="1" si="4"/>
        <v>45268</v>
      </c>
      <c r="B89">
        <v>1</v>
      </c>
      <c r="C89" t="s">
        <v>20</v>
      </c>
      <c r="D89">
        <v>561</v>
      </c>
      <c r="E89">
        <v>545</v>
      </c>
      <c r="F89">
        <v>16</v>
      </c>
      <c r="G89">
        <f t="shared" ca="1" si="5"/>
        <v>64</v>
      </c>
      <c r="H89">
        <v>10</v>
      </c>
      <c r="I89">
        <v>433</v>
      </c>
      <c r="J89">
        <v>2</v>
      </c>
      <c r="K89">
        <v>194.57</v>
      </c>
      <c r="L89">
        <v>39</v>
      </c>
      <c r="M89">
        <v>32</v>
      </c>
      <c r="N89">
        <v>4</v>
      </c>
      <c r="O89">
        <v>616</v>
      </c>
      <c r="P89">
        <f t="shared" ca="1" si="6"/>
        <v>6</v>
      </c>
      <c r="Q89">
        <v>37</v>
      </c>
      <c r="R89">
        <v>5</v>
      </c>
      <c r="S89">
        <v>4.21</v>
      </c>
      <c r="T89">
        <f t="shared" ca="1" si="7"/>
        <v>517</v>
      </c>
      <c r="U89" s="2">
        <f ca="1">Table3[[#This Row],[Total Operating Time (minutes)]]/Table3[[#This Row],[Production planning Time(minutes)]]</f>
        <v>0.8375241779497099</v>
      </c>
      <c r="V89" s="2">
        <f>Table3[[#This Row],[Units Produced]]/Table3[[#This Row],[Max Capacity]]</f>
        <v>0.9107142857142857</v>
      </c>
      <c r="W89" s="2">
        <f>Table3[[#This Row],[Good Units]]/Table3[[#This Row],[Units Produced]]</f>
        <v>0.97147950089126556</v>
      </c>
      <c r="X89" s="2">
        <f>Table3[[#This Row],[Total Operating Time (minutes)]]/Table3[[#This Row],[Units Produced]]</f>
        <v>0.77183600713012479</v>
      </c>
      <c r="Y89" s="2">
        <f>Table3[[#This Row],[Defective Units]]/Table3[[#This Row],[Units Produced]]</f>
        <v>2.8520499108734401E-2</v>
      </c>
      <c r="Z89" s="4">
        <f ca="1">Table3[[#This Row],[Total Operating Time (minutes)]]/Table3[[#This Row],[Available Time(minutes)]]</f>
        <v>6.765625</v>
      </c>
      <c r="AA89" s="2">
        <f>Table3[[#This Row],[Good Units]]/Table3[[#This Row],[Units Produced]]</f>
        <v>0.97147950089126556</v>
      </c>
      <c r="AB89" s="2">
        <f>Table3[[#This Row],[Scrap Units]]/Table3[[#This Row],[Units Produced]]</f>
        <v>3.5650623885918001E-3</v>
      </c>
      <c r="AC89" s="4">
        <f>Table3[[#This Row],[Units Produced]]/Table3[[#This Row],[Shift]]</f>
        <v>561</v>
      </c>
      <c r="AD89" s="2">
        <f>Table3[[#This Row],[Units Produced]]/Table3[[#This Row],[Max Capacity]]</f>
        <v>0.9107142857142857</v>
      </c>
      <c r="AE89" s="4">
        <f>Table3[[#This Row],[Repair Time (minutes)]]/Table3[[#This Row],[Number of Repairs]]</f>
        <v>7.4</v>
      </c>
      <c r="AF89" s="4">
        <f ca="1">Table3[[#This Row],[Total Operating Time (minutes)]]/Table3[[#This Row],[Number of failures]]</f>
        <v>72.166666666666671</v>
      </c>
      <c r="AG89" s="4">
        <f>Table3[[#This Row],[Orders Fulfilled]]/Table3[[#This Row],[Orders Received]]</f>
        <v>1.21875</v>
      </c>
      <c r="AH89" s="4">
        <f>Table3[[#This Row],[Units Produced]]/Table3[[#This Row],[Energy Consumed (kWh)]]</f>
        <v>2.883281081358894</v>
      </c>
    </row>
    <row r="90" spans="1:34" x14ac:dyDescent="0.3">
      <c r="A90" s="1">
        <f t="shared" ca="1" si="4"/>
        <v>45229</v>
      </c>
      <c r="B90">
        <v>2</v>
      </c>
      <c r="C90" t="s">
        <v>17</v>
      </c>
      <c r="D90">
        <v>676</v>
      </c>
      <c r="E90">
        <v>653</v>
      </c>
      <c r="F90">
        <v>23</v>
      </c>
      <c r="G90">
        <f t="shared" ca="1" si="5"/>
        <v>67</v>
      </c>
      <c r="H90">
        <v>23</v>
      </c>
      <c r="I90">
        <v>499</v>
      </c>
      <c r="J90">
        <v>7</v>
      </c>
      <c r="K90">
        <v>130.29</v>
      </c>
      <c r="L90">
        <v>45</v>
      </c>
      <c r="M90">
        <v>45</v>
      </c>
      <c r="N90">
        <v>2.71</v>
      </c>
      <c r="O90">
        <v>642</v>
      </c>
      <c r="P90">
        <f t="shared" ca="1" si="6"/>
        <v>4</v>
      </c>
      <c r="Q90">
        <v>36</v>
      </c>
      <c r="R90">
        <v>1</v>
      </c>
      <c r="S90">
        <v>5.67</v>
      </c>
      <c r="T90">
        <f t="shared" ca="1" si="7"/>
        <v>528</v>
      </c>
      <c r="U90" s="2">
        <f ca="1">Table3[[#This Row],[Total Operating Time (minutes)]]/Table3[[#This Row],[Production planning Time(minutes)]]</f>
        <v>0.94507575757575757</v>
      </c>
      <c r="V90" s="2">
        <f>Table3[[#This Row],[Units Produced]]/Table3[[#This Row],[Max Capacity]]</f>
        <v>1.0529595015576323</v>
      </c>
      <c r="W90" s="2">
        <f>Table3[[#This Row],[Good Units]]/Table3[[#This Row],[Units Produced]]</f>
        <v>0.96597633136094674</v>
      </c>
      <c r="X90" s="2">
        <f>Table3[[#This Row],[Total Operating Time (minutes)]]/Table3[[#This Row],[Units Produced]]</f>
        <v>0.73816568047337283</v>
      </c>
      <c r="Y90" s="2">
        <f>Table3[[#This Row],[Defective Units]]/Table3[[#This Row],[Units Produced]]</f>
        <v>3.4023668639053255E-2</v>
      </c>
      <c r="Z90" s="4">
        <f ca="1">Table3[[#This Row],[Total Operating Time (minutes)]]/Table3[[#This Row],[Available Time(minutes)]]</f>
        <v>7.4477611940298507</v>
      </c>
      <c r="AA90" s="2">
        <f>Table3[[#This Row],[Good Units]]/Table3[[#This Row],[Units Produced]]</f>
        <v>0.96597633136094674</v>
      </c>
      <c r="AB90" s="2">
        <f>Table3[[#This Row],[Scrap Units]]/Table3[[#This Row],[Units Produced]]</f>
        <v>1.0355029585798817E-2</v>
      </c>
      <c r="AC90" s="4">
        <f>Table3[[#This Row],[Units Produced]]/Table3[[#This Row],[Shift]]</f>
        <v>338</v>
      </c>
      <c r="AD90" s="2">
        <f>Table3[[#This Row],[Units Produced]]/Table3[[#This Row],[Max Capacity]]</f>
        <v>1.0529595015576323</v>
      </c>
      <c r="AE90" s="4">
        <f>Table3[[#This Row],[Repair Time (minutes)]]/Table3[[#This Row],[Number of Repairs]]</f>
        <v>36</v>
      </c>
      <c r="AF90" s="4">
        <f ca="1">Table3[[#This Row],[Total Operating Time (minutes)]]/Table3[[#This Row],[Number of failures]]</f>
        <v>124.75</v>
      </c>
      <c r="AG90" s="4">
        <f>Table3[[#This Row],[Orders Fulfilled]]/Table3[[#This Row],[Orders Received]]</f>
        <v>1</v>
      </c>
      <c r="AH90" s="4">
        <f>Table3[[#This Row],[Units Produced]]/Table3[[#This Row],[Energy Consumed (kWh)]]</f>
        <v>5.1884258193261186</v>
      </c>
    </row>
    <row r="91" spans="1:34" x14ac:dyDescent="0.3">
      <c r="A91" s="1">
        <f t="shared" ca="1" si="4"/>
        <v>45295</v>
      </c>
      <c r="B91">
        <v>1</v>
      </c>
      <c r="C91" t="s">
        <v>21</v>
      </c>
      <c r="D91">
        <v>668</v>
      </c>
      <c r="E91">
        <v>652</v>
      </c>
      <c r="F91">
        <v>16</v>
      </c>
      <c r="G91">
        <f t="shared" ca="1" si="5"/>
        <v>67</v>
      </c>
      <c r="H91">
        <v>21</v>
      </c>
      <c r="I91">
        <v>442</v>
      </c>
      <c r="J91">
        <v>8</v>
      </c>
      <c r="K91">
        <v>184.02</v>
      </c>
      <c r="L91">
        <v>59</v>
      </c>
      <c r="M91">
        <v>37</v>
      </c>
      <c r="N91">
        <v>4.25</v>
      </c>
      <c r="O91">
        <v>641</v>
      </c>
      <c r="P91">
        <f t="shared" ca="1" si="6"/>
        <v>7</v>
      </c>
      <c r="Q91">
        <v>39</v>
      </c>
      <c r="R91">
        <v>3</v>
      </c>
      <c r="S91">
        <v>6.36</v>
      </c>
      <c r="T91">
        <f t="shared" ca="1" si="7"/>
        <v>508</v>
      </c>
      <c r="U91" s="2">
        <f ca="1">Table3[[#This Row],[Total Operating Time (minutes)]]/Table3[[#This Row],[Production planning Time(minutes)]]</f>
        <v>0.87007874015748032</v>
      </c>
      <c r="V91" s="2">
        <f>Table3[[#This Row],[Units Produced]]/Table3[[#This Row],[Max Capacity]]</f>
        <v>1.0421216848673946</v>
      </c>
      <c r="W91" s="2">
        <f>Table3[[#This Row],[Good Units]]/Table3[[#This Row],[Units Produced]]</f>
        <v>0.9760479041916168</v>
      </c>
      <c r="X91" s="2">
        <f>Table3[[#This Row],[Total Operating Time (minutes)]]/Table3[[#This Row],[Units Produced]]</f>
        <v>0.66167664670658688</v>
      </c>
      <c r="Y91" s="2">
        <f>Table3[[#This Row],[Defective Units]]/Table3[[#This Row],[Units Produced]]</f>
        <v>2.3952095808383235E-2</v>
      </c>
      <c r="Z91" s="4">
        <f ca="1">Table3[[#This Row],[Total Operating Time (minutes)]]/Table3[[#This Row],[Available Time(minutes)]]</f>
        <v>6.5970149253731343</v>
      </c>
      <c r="AA91" s="2">
        <f>Table3[[#This Row],[Good Units]]/Table3[[#This Row],[Units Produced]]</f>
        <v>0.9760479041916168</v>
      </c>
      <c r="AB91" s="2">
        <f>Table3[[#This Row],[Scrap Units]]/Table3[[#This Row],[Units Produced]]</f>
        <v>1.1976047904191617E-2</v>
      </c>
      <c r="AC91" s="4">
        <f>Table3[[#This Row],[Units Produced]]/Table3[[#This Row],[Shift]]</f>
        <v>668</v>
      </c>
      <c r="AD91" s="2">
        <f>Table3[[#This Row],[Units Produced]]/Table3[[#This Row],[Max Capacity]]</f>
        <v>1.0421216848673946</v>
      </c>
      <c r="AE91" s="4">
        <f>Table3[[#This Row],[Repair Time (minutes)]]/Table3[[#This Row],[Number of Repairs]]</f>
        <v>13</v>
      </c>
      <c r="AF91" s="4">
        <f ca="1">Table3[[#This Row],[Total Operating Time (minutes)]]/Table3[[#This Row],[Number of failures]]</f>
        <v>63.142857142857146</v>
      </c>
      <c r="AG91" s="4">
        <f>Table3[[#This Row],[Orders Fulfilled]]/Table3[[#This Row],[Orders Received]]</f>
        <v>1.5945945945945945</v>
      </c>
      <c r="AH91" s="4">
        <f>Table3[[#This Row],[Units Produced]]/Table3[[#This Row],[Energy Consumed (kWh)]]</f>
        <v>3.6300402130203238</v>
      </c>
    </row>
    <row r="92" spans="1:34" x14ac:dyDescent="0.3">
      <c r="A92" s="1">
        <f t="shared" ca="1" si="4"/>
        <v>44958</v>
      </c>
      <c r="B92">
        <v>2</v>
      </c>
      <c r="C92" t="s">
        <v>18</v>
      </c>
      <c r="D92">
        <v>528</v>
      </c>
      <c r="E92">
        <v>506</v>
      </c>
      <c r="F92">
        <v>22</v>
      </c>
      <c r="G92">
        <f t="shared" ca="1" si="5"/>
        <v>68</v>
      </c>
      <c r="H92">
        <v>24</v>
      </c>
      <c r="I92">
        <v>577</v>
      </c>
      <c r="J92">
        <v>1</v>
      </c>
      <c r="K92">
        <v>103.78</v>
      </c>
      <c r="L92">
        <v>37</v>
      </c>
      <c r="M92">
        <v>37</v>
      </c>
      <c r="N92">
        <v>4.1500000000000004</v>
      </c>
      <c r="O92">
        <v>601</v>
      </c>
      <c r="P92">
        <f t="shared" ca="1" si="6"/>
        <v>1</v>
      </c>
      <c r="Q92">
        <v>34</v>
      </c>
      <c r="R92">
        <v>1</v>
      </c>
      <c r="S92">
        <v>3.61</v>
      </c>
      <c r="T92">
        <f t="shared" ca="1" si="7"/>
        <v>510</v>
      </c>
      <c r="U92" s="2">
        <f ca="1">Table3[[#This Row],[Total Operating Time (minutes)]]/Table3[[#This Row],[Production planning Time(minutes)]]</f>
        <v>1.1313725490196078</v>
      </c>
      <c r="V92" s="2">
        <f>Table3[[#This Row],[Units Produced]]/Table3[[#This Row],[Max Capacity]]</f>
        <v>0.87853577371048253</v>
      </c>
      <c r="W92" s="2">
        <f>Table3[[#This Row],[Good Units]]/Table3[[#This Row],[Units Produced]]</f>
        <v>0.95833333333333337</v>
      </c>
      <c r="X92" s="2">
        <f>Table3[[#This Row],[Total Operating Time (minutes)]]/Table3[[#This Row],[Units Produced]]</f>
        <v>1.0928030303030303</v>
      </c>
      <c r="Y92" s="2">
        <f>Table3[[#This Row],[Defective Units]]/Table3[[#This Row],[Units Produced]]</f>
        <v>4.1666666666666664E-2</v>
      </c>
      <c r="Z92" s="4">
        <f ca="1">Table3[[#This Row],[Total Operating Time (minutes)]]/Table3[[#This Row],[Available Time(minutes)]]</f>
        <v>8.485294117647058</v>
      </c>
      <c r="AA92" s="2">
        <f>Table3[[#This Row],[Good Units]]/Table3[[#This Row],[Units Produced]]</f>
        <v>0.95833333333333337</v>
      </c>
      <c r="AB92" s="2">
        <f>Table3[[#This Row],[Scrap Units]]/Table3[[#This Row],[Units Produced]]</f>
        <v>1.893939393939394E-3</v>
      </c>
      <c r="AC92" s="4">
        <f>Table3[[#This Row],[Units Produced]]/Table3[[#This Row],[Shift]]</f>
        <v>264</v>
      </c>
      <c r="AD92" s="2">
        <f>Table3[[#This Row],[Units Produced]]/Table3[[#This Row],[Max Capacity]]</f>
        <v>0.87853577371048253</v>
      </c>
      <c r="AE92" s="4">
        <f>Table3[[#This Row],[Repair Time (minutes)]]/Table3[[#This Row],[Number of Repairs]]</f>
        <v>34</v>
      </c>
      <c r="AF92" s="4">
        <f ca="1">Table3[[#This Row],[Total Operating Time (minutes)]]/Table3[[#This Row],[Number of failures]]</f>
        <v>577</v>
      </c>
      <c r="AG92" s="4">
        <f>Table3[[#This Row],[Orders Fulfilled]]/Table3[[#This Row],[Orders Received]]</f>
        <v>1</v>
      </c>
      <c r="AH92" s="4">
        <f>Table3[[#This Row],[Units Produced]]/Table3[[#This Row],[Energy Consumed (kWh)]]</f>
        <v>5.0876854885334364</v>
      </c>
    </row>
    <row r="93" spans="1:34" x14ac:dyDescent="0.3">
      <c r="A93" s="1">
        <f t="shared" ca="1" si="4"/>
        <v>45131</v>
      </c>
      <c r="B93">
        <v>2</v>
      </c>
      <c r="C93" t="s">
        <v>19</v>
      </c>
      <c r="D93">
        <v>491</v>
      </c>
      <c r="E93">
        <v>462</v>
      </c>
      <c r="F93">
        <v>29</v>
      </c>
      <c r="G93">
        <f t="shared" ca="1" si="5"/>
        <v>64</v>
      </c>
      <c r="H93">
        <v>12</v>
      </c>
      <c r="I93">
        <v>535</v>
      </c>
      <c r="J93">
        <v>9</v>
      </c>
      <c r="K93">
        <v>101.44</v>
      </c>
      <c r="L93">
        <v>40</v>
      </c>
      <c r="M93">
        <v>49</v>
      </c>
      <c r="N93">
        <v>4.28</v>
      </c>
      <c r="O93">
        <v>654</v>
      </c>
      <c r="P93">
        <f t="shared" ca="1" si="6"/>
        <v>5</v>
      </c>
      <c r="Q93">
        <v>36</v>
      </c>
      <c r="R93">
        <v>5</v>
      </c>
      <c r="S93">
        <v>7.26</v>
      </c>
      <c r="T93">
        <f t="shared" ca="1" si="7"/>
        <v>510</v>
      </c>
      <c r="U93" s="2">
        <f ca="1">Table3[[#This Row],[Total Operating Time (minutes)]]/Table3[[#This Row],[Production planning Time(minutes)]]</f>
        <v>1.0490196078431373</v>
      </c>
      <c r="V93" s="2">
        <f>Table3[[#This Row],[Units Produced]]/Table3[[#This Row],[Max Capacity]]</f>
        <v>0.75076452599388377</v>
      </c>
      <c r="W93" s="2">
        <f>Table3[[#This Row],[Good Units]]/Table3[[#This Row],[Units Produced]]</f>
        <v>0.94093686354378814</v>
      </c>
      <c r="X93" s="2">
        <f>Table3[[#This Row],[Total Operating Time (minutes)]]/Table3[[#This Row],[Units Produced]]</f>
        <v>1.089613034623218</v>
      </c>
      <c r="Y93" s="2">
        <f>Table3[[#This Row],[Defective Units]]/Table3[[#This Row],[Units Produced]]</f>
        <v>5.9063136456211814E-2</v>
      </c>
      <c r="Z93" s="4">
        <f ca="1">Table3[[#This Row],[Total Operating Time (minutes)]]/Table3[[#This Row],[Available Time(minutes)]]</f>
        <v>8.359375</v>
      </c>
      <c r="AA93" s="2">
        <f>Table3[[#This Row],[Good Units]]/Table3[[#This Row],[Units Produced]]</f>
        <v>0.94093686354378814</v>
      </c>
      <c r="AB93" s="2">
        <f>Table3[[#This Row],[Scrap Units]]/Table3[[#This Row],[Units Produced]]</f>
        <v>1.8329938900203666E-2</v>
      </c>
      <c r="AC93" s="4">
        <f>Table3[[#This Row],[Units Produced]]/Table3[[#This Row],[Shift]]</f>
        <v>245.5</v>
      </c>
      <c r="AD93" s="2">
        <f>Table3[[#This Row],[Units Produced]]/Table3[[#This Row],[Max Capacity]]</f>
        <v>0.75076452599388377</v>
      </c>
      <c r="AE93" s="4">
        <f>Table3[[#This Row],[Repair Time (minutes)]]/Table3[[#This Row],[Number of Repairs]]</f>
        <v>7.2</v>
      </c>
      <c r="AF93" s="4">
        <f ca="1">Table3[[#This Row],[Total Operating Time (minutes)]]/Table3[[#This Row],[Number of failures]]</f>
        <v>107</v>
      </c>
      <c r="AG93" s="4">
        <f>Table3[[#This Row],[Orders Fulfilled]]/Table3[[#This Row],[Orders Received]]</f>
        <v>0.81632653061224492</v>
      </c>
      <c r="AH93" s="4">
        <f>Table3[[#This Row],[Units Produced]]/Table3[[#This Row],[Energy Consumed (kWh)]]</f>
        <v>4.840299684542587</v>
      </c>
    </row>
    <row r="94" spans="1:34" x14ac:dyDescent="0.3">
      <c r="A94" s="1">
        <f t="shared" ca="1" si="4"/>
        <v>44954</v>
      </c>
      <c r="B94">
        <v>2</v>
      </c>
      <c r="C94" t="s">
        <v>19</v>
      </c>
      <c r="D94">
        <v>432</v>
      </c>
      <c r="E94">
        <v>417</v>
      </c>
      <c r="F94">
        <v>15</v>
      </c>
      <c r="G94">
        <f t="shared" ca="1" si="5"/>
        <v>65</v>
      </c>
      <c r="H94">
        <v>59</v>
      </c>
      <c r="I94">
        <v>532</v>
      </c>
      <c r="J94">
        <v>1</v>
      </c>
      <c r="K94">
        <v>106.01</v>
      </c>
      <c r="L94">
        <v>59</v>
      </c>
      <c r="M94">
        <v>46</v>
      </c>
      <c r="N94">
        <v>3.9</v>
      </c>
      <c r="O94">
        <v>671</v>
      </c>
      <c r="P94">
        <f t="shared" ca="1" si="6"/>
        <v>5</v>
      </c>
      <c r="Q94">
        <v>20</v>
      </c>
      <c r="R94">
        <v>2</v>
      </c>
      <c r="S94">
        <v>3.57</v>
      </c>
      <c r="T94">
        <f t="shared" ca="1" si="7"/>
        <v>598</v>
      </c>
      <c r="U94" s="2">
        <f ca="1">Table3[[#This Row],[Total Operating Time (minutes)]]/Table3[[#This Row],[Production planning Time(minutes)]]</f>
        <v>0.88963210702341133</v>
      </c>
      <c r="V94" s="2">
        <f>Table3[[#This Row],[Units Produced]]/Table3[[#This Row],[Max Capacity]]</f>
        <v>0.64381520119225033</v>
      </c>
      <c r="W94" s="2">
        <f>Table3[[#This Row],[Good Units]]/Table3[[#This Row],[Units Produced]]</f>
        <v>0.96527777777777779</v>
      </c>
      <c r="X94" s="2">
        <f>Table3[[#This Row],[Total Operating Time (minutes)]]/Table3[[#This Row],[Units Produced]]</f>
        <v>1.2314814814814814</v>
      </c>
      <c r="Y94" s="2">
        <f>Table3[[#This Row],[Defective Units]]/Table3[[#This Row],[Units Produced]]</f>
        <v>3.4722222222222224E-2</v>
      </c>
      <c r="Z94" s="4">
        <f ca="1">Table3[[#This Row],[Total Operating Time (minutes)]]/Table3[[#This Row],[Available Time(minutes)]]</f>
        <v>8.184615384615384</v>
      </c>
      <c r="AA94" s="2">
        <f>Table3[[#This Row],[Good Units]]/Table3[[#This Row],[Units Produced]]</f>
        <v>0.96527777777777779</v>
      </c>
      <c r="AB94" s="2">
        <f>Table3[[#This Row],[Scrap Units]]/Table3[[#This Row],[Units Produced]]</f>
        <v>2.3148148148148147E-3</v>
      </c>
      <c r="AC94" s="4">
        <f>Table3[[#This Row],[Units Produced]]/Table3[[#This Row],[Shift]]</f>
        <v>216</v>
      </c>
      <c r="AD94" s="2">
        <f>Table3[[#This Row],[Units Produced]]/Table3[[#This Row],[Max Capacity]]</f>
        <v>0.64381520119225033</v>
      </c>
      <c r="AE94" s="4">
        <f>Table3[[#This Row],[Repair Time (minutes)]]/Table3[[#This Row],[Number of Repairs]]</f>
        <v>10</v>
      </c>
      <c r="AF94" s="4">
        <f ca="1">Table3[[#This Row],[Total Operating Time (minutes)]]/Table3[[#This Row],[Number of failures]]</f>
        <v>106.4</v>
      </c>
      <c r="AG94" s="4">
        <f>Table3[[#This Row],[Orders Fulfilled]]/Table3[[#This Row],[Orders Received]]</f>
        <v>1.2826086956521738</v>
      </c>
      <c r="AH94" s="4">
        <f>Table3[[#This Row],[Units Produced]]/Table3[[#This Row],[Energy Consumed (kWh)]]</f>
        <v>4.0750872559192528</v>
      </c>
    </row>
    <row r="95" spans="1:34" x14ac:dyDescent="0.3">
      <c r="A95" s="1">
        <f t="shared" ca="1" si="4"/>
        <v>45132</v>
      </c>
      <c r="B95">
        <v>3</v>
      </c>
      <c r="C95" t="s">
        <v>21</v>
      </c>
      <c r="D95">
        <v>607</v>
      </c>
      <c r="E95">
        <v>586</v>
      </c>
      <c r="F95">
        <v>21</v>
      </c>
      <c r="G95">
        <f t="shared" ca="1" si="5"/>
        <v>65</v>
      </c>
      <c r="H95">
        <v>41</v>
      </c>
      <c r="I95">
        <v>539</v>
      </c>
      <c r="J95">
        <v>7</v>
      </c>
      <c r="K95">
        <v>127.49</v>
      </c>
      <c r="L95">
        <v>30</v>
      </c>
      <c r="M95">
        <v>35</v>
      </c>
      <c r="N95">
        <v>4.74</v>
      </c>
      <c r="O95">
        <v>698</v>
      </c>
      <c r="P95">
        <f t="shared" ca="1" si="6"/>
        <v>4</v>
      </c>
      <c r="Q95">
        <v>40</v>
      </c>
      <c r="R95">
        <v>3</v>
      </c>
      <c r="S95">
        <v>5.03</v>
      </c>
      <c r="T95">
        <f t="shared" ca="1" si="7"/>
        <v>541</v>
      </c>
      <c r="U95" s="2">
        <f ca="1">Table3[[#This Row],[Total Operating Time (minutes)]]/Table3[[#This Row],[Production planning Time(minutes)]]</f>
        <v>0.99630314232902029</v>
      </c>
      <c r="V95" s="2">
        <f>Table3[[#This Row],[Units Produced]]/Table3[[#This Row],[Max Capacity]]</f>
        <v>0.86962750716332382</v>
      </c>
      <c r="W95" s="2">
        <f>Table3[[#This Row],[Good Units]]/Table3[[#This Row],[Units Produced]]</f>
        <v>0.96540362438220761</v>
      </c>
      <c r="X95" s="2">
        <f>Table3[[#This Row],[Total Operating Time (minutes)]]/Table3[[#This Row],[Units Produced]]</f>
        <v>0.88797364085667219</v>
      </c>
      <c r="Y95" s="2">
        <f>Table3[[#This Row],[Defective Units]]/Table3[[#This Row],[Units Produced]]</f>
        <v>3.459637561779242E-2</v>
      </c>
      <c r="Z95" s="4">
        <f ca="1">Table3[[#This Row],[Total Operating Time (minutes)]]/Table3[[#This Row],[Available Time(minutes)]]</f>
        <v>8.292307692307693</v>
      </c>
      <c r="AA95" s="2">
        <f>Table3[[#This Row],[Good Units]]/Table3[[#This Row],[Units Produced]]</f>
        <v>0.96540362438220761</v>
      </c>
      <c r="AB95" s="2">
        <f>Table3[[#This Row],[Scrap Units]]/Table3[[#This Row],[Units Produced]]</f>
        <v>1.1532125205930808E-2</v>
      </c>
      <c r="AC95" s="4">
        <f>Table3[[#This Row],[Units Produced]]/Table3[[#This Row],[Shift]]</f>
        <v>202.33333333333334</v>
      </c>
      <c r="AD95" s="2">
        <f>Table3[[#This Row],[Units Produced]]/Table3[[#This Row],[Max Capacity]]</f>
        <v>0.86962750716332382</v>
      </c>
      <c r="AE95" s="4">
        <f>Table3[[#This Row],[Repair Time (minutes)]]/Table3[[#This Row],[Number of Repairs]]</f>
        <v>13.333333333333334</v>
      </c>
      <c r="AF95" s="4">
        <f ca="1">Table3[[#This Row],[Total Operating Time (minutes)]]/Table3[[#This Row],[Number of failures]]</f>
        <v>134.75</v>
      </c>
      <c r="AG95" s="4">
        <f>Table3[[#This Row],[Orders Fulfilled]]/Table3[[#This Row],[Orders Received]]</f>
        <v>0.8571428571428571</v>
      </c>
      <c r="AH95" s="4">
        <f>Table3[[#This Row],[Units Produced]]/Table3[[#This Row],[Energy Consumed (kWh)]]</f>
        <v>4.7611577378617929</v>
      </c>
    </row>
    <row r="96" spans="1:34" x14ac:dyDescent="0.3">
      <c r="A96" s="1">
        <f t="shared" ca="1" si="4"/>
        <v>45212</v>
      </c>
      <c r="B96">
        <v>2</v>
      </c>
      <c r="C96" t="s">
        <v>18</v>
      </c>
      <c r="D96">
        <v>416</v>
      </c>
      <c r="E96">
        <v>397</v>
      </c>
      <c r="F96">
        <v>19</v>
      </c>
      <c r="G96">
        <f t="shared" ca="1" si="5"/>
        <v>63</v>
      </c>
      <c r="H96">
        <v>51</v>
      </c>
      <c r="I96">
        <v>449</v>
      </c>
      <c r="J96">
        <v>2</v>
      </c>
      <c r="K96">
        <v>140.13999999999999</v>
      </c>
      <c r="L96">
        <v>59</v>
      </c>
      <c r="M96">
        <v>35</v>
      </c>
      <c r="N96">
        <v>3.02</v>
      </c>
      <c r="O96">
        <v>695</v>
      </c>
      <c r="P96">
        <f t="shared" ca="1" si="6"/>
        <v>5</v>
      </c>
      <c r="Q96">
        <v>39</v>
      </c>
      <c r="R96">
        <v>2</v>
      </c>
      <c r="S96">
        <v>7.23</v>
      </c>
      <c r="T96">
        <f t="shared" ca="1" si="7"/>
        <v>509</v>
      </c>
      <c r="U96" s="2">
        <f ca="1">Table3[[#This Row],[Total Operating Time (minutes)]]/Table3[[#This Row],[Production planning Time(minutes)]]</f>
        <v>0.88212180746561886</v>
      </c>
      <c r="V96" s="2">
        <f>Table3[[#This Row],[Units Produced]]/Table3[[#This Row],[Max Capacity]]</f>
        <v>0.59856115107913666</v>
      </c>
      <c r="W96" s="2">
        <f>Table3[[#This Row],[Good Units]]/Table3[[#This Row],[Units Produced]]</f>
        <v>0.95432692307692313</v>
      </c>
      <c r="X96" s="2">
        <f>Table3[[#This Row],[Total Operating Time (minutes)]]/Table3[[#This Row],[Units Produced]]</f>
        <v>1.0793269230769231</v>
      </c>
      <c r="Y96" s="2">
        <f>Table3[[#This Row],[Defective Units]]/Table3[[#This Row],[Units Produced]]</f>
        <v>4.567307692307692E-2</v>
      </c>
      <c r="Z96" s="4">
        <f ca="1">Table3[[#This Row],[Total Operating Time (minutes)]]/Table3[[#This Row],[Available Time(minutes)]]</f>
        <v>7.1269841269841274</v>
      </c>
      <c r="AA96" s="2">
        <f>Table3[[#This Row],[Good Units]]/Table3[[#This Row],[Units Produced]]</f>
        <v>0.95432692307692313</v>
      </c>
      <c r="AB96" s="2">
        <f>Table3[[#This Row],[Scrap Units]]/Table3[[#This Row],[Units Produced]]</f>
        <v>4.807692307692308E-3</v>
      </c>
      <c r="AC96" s="4">
        <f>Table3[[#This Row],[Units Produced]]/Table3[[#This Row],[Shift]]</f>
        <v>208</v>
      </c>
      <c r="AD96" s="2">
        <f>Table3[[#This Row],[Units Produced]]/Table3[[#This Row],[Max Capacity]]</f>
        <v>0.59856115107913666</v>
      </c>
      <c r="AE96" s="4">
        <f>Table3[[#This Row],[Repair Time (minutes)]]/Table3[[#This Row],[Number of Repairs]]</f>
        <v>19.5</v>
      </c>
      <c r="AF96" s="4">
        <f ca="1">Table3[[#This Row],[Total Operating Time (minutes)]]/Table3[[#This Row],[Number of failures]]</f>
        <v>89.8</v>
      </c>
      <c r="AG96" s="4">
        <f>Table3[[#This Row],[Orders Fulfilled]]/Table3[[#This Row],[Orders Received]]</f>
        <v>1.6857142857142857</v>
      </c>
      <c r="AH96" s="4">
        <f>Table3[[#This Row],[Units Produced]]/Table3[[#This Row],[Energy Consumed (kWh)]]</f>
        <v>2.9684601113172544</v>
      </c>
    </row>
    <row r="97" spans="1:34" x14ac:dyDescent="0.3">
      <c r="A97" s="1">
        <f t="shared" ca="1" si="4"/>
        <v>45280</v>
      </c>
      <c r="B97">
        <v>2</v>
      </c>
      <c r="C97" t="s">
        <v>19</v>
      </c>
      <c r="D97">
        <v>465</v>
      </c>
      <c r="E97">
        <v>443</v>
      </c>
      <c r="F97">
        <v>22</v>
      </c>
      <c r="G97">
        <f t="shared" ca="1" si="5"/>
        <v>61</v>
      </c>
      <c r="H97">
        <v>40</v>
      </c>
      <c r="I97">
        <v>576</v>
      </c>
      <c r="J97">
        <v>5</v>
      </c>
      <c r="K97">
        <v>195.35</v>
      </c>
      <c r="L97">
        <v>39</v>
      </c>
      <c r="M97">
        <v>59</v>
      </c>
      <c r="N97">
        <v>2.54</v>
      </c>
      <c r="O97">
        <v>623</v>
      </c>
      <c r="P97">
        <f t="shared" ca="1" si="6"/>
        <v>1</v>
      </c>
      <c r="Q97">
        <v>32</v>
      </c>
      <c r="R97">
        <v>3</v>
      </c>
      <c r="S97">
        <v>4.13</v>
      </c>
      <c r="T97">
        <f t="shared" ca="1" si="7"/>
        <v>589</v>
      </c>
      <c r="U97" s="2">
        <f ca="1">Table3[[#This Row],[Total Operating Time (minutes)]]/Table3[[#This Row],[Production planning Time(minutes)]]</f>
        <v>0.97792869269949068</v>
      </c>
      <c r="V97" s="2">
        <f>Table3[[#This Row],[Units Produced]]/Table3[[#This Row],[Max Capacity]]</f>
        <v>0.7463884430176565</v>
      </c>
      <c r="W97" s="2">
        <f>Table3[[#This Row],[Good Units]]/Table3[[#This Row],[Units Produced]]</f>
        <v>0.95268817204301071</v>
      </c>
      <c r="X97" s="2">
        <f>Table3[[#This Row],[Total Operating Time (minutes)]]/Table3[[#This Row],[Units Produced]]</f>
        <v>1.2387096774193549</v>
      </c>
      <c r="Y97" s="2">
        <f>Table3[[#This Row],[Defective Units]]/Table3[[#This Row],[Units Produced]]</f>
        <v>4.7311827956989246E-2</v>
      </c>
      <c r="Z97" s="4">
        <f ca="1">Table3[[#This Row],[Total Operating Time (minutes)]]/Table3[[#This Row],[Available Time(minutes)]]</f>
        <v>9.442622950819672</v>
      </c>
      <c r="AA97" s="2">
        <f>Table3[[#This Row],[Good Units]]/Table3[[#This Row],[Units Produced]]</f>
        <v>0.95268817204301071</v>
      </c>
      <c r="AB97" s="2">
        <f>Table3[[#This Row],[Scrap Units]]/Table3[[#This Row],[Units Produced]]</f>
        <v>1.0752688172043012E-2</v>
      </c>
      <c r="AC97" s="4">
        <f>Table3[[#This Row],[Units Produced]]/Table3[[#This Row],[Shift]]</f>
        <v>232.5</v>
      </c>
      <c r="AD97" s="2">
        <f>Table3[[#This Row],[Units Produced]]/Table3[[#This Row],[Max Capacity]]</f>
        <v>0.7463884430176565</v>
      </c>
      <c r="AE97" s="4">
        <f>Table3[[#This Row],[Repair Time (minutes)]]/Table3[[#This Row],[Number of Repairs]]</f>
        <v>10.666666666666666</v>
      </c>
      <c r="AF97" s="4">
        <f ca="1">Table3[[#This Row],[Total Operating Time (minutes)]]/Table3[[#This Row],[Number of failures]]</f>
        <v>576</v>
      </c>
      <c r="AG97" s="4">
        <f>Table3[[#This Row],[Orders Fulfilled]]/Table3[[#This Row],[Orders Received]]</f>
        <v>0.66101694915254239</v>
      </c>
      <c r="AH97" s="4">
        <f>Table3[[#This Row],[Units Produced]]/Table3[[#This Row],[Energy Consumed (kWh)]]</f>
        <v>2.3803429741489635</v>
      </c>
    </row>
    <row r="98" spans="1:34" x14ac:dyDescent="0.3">
      <c r="A98" s="1">
        <f t="shared" ca="1" si="4"/>
        <v>45136</v>
      </c>
      <c r="B98">
        <v>1</v>
      </c>
      <c r="C98" t="s">
        <v>20</v>
      </c>
      <c r="D98">
        <v>514</v>
      </c>
      <c r="E98">
        <v>504</v>
      </c>
      <c r="F98">
        <v>10</v>
      </c>
      <c r="G98">
        <f t="shared" ca="1" si="5"/>
        <v>66</v>
      </c>
      <c r="H98">
        <v>53</v>
      </c>
      <c r="I98">
        <v>585</v>
      </c>
      <c r="J98">
        <v>2</v>
      </c>
      <c r="K98">
        <v>169.75</v>
      </c>
      <c r="L98">
        <v>40</v>
      </c>
      <c r="M98">
        <v>53</v>
      </c>
      <c r="N98">
        <v>2.95</v>
      </c>
      <c r="O98">
        <v>696</v>
      </c>
      <c r="P98">
        <f t="shared" ca="1" si="6"/>
        <v>3</v>
      </c>
      <c r="Q98">
        <v>23</v>
      </c>
      <c r="R98">
        <v>1</v>
      </c>
      <c r="S98">
        <v>3.59</v>
      </c>
      <c r="T98">
        <f t="shared" ca="1" si="7"/>
        <v>574</v>
      </c>
      <c r="U98" s="2">
        <f ca="1">Table3[[#This Row],[Total Operating Time (minutes)]]/Table3[[#This Row],[Production planning Time(minutes)]]</f>
        <v>1.019163763066202</v>
      </c>
      <c r="V98" s="2">
        <f>Table3[[#This Row],[Units Produced]]/Table3[[#This Row],[Max Capacity]]</f>
        <v>0.7385057471264368</v>
      </c>
      <c r="W98" s="2">
        <f>Table3[[#This Row],[Good Units]]/Table3[[#This Row],[Units Produced]]</f>
        <v>0.98054474708171202</v>
      </c>
      <c r="X98" s="2">
        <f>Table3[[#This Row],[Total Operating Time (minutes)]]/Table3[[#This Row],[Units Produced]]</f>
        <v>1.1381322957198443</v>
      </c>
      <c r="Y98" s="2">
        <f>Table3[[#This Row],[Defective Units]]/Table3[[#This Row],[Units Produced]]</f>
        <v>1.9455252918287938E-2</v>
      </c>
      <c r="Z98" s="4">
        <f ca="1">Table3[[#This Row],[Total Operating Time (minutes)]]/Table3[[#This Row],[Available Time(minutes)]]</f>
        <v>8.8636363636363633</v>
      </c>
      <c r="AA98" s="2">
        <f>Table3[[#This Row],[Good Units]]/Table3[[#This Row],[Units Produced]]</f>
        <v>0.98054474708171202</v>
      </c>
      <c r="AB98" s="2">
        <f>Table3[[#This Row],[Scrap Units]]/Table3[[#This Row],[Units Produced]]</f>
        <v>3.8910505836575876E-3</v>
      </c>
      <c r="AC98" s="4">
        <f>Table3[[#This Row],[Units Produced]]/Table3[[#This Row],[Shift]]</f>
        <v>514</v>
      </c>
      <c r="AD98" s="2">
        <f>Table3[[#This Row],[Units Produced]]/Table3[[#This Row],[Max Capacity]]</f>
        <v>0.7385057471264368</v>
      </c>
      <c r="AE98" s="4">
        <f>Table3[[#This Row],[Repair Time (minutes)]]/Table3[[#This Row],[Number of Repairs]]</f>
        <v>23</v>
      </c>
      <c r="AF98" s="4">
        <f ca="1">Table3[[#This Row],[Total Operating Time (minutes)]]/Table3[[#This Row],[Number of failures]]</f>
        <v>195</v>
      </c>
      <c r="AG98" s="4">
        <f>Table3[[#This Row],[Orders Fulfilled]]/Table3[[#This Row],[Orders Received]]</f>
        <v>0.75471698113207553</v>
      </c>
      <c r="AH98" s="4">
        <f>Table3[[#This Row],[Units Produced]]/Table3[[#This Row],[Energy Consumed (kWh)]]</f>
        <v>3.027982326951399</v>
      </c>
    </row>
    <row r="99" spans="1:34" x14ac:dyDescent="0.3">
      <c r="A99" s="1">
        <f t="shared" ca="1" si="4"/>
        <v>45208</v>
      </c>
      <c r="B99">
        <v>2</v>
      </c>
      <c r="C99" t="s">
        <v>19</v>
      </c>
      <c r="D99">
        <v>575</v>
      </c>
      <c r="E99">
        <v>558</v>
      </c>
      <c r="F99">
        <v>17</v>
      </c>
      <c r="G99">
        <f t="shared" ca="1" si="5"/>
        <v>62</v>
      </c>
      <c r="H99">
        <v>57</v>
      </c>
      <c r="I99">
        <v>460</v>
      </c>
      <c r="J99">
        <v>3</v>
      </c>
      <c r="K99">
        <v>145.5</v>
      </c>
      <c r="L99">
        <v>36</v>
      </c>
      <c r="M99">
        <v>35</v>
      </c>
      <c r="N99">
        <v>3.59</v>
      </c>
      <c r="O99">
        <v>605</v>
      </c>
      <c r="P99">
        <f t="shared" ca="1" si="6"/>
        <v>7</v>
      </c>
      <c r="Q99">
        <v>22</v>
      </c>
      <c r="R99">
        <v>1</v>
      </c>
      <c r="S99">
        <v>5.66</v>
      </c>
      <c r="T99">
        <f t="shared" ca="1" si="7"/>
        <v>519</v>
      </c>
      <c r="U99" s="2">
        <f ca="1">Table3[[#This Row],[Total Operating Time (minutes)]]/Table3[[#This Row],[Production planning Time(minutes)]]</f>
        <v>0.88631984585741808</v>
      </c>
      <c r="V99" s="2">
        <f>Table3[[#This Row],[Units Produced]]/Table3[[#This Row],[Max Capacity]]</f>
        <v>0.95041322314049592</v>
      </c>
      <c r="W99" s="2">
        <f>Table3[[#This Row],[Good Units]]/Table3[[#This Row],[Units Produced]]</f>
        <v>0.97043478260869565</v>
      </c>
      <c r="X99" s="2">
        <f>Table3[[#This Row],[Total Operating Time (minutes)]]/Table3[[#This Row],[Units Produced]]</f>
        <v>0.8</v>
      </c>
      <c r="Y99" s="2">
        <f>Table3[[#This Row],[Defective Units]]/Table3[[#This Row],[Units Produced]]</f>
        <v>2.9565217391304348E-2</v>
      </c>
      <c r="Z99" s="4">
        <f ca="1">Table3[[#This Row],[Total Operating Time (minutes)]]/Table3[[#This Row],[Available Time(minutes)]]</f>
        <v>7.419354838709677</v>
      </c>
      <c r="AA99" s="2">
        <f>Table3[[#This Row],[Good Units]]/Table3[[#This Row],[Units Produced]]</f>
        <v>0.97043478260869565</v>
      </c>
      <c r="AB99" s="2">
        <f>Table3[[#This Row],[Scrap Units]]/Table3[[#This Row],[Units Produced]]</f>
        <v>5.2173913043478265E-3</v>
      </c>
      <c r="AC99" s="4">
        <f>Table3[[#This Row],[Units Produced]]/Table3[[#This Row],[Shift]]</f>
        <v>287.5</v>
      </c>
      <c r="AD99" s="2">
        <f>Table3[[#This Row],[Units Produced]]/Table3[[#This Row],[Max Capacity]]</f>
        <v>0.95041322314049592</v>
      </c>
      <c r="AE99" s="4">
        <f>Table3[[#This Row],[Repair Time (minutes)]]/Table3[[#This Row],[Number of Repairs]]</f>
        <v>22</v>
      </c>
      <c r="AF99" s="4">
        <f ca="1">Table3[[#This Row],[Total Operating Time (minutes)]]/Table3[[#This Row],[Number of failures]]</f>
        <v>65.714285714285708</v>
      </c>
      <c r="AG99" s="4">
        <f>Table3[[#This Row],[Orders Fulfilled]]/Table3[[#This Row],[Orders Received]]</f>
        <v>1.0285714285714285</v>
      </c>
      <c r="AH99" s="4">
        <f>Table3[[#This Row],[Units Produced]]/Table3[[#This Row],[Energy Consumed (kWh)]]</f>
        <v>3.9518900343642613</v>
      </c>
    </row>
    <row r="100" spans="1:34" x14ac:dyDescent="0.3">
      <c r="A100" s="1">
        <f t="shared" ca="1" si="4"/>
        <v>45021</v>
      </c>
      <c r="B100">
        <v>2</v>
      </c>
      <c r="C100" t="s">
        <v>18</v>
      </c>
      <c r="D100">
        <v>436</v>
      </c>
      <c r="E100">
        <v>419</v>
      </c>
      <c r="F100">
        <v>17</v>
      </c>
      <c r="G100">
        <f t="shared" ca="1" si="5"/>
        <v>63</v>
      </c>
      <c r="H100">
        <v>30</v>
      </c>
      <c r="I100">
        <v>426</v>
      </c>
      <c r="J100">
        <v>9</v>
      </c>
      <c r="K100">
        <v>125.18</v>
      </c>
      <c r="L100">
        <v>33</v>
      </c>
      <c r="M100">
        <v>59</v>
      </c>
      <c r="N100">
        <v>3.26</v>
      </c>
      <c r="O100">
        <v>657</v>
      </c>
      <c r="P100">
        <f t="shared" ca="1" si="6"/>
        <v>2</v>
      </c>
      <c r="Q100">
        <v>37</v>
      </c>
      <c r="R100">
        <v>3</v>
      </c>
      <c r="S100">
        <v>7.79</v>
      </c>
      <c r="T100">
        <f t="shared" ca="1" si="7"/>
        <v>508</v>
      </c>
      <c r="U100" s="2">
        <f ca="1">Table3[[#This Row],[Total Operating Time (minutes)]]/Table3[[#This Row],[Production planning Time(minutes)]]</f>
        <v>0.83858267716535428</v>
      </c>
      <c r="V100" s="2">
        <f>Table3[[#This Row],[Units Produced]]/Table3[[#This Row],[Max Capacity]]</f>
        <v>0.66362252663622523</v>
      </c>
      <c r="W100" s="2">
        <f>Table3[[#This Row],[Good Units]]/Table3[[#This Row],[Units Produced]]</f>
        <v>0.96100917431192656</v>
      </c>
      <c r="X100" s="2">
        <f>Table3[[#This Row],[Total Operating Time (minutes)]]/Table3[[#This Row],[Units Produced]]</f>
        <v>0.97706422018348627</v>
      </c>
      <c r="Y100" s="2">
        <f>Table3[[#This Row],[Defective Units]]/Table3[[#This Row],[Units Produced]]</f>
        <v>3.8990825688073397E-2</v>
      </c>
      <c r="Z100" s="4">
        <f ca="1">Table3[[#This Row],[Total Operating Time (minutes)]]/Table3[[#This Row],[Available Time(minutes)]]</f>
        <v>6.7619047619047619</v>
      </c>
      <c r="AA100" s="2">
        <f>Table3[[#This Row],[Good Units]]/Table3[[#This Row],[Units Produced]]</f>
        <v>0.96100917431192656</v>
      </c>
      <c r="AB100" s="2">
        <f>Table3[[#This Row],[Scrap Units]]/Table3[[#This Row],[Units Produced]]</f>
        <v>2.0642201834862386E-2</v>
      </c>
      <c r="AC100" s="4">
        <f>Table3[[#This Row],[Units Produced]]/Table3[[#This Row],[Shift]]</f>
        <v>218</v>
      </c>
      <c r="AD100" s="2">
        <f>Table3[[#This Row],[Units Produced]]/Table3[[#This Row],[Max Capacity]]</f>
        <v>0.66362252663622523</v>
      </c>
      <c r="AE100" s="4">
        <f>Table3[[#This Row],[Repair Time (minutes)]]/Table3[[#This Row],[Number of Repairs]]</f>
        <v>12.333333333333334</v>
      </c>
      <c r="AF100" s="4">
        <f ca="1">Table3[[#This Row],[Total Operating Time (minutes)]]/Table3[[#This Row],[Number of failures]]</f>
        <v>213</v>
      </c>
      <c r="AG100" s="4">
        <f>Table3[[#This Row],[Orders Fulfilled]]/Table3[[#This Row],[Orders Received]]</f>
        <v>0.55932203389830504</v>
      </c>
      <c r="AH100" s="4">
        <f>Table3[[#This Row],[Units Produced]]/Table3[[#This Row],[Energy Consumed (kWh)]]</f>
        <v>3.4829845023166639</v>
      </c>
    </row>
    <row r="101" spans="1:34" x14ac:dyDescent="0.3">
      <c r="A101" s="1">
        <f t="shared" ca="1" si="4"/>
        <v>45039</v>
      </c>
      <c r="B101">
        <v>1</v>
      </c>
      <c r="C101" t="s">
        <v>21</v>
      </c>
      <c r="D101">
        <v>411</v>
      </c>
      <c r="E101">
        <v>392</v>
      </c>
      <c r="F101">
        <v>19</v>
      </c>
      <c r="G101">
        <f t="shared" ca="1" si="5"/>
        <v>69</v>
      </c>
      <c r="H101">
        <v>41</v>
      </c>
      <c r="I101">
        <v>576</v>
      </c>
      <c r="J101">
        <v>3</v>
      </c>
      <c r="K101">
        <v>136.71</v>
      </c>
      <c r="L101">
        <v>56</v>
      </c>
      <c r="M101">
        <v>43</v>
      </c>
      <c r="N101">
        <v>2.8</v>
      </c>
      <c r="O101">
        <v>629</v>
      </c>
      <c r="P101">
        <f t="shared" ca="1" si="6"/>
        <v>4</v>
      </c>
      <c r="Q101">
        <v>40</v>
      </c>
      <c r="R101">
        <v>3</v>
      </c>
      <c r="S101">
        <v>3.15</v>
      </c>
      <c r="T101">
        <f t="shared" ca="1" si="7"/>
        <v>534</v>
      </c>
      <c r="U101" s="2">
        <f ca="1">Table3[[#This Row],[Total Operating Time (minutes)]]/Table3[[#This Row],[Production planning Time(minutes)]]</f>
        <v>1.0786516853932584</v>
      </c>
      <c r="V101" s="2">
        <f>Table3[[#This Row],[Units Produced]]/Table3[[#This Row],[Max Capacity]]</f>
        <v>0.65341812400635935</v>
      </c>
      <c r="W101" s="2">
        <f>Table3[[#This Row],[Good Units]]/Table3[[#This Row],[Units Produced]]</f>
        <v>0.95377128953771284</v>
      </c>
      <c r="X101" s="2">
        <f>Table3[[#This Row],[Total Operating Time (minutes)]]/Table3[[#This Row],[Units Produced]]</f>
        <v>1.4014598540145986</v>
      </c>
      <c r="Y101" s="2">
        <f>Table3[[#This Row],[Defective Units]]/Table3[[#This Row],[Units Produced]]</f>
        <v>4.6228710462287104E-2</v>
      </c>
      <c r="Z101" s="4">
        <f ca="1">Table3[[#This Row],[Total Operating Time (minutes)]]/Table3[[#This Row],[Available Time(minutes)]]</f>
        <v>8.3478260869565215</v>
      </c>
      <c r="AA101" s="2">
        <f>Table3[[#This Row],[Good Units]]/Table3[[#This Row],[Units Produced]]</f>
        <v>0.95377128953771284</v>
      </c>
      <c r="AB101" s="2">
        <f>Table3[[#This Row],[Scrap Units]]/Table3[[#This Row],[Units Produced]]</f>
        <v>7.2992700729927005E-3</v>
      </c>
      <c r="AC101" s="4">
        <f>Table3[[#This Row],[Units Produced]]/Table3[[#This Row],[Shift]]</f>
        <v>411</v>
      </c>
      <c r="AD101" s="2">
        <f>Table3[[#This Row],[Units Produced]]/Table3[[#This Row],[Max Capacity]]</f>
        <v>0.65341812400635935</v>
      </c>
      <c r="AE101" s="4">
        <f>Table3[[#This Row],[Repair Time (minutes)]]/Table3[[#This Row],[Number of Repairs]]</f>
        <v>13.333333333333334</v>
      </c>
      <c r="AF101" s="4">
        <f ca="1">Table3[[#This Row],[Total Operating Time (minutes)]]/Table3[[#This Row],[Number of failures]]</f>
        <v>144</v>
      </c>
      <c r="AG101" s="4">
        <f>Table3[[#This Row],[Orders Fulfilled]]/Table3[[#This Row],[Orders Received]]</f>
        <v>1.3023255813953489</v>
      </c>
      <c r="AH101" s="4">
        <f>Table3[[#This Row],[Units Produced]]/Table3[[#This Row],[Energy Consumed (kWh)]]</f>
        <v>3.0063638358569231</v>
      </c>
    </row>
    <row r="102" spans="1:34" x14ac:dyDescent="0.3">
      <c r="A102" s="1">
        <f t="shared" ca="1" si="4"/>
        <v>45109</v>
      </c>
      <c r="B102">
        <v>1</v>
      </c>
      <c r="C102" t="s">
        <v>17</v>
      </c>
      <c r="D102">
        <v>458</v>
      </c>
      <c r="E102">
        <v>435</v>
      </c>
      <c r="F102">
        <v>23</v>
      </c>
      <c r="G102">
        <f t="shared" ca="1" si="5"/>
        <v>67</v>
      </c>
      <c r="H102">
        <v>16</v>
      </c>
      <c r="I102">
        <v>482</v>
      </c>
      <c r="J102">
        <v>1</v>
      </c>
      <c r="K102">
        <v>105.52</v>
      </c>
      <c r="L102">
        <v>49</v>
      </c>
      <c r="M102">
        <v>53</v>
      </c>
      <c r="N102">
        <v>2.02</v>
      </c>
      <c r="O102">
        <v>650</v>
      </c>
      <c r="P102">
        <f t="shared" ca="1" si="6"/>
        <v>7</v>
      </c>
      <c r="Q102">
        <v>25</v>
      </c>
      <c r="R102">
        <v>1</v>
      </c>
      <c r="S102">
        <v>3.56</v>
      </c>
      <c r="T102">
        <f t="shared" ca="1" si="7"/>
        <v>543</v>
      </c>
      <c r="U102" s="2">
        <f ca="1">Table3[[#This Row],[Total Operating Time (minutes)]]/Table3[[#This Row],[Production planning Time(minutes)]]</f>
        <v>0.88766114180478817</v>
      </c>
      <c r="V102" s="2">
        <f>Table3[[#This Row],[Units Produced]]/Table3[[#This Row],[Max Capacity]]</f>
        <v>0.70461538461538464</v>
      </c>
      <c r="W102" s="2">
        <f>Table3[[#This Row],[Good Units]]/Table3[[#This Row],[Units Produced]]</f>
        <v>0.94978165938864634</v>
      </c>
      <c r="X102" s="2">
        <f>Table3[[#This Row],[Total Operating Time (minutes)]]/Table3[[#This Row],[Units Produced]]</f>
        <v>1.0524017467248907</v>
      </c>
      <c r="Y102" s="2">
        <f>Table3[[#This Row],[Defective Units]]/Table3[[#This Row],[Units Produced]]</f>
        <v>5.0218340611353711E-2</v>
      </c>
      <c r="Z102" s="4">
        <f ca="1">Table3[[#This Row],[Total Operating Time (minutes)]]/Table3[[#This Row],[Available Time(minutes)]]</f>
        <v>7.1940298507462686</v>
      </c>
      <c r="AA102" s="2">
        <f>Table3[[#This Row],[Good Units]]/Table3[[#This Row],[Units Produced]]</f>
        <v>0.94978165938864634</v>
      </c>
      <c r="AB102" s="2">
        <f>Table3[[#This Row],[Scrap Units]]/Table3[[#This Row],[Units Produced]]</f>
        <v>2.1834061135371178E-3</v>
      </c>
      <c r="AC102" s="4">
        <f>Table3[[#This Row],[Units Produced]]/Table3[[#This Row],[Shift]]</f>
        <v>458</v>
      </c>
      <c r="AD102" s="2">
        <f>Table3[[#This Row],[Units Produced]]/Table3[[#This Row],[Max Capacity]]</f>
        <v>0.70461538461538464</v>
      </c>
      <c r="AE102" s="4">
        <f>Table3[[#This Row],[Repair Time (minutes)]]/Table3[[#This Row],[Number of Repairs]]</f>
        <v>25</v>
      </c>
      <c r="AF102" s="4">
        <f ca="1">Table3[[#This Row],[Total Operating Time (minutes)]]/Table3[[#This Row],[Number of failures]]</f>
        <v>68.857142857142861</v>
      </c>
      <c r="AG102" s="4">
        <f>Table3[[#This Row],[Orders Fulfilled]]/Table3[[#This Row],[Orders Received]]</f>
        <v>0.92452830188679247</v>
      </c>
      <c r="AH102" s="4">
        <f>Table3[[#This Row],[Units Produced]]/Table3[[#This Row],[Energy Consumed (kWh)]]</f>
        <v>4.34040940106141</v>
      </c>
    </row>
    <row r="103" spans="1:34" x14ac:dyDescent="0.3">
      <c r="A103" s="1">
        <f t="shared" ca="1" si="4"/>
        <v>45149</v>
      </c>
      <c r="B103">
        <v>2</v>
      </c>
      <c r="C103" t="s">
        <v>20</v>
      </c>
      <c r="D103">
        <v>605</v>
      </c>
      <c r="E103">
        <v>587</v>
      </c>
      <c r="F103">
        <v>18</v>
      </c>
      <c r="G103">
        <f t="shared" ca="1" si="5"/>
        <v>68</v>
      </c>
      <c r="H103">
        <v>31</v>
      </c>
      <c r="I103">
        <v>439</v>
      </c>
      <c r="J103">
        <v>10</v>
      </c>
      <c r="K103">
        <v>174.6</v>
      </c>
      <c r="L103">
        <v>60</v>
      </c>
      <c r="M103">
        <v>49</v>
      </c>
      <c r="N103">
        <v>4.42</v>
      </c>
      <c r="O103">
        <v>675</v>
      </c>
      <c r="P103">
        <f t="shared" ca="1" si="6"/>
        <v>2</v>
      </c>
      <c r="Q103">
        <v>38</v>
      </c>
      <c r="R103">
        <v>5</v>
      </c>
      <c r="S103">
        <v>4.01</v>
      </c>
      <c r="T103">
        <f t="shared" ca="1" si="7"/>
        <v>571</v>
      </c>
      <c r="U103" s="2">
        <f ca="1">Table3[[#This Row],[Total Operating Time (minutes)]]/Table3[[#This Row],[Production planning Time(minutes)]]</f>
        <v>0.7688266199649737</v>
      </c>
      <c r="V103" s="2">
        <f>Table3[[#This Row],[Units Produced]]/Table3[[#This Row],[Max Capacity]]</f>
        <v>0.89629629629629626</v>
      </c>
      <c r="W103" s="2">
        <f>Table3[[#This Row],[Good Units]]/Table3[[#This Row],[Units Produced]]</f>
        <v>0.97024793388429753</v>
      </c>
      <c r="X103" s="2">
        <f>Table3[[#This Row],[Total Operating Time (minutes)]]/Table3[[#This Row],[Units Produced]]</f>
        <v>0.72561983471074376</v>
      </c>
      <c r="Y103" s="2">
        <f>Table3[[#This Row],[Defective Units]]/Table3[[#This Row],[Units Produced]]</f>
        <v>2.9752066115702479E-2</v>
      </c>
      <c r="Z103" s="4">
        <f ca="1">Table3[[#This Row],[Total Operating Time (minutes)]]/Table3[[#This Row],[Available Time(minutes)]]</f>
        <v>6.4558823529411766</v>
      </c>
      <c r="AA103" s="2">
        <f>Table3[[#This Row],[Good Units]]/Table3[[#This Row],[Units Produced]]</f>
        <v>0.97024793388429753</v>
      </c>
      <c r="AB103" s="2">
        <f>Table3[[#This Row],[Scrap Units]]/Table3[[#This Row],[Units Produced]]</f>
        <v>1.6528925619834711E-2</v>
      </c>
      <c r="AC103" s="4">
        <f>Table3[[#This Row],[Units Produced]]/Table3[[#This Row],[Shift]]</f>
        <v>302.5</v>
      </c>
      <c r="AD103" s="2">
        <f>Table3[[#This Row],[Units Produced]]/Table3[[#This Row],[Max Capacity]]</f>
        <v>0.89629629629629626</v>
      </c>
      <c r="AE103" s="4">
        <f>Table3[[#This Row],[Repair Time (minutes)]]/Table3[[#This Row],[Number of Repairs]]</f>
        <v>7.6</v>
      </c>
      <c r="AF103" s="4">
        <f ca="1">Table3[[#This Row],[Total Operating Time (minutes)]]/Table3[[#This Row],[Number of failures]]</f>
        <v>219.5</v>
      </c>
      <c r="AG103" s="4">
        <f>Table3[[#This Row],[Orders Fulfilled]]/Table3[[#This Row],[Orders Received]]</f>
        <v>1.2244897959183674</v>
      </c>
      <c r="AH103" s="4">
        <f>Table3[[#This Row],[Units Produced]]/Table3[[#This Row],[Energy Consumed (kWh)]]</f>
        <v>3.4650630011454755</v>
      </c>
    </row>
    <row r="104" spans="1:34" x14ac:dyDescent="0.3">
      <c r="A104" s="1">
        <f t="shared" ca="1" si="4"/>
        <v>44998</v>
      </c>
      <c r="B104">
        <v>3</v>
      </c>
      <c r="C104" t="s">
        <v>20</v>
      </c>
      <c r="D104">
        <v>611</v>
      </c>
      <c r="E104">
        <v>596</v>
      </c>
      <c r="F104">
        <v>15</v>
      </c>
      <c r="G104">
        <f t="shared" ca="1" si="5"/>
        <v>61</v>
      </c>
      <c r="H104">
        <v>29</v>
      </c>
      <c r="I104">
        <v>576</v>
      </c>
      <c r="J104">
        <v>1</v>
      </c>
      <c r="K104">
        <v>132.72999999999999</v>
      </c>
      <c r="L104">
        <v>57</v>
      </c>
      <c r="M104">
        <v>67</v>
      </c>
      <c r="N104">
        <v>3.94</v>
      </c>
      <c r="O104">
        <v>684</v>
      </c>
      <c r="P104">
        <f t="shared" ca="1" si="6"/>
        <v>7</v>
      </c>
      <c r="Q104">
        <v>34</v>
      </c>
      <c r="R104">
        <v>2</v>
      </c>
      <c r="S104">
        <v>7.05</v>
      </c>
      <c r="T104">
        <f t="shared" ca="1" si="7"/>
        <v>516</v>
      </c>
      <c r="U104" s="2">
        <f ca="1">Table3[[#This Row],[Total Operating Time (minutes)]]/Table3[[#This Row],[Production planning Time(minutes)]]</f>
        <v>1.1162790697674418</v>
      </c>
      <c r="V104" s="2">
        <f>Table3[[#This Row],[Units Produced]]/Table3[[#This Row],[Max Capacity]]</f>
        <v>0.89327485380116955</v>
      </c>
      <c r="W104" s="2">
        <f>Table3[[#This Row],[Good Units]]/Table3[[#This Row],[Units Produced]]</f>
        <v>0.97545008183306059</v>
      </c>
      <c r="X104" s="2">
        <f>Table3[[#This Row],[Total Operating Time (minutes)]]/Table3[[#This Row],[Units Produced]]</f>
        <v>0.94271685761047463</v>
      </c>
      <c r="Y104" s="2">
        <f>Table3[[#This Row],[Defective Units]]/Table3[[#This Row],[Units Produced]]</f>
        <v>2.4549918166939442E-2</v>
      </c>
      <c r="Z104" s="4">
        <f ca="1">Table3[[#This Row],[Total Operating Time (minutes)]]/Table3[[#This Row],[Available Time(minutes)]]</f>
        <v>9.442622950819672</v>
      </c>
      <c r="AA104" s="2">
        <f>Table3[[#This Row],[Good Units]]/Table3[[#This Row],[Units Produced]]</f>
        <v>0.97545008183306059</v>
      </c>
      <c r="AB104" s="2">
        <f>Table3[[#This Row],[Scrap Units]]/Table3[[#This Row],[Units Produced]]</f>
        <v>1.6366612111292963E-3</v>
      </c>
      <c r="AC104" s="4">
        <f>Table3[[#This Row],[Units Produced]]/Table3[[#This Row],[Shift]]</f>
        <v>203.66666666666666</v>
      </c>
      <c r="AD104" s="2">
        <f>Table3[[#This Row],[Units Produced]]/Table3[[#This Row],[Max Capacity]]</f>
        <v>0.89327485380116955</v>
      </c>
      <c r="AE104" s="4">
        <f>Table3[[#This Row],[Repair Time (minutes)]]/Table3[[#This Row],[Number of Repairs]]</f>
        <v>17</v>
      </c>
      <c r="AF104" s="4">
        <f ca="1">Table3[[#This Row],[Total Operating Time (minutes)]]/Table3[[#This Row],[Number of failures]]</f>
        <v>82.285714285714292</v>
      </c>
      <c r="AG104" s="4">
        <f>Table3[[#This Row],[Orders Fulfilled]]/Table3[[#This Row],[Orders Received]]</f>
        <v>0.85074626865671643</v>
      </c>
      <c r="AH104" s="4">
        <f>Table3[[#This Row],[Units Produced]]/Table3[[#This Row],[Energy Consumed (kWh)]]</f>
        <v>4.6033300685602354</v>
      </c>
    </row>
    <row r="105" spans="1:34" x14ac:dyDescent="0.3">
      <c r="A105" s="1">
        <f t="shared" ca="1" si="4"/>
        <v>45190</v>
      </c>
      <c r="B105">
        <v>2</v>
      </c>
      <c r="C105" t="s">
        <v>17</v>
      </c>
      <c r="D105">
        <v>696</v>
      </c>
      <c r="E105">
        <v>672</v>
      </c>
      <c r="F105">
        <v>24</v>
      </c>
      <c r="G105">
        <f t="shared" ca="1" si="5"/>
        <v>60</v>
      </c>
      <c r="H105">
        <v>16</v>
      </c>
      <c r="I105">
        <v>400</v>
      </c>
      <c r="J105">
        <v>5</v>
      </c>
      <c r="K105">
        <v>127.28</v>
      </c>
      <c r="L105">
        <v>34</v>
      </c>
      <c r="M105">
        <v>55</v>
      </c>
      <c r="N105">
        <v>3.76</v>
      </c>
      <c r="O105">
        <v>694</v>
      </c>
      <c r="P105">
        <f t="shared" ca="1" si="6"/>
        <v>2</v>
      </c>
      <c r="Q105">
        <v>25</v>
      </c>
      <c r="R105">
        <v>5</v>
      </c>
      <c r="S105">
        <v>6.37</v>
      </c>
      <c r="T105">
        <f t="shared" ca="1" si="7"/>
        <v>511</v>
      </c>
      <c r="U105" s="2">
        <f ca="1">Table3[[#This Row],[Total Operating Time (minutes)]]/Table3[[#This Row],[Production planning Time(minutes)]]</f>
        <v>0.78277886497064575</v>
      </c>
      <c r="V105" s="2">
        <f>Table3[[#This Row],[Units Produced]]/Table3[[#This Row],[Max Capacity]]</f>
        <v>1.0028818443804035</v>
      </c>
      <c r="W105" s="2">
        <f>Table3[[#This Row],[Good Units]]/Table3[[#This Row],[Units Produced]]</f>
        <v>0.96551724137931039</v>
      </c>
      <c r="X105" s="2">
        <f>Table3[[#This Row],[Total Operating Time (minutes)]]/Table3[[#This Row],[Units Produced]]</f>
        <v>0.57471264367816088</v>
      </c>
      <c r="Y105" s="2">
        <f>Table3[[#This Row],[Defective Units]]/Table3[[#This Row],[Units Produced]]</f>
        <v>3.4482758620689655E-2</v>
      </c>
      <c r="Z105" s="4">
        <f ca="1">Table3[[#This Row],[Total Operating Time (minutes)]]/Table3[[#This Row],[Available Time(minutes)]]</f>
        <v>6.666666666666667</v>
      </c>
      <c r="AA105" s="2">
        <f>Table3[[#This Row],[Good Units]]/Table3[[#This Row],[Units Produced]]</f>
        <v>0.96551724137931039</v>
      </c>
      <c r="AB105" s="2">
        <f>Table3[[#This Row],[Scrap Units]]/Table3[[#This Row],[Units Produced]]</f>
        <v>7.1839080459770114E-3</v>
      </c>
      <c r="AC105" s="4">
        <f>Table3[[#This Row],[Units Produced]]/Table3[[#This Row],[Shift]]</f>
        <v>348</v>
      </c>
      <c r="AD105" s="2">
        <f>Table3[[#This Row],[Units Produced]]/Table3[[#This Row],[Max Capacity]]</f>
        <v>1.0028818443804035</v>
      </c>
      <c r="AE105" s="4">
        <f>Table3[[#This Row],[Repair Time (minutes)]]/Table3[[#This Row],[Number of Repairs]]</f>
        <v>5</v>
      </c>
      <c r="AF105" s="4">
        <f ca="1">Table3[[#This Row],[Total Operating Time (minutes)]]/Table3[[#This Row],[Number of failures]]</f>
        <v>200</v>
      </c>
      <c r="AG105" s="4">
        <f>Table3[[#This Row],[Orders Fulfilled]]/Table3[[#This Row],[Orders Received]]</f>
        <v>0.61818181818181817</v>
      </c>
      <c r="AH105" s="4">
        <f>Table3[[#This Row],[Units Produced]]/Table3[[#This Row],[Energy Consumed (kWh)]]</f>
        <v>5.4682589566310495</v>
      </c>
    </row>
    <row r="106" spans="1:34" x14ac:dyDescent="0.3">
      <c r="A106" s="1">
        <f t="shared" ca="1" si="4"/>
        <v>44935</v>
      </c>
      <c r="B106">
        <v>3</v>
      </c>
      <c r="C106" t="s">
        <v>17</v>
      </c>
      <c r="D106">
        <v>634</v>
      </c>
      <c r="E106">
        <v>624</v>
      </c>
      <c r="F106">
        <v>10</v>
      </c>
      <c r="G106">
        <f t="shared" ca="1" si="5"/>
        <v>68</v>
      </c>
      <c r="H106">
        <v>32</v>
      </c>
      <c r="I106">
        <v>407</v>
      </c>
      <c r="J106">
        <v>4</v>
      </c>
      <c r="K106">
        <v>102.44</v>
      </c>
      <c r="L106">
        <v>46</v>
      </c>
      <c r="M106">
        <v>34</v>
      </c>
      <c r="N106">
        <v>2.96</v>
      </c>
      <c r="O106">
        <v>605</v>
      </c>
      <c r="P106">
        <f t="shared" ca="1" si="6"/>
        <v>6</v>
      </c>
      <c r="Q106">
        <v>31</v>
      </c>
      <c r="R106">
        <v>1</v>
      </c>
      <c r="S106">
        <v>6.52</v>
      </c>
      <c r="T106">
        <f t="shared" ca="1" si="7"/>
        <v>518</v>
      </c>
      <c r="U106" s="2">
        <f ca="1">Table3[[#This Row],[Total Operating Time (minutes)]]/Table3[[#This Row],[Production planning Time(minutes)]]</f>
        <v>0.7857142857142857</v>
      </c>
      <c r="V106" s="2">
        <f>Table3[[#This Row],[Units Produced]]/Table3[[#This Row],[Max Capacity]]</f>
        <v>1.0479338842975208</v>
      </c>
      <c r="W106" s="2">
        <f>Table3[[#This Row],[Good Units]]/Table3[[#This Row],[Units Produced]]</f>
        <v>0.98422712933753942</v>
      </c>
      <c r="X106" s="2">
        <f>Table3[[#This Row],[Total Operating Time (minutes)]]/Table3[[#This Row],[Units Produced]]</f>
        <v>0.64195583596214512</v>
      </c>
      <c r="Y106" s="2">
        <f>Table3[[#This Row],[Defective Units]]/Table3[[#This Row],[Units Produced]]</f>
        <v>1.5772870662460567E-2</v>
      </c>
      <c r="Z106" s="4">
        <f ca="1">Table3[[#This Row],[Total Operating Time (minutes)]]/Table3[[#This Row],[Available Time(minutes)]]</f>
        <v>5.9852941176470589</v>
      </c>
      <c r="AA106" s="2">
        <f>Table3[[#This Row],[Good Units]]/Table3[[#This Row],[Units Produced]]</f>
        <v>0.98422712933753942</v>
      </c>
      <c r="AB106" s="2">
        <f>Table3[[#This Row],[Scrap Units]]/Table3[[#This Row],[Units Produced]]</f>
        <v>6.3091482649842269E-3</v>
      </c>
      <c r="AC106" s="4">
        <f>Table3[[#This Row],[Units Produced]]/Table3[[#This Row],[Shift]]</f>
        <v>211.33333333333334</v>
      </c>
      <c r="AD106" s="2">
        <f>Table3[[#This Row],[Units Produced]]/Table3[[#This Row],[Max Capacity]]</f>
        <v>1.0479338842975208</v>
      </c>
      <c r="AE106" s="4">
        <f>Table3[[#This Row],[Repair Time (minutes)]]/Table3[[#This Row],[Number of Repairs]]</f>
        <v>31</v>
      </c>
      <c r="AF106" s="4">
        <f ca="1">Table3[[#This Row],[Total Operating Time (minutes)]]/Table3[[#This Row],[Number of failures]]</f>
        <v>67.833333333333329</v>
      </c>
      <c r="AG106" s="4">
        <f>Table3[[#This Row],[Orders Fulfilled]]/Table3[[#This Row],[Orders Received]]</f>
        <v>1.3529411764705883</v>
      </c>
      <c r="AH106" s="4">
        <f>Table3[[#This Row],[Units Produced]]/Table3[[#This Row],[Energy Consumed (kWh)]]</f>
        <v>6.1889886762983215</v>
      </c>
    </row>
    <row r="107" spans="1:34" x14ac:dyDescent="0.3">
      <c r="A107" s="1">
        <f t="shared" ca="1" si="4"/>
        <v>45134</v>
      </c>
      <c r="B107">
        <v>1</v>
      </c>
      <c r="C107" t="s">
        <v>17</v>
      </c>
      <c r="D107">
        <v>546</v>
      </c>
      <c r="E107">
        <v>529</v>
      </c>
      <c r="F107">
        <v>17</v>
      </c>
      <c r="G107">
        <f t="shared" ca="1" si="5"/>
        <v>69</v>
      </c>
      <c r="H107">
        <v>59</v>
      </c>
      <c r="I107">
        <v>404</v>
      </c>
      <c r="J107">
        <v>5</v>
      </c>
      <c r="K107">
        <v>139.72</v>
      </c>
      <c r="L107">
        <v>53</v>
      </c>
      <c r="M107">
        <v>36</v>
      </c>
      <c r="N107">
        <v>3.62</v>
      </c>
      <c r="O107">
        <v>607</v>
      </c>
      <c r="P107">
        <f t="shared" ca="1" si="6"/>
        <v>7</v>
      </c>
      <c r="Q107">
        <v>37</v>
      </c>
      <c r="R107">
        <v>2</v>
      </c>
      <c r="S107">
        <v>5.7</v>
      </c>
      <c r="T107">
        <f t="shared" ca="1" si="7"/>
        <v>565</v>
      </c>
      <c r="U107" s="2">
        <f ca="1">Table3[[#This Row],[Total Operating Time (minutes)]]/Table3[[#This Row],[Production planning Time(minutes)]]</f>
        <v>0.71504424778761067</v>
      </c>
      <c r="V107" s="2">
        <f>Table3[[#This Row],[Units Produced]]/Table3[[#This Row],[Max Capacity]]</f>
        <v>0.89950576606260302</v>
      </c>
      <c r="W107" s="2">
        <f>Table3[[#This Row],[Good Units]]/Table3[[#This Row],[Units Produced]]</f>
        <v>0.96886446886446886</v>
      </c>
      <c r="X107" s="2">
        <f>Table3[[#This Row],[Total Operating Time (minutes)]]/Table3[[#This Row],[Units Produced]]</f>
        <v>0.73992673992673996</v>
      </c>
      <c r="Y107" s="2">
        <f>Table3[[#This Row],[Defective Units]]/Table3[[#This Row],[Units Produced]]</f>
        <v>3.1135531135531136E-2</v>
      </c>
      <c r="Z107" s="4">
        <f ca="1">Table3[[#This Row],[Total Operating Time (minutes)]]/Table3[[#This Row],[Available Time(minutes)]]</f>
        <v>5.8550724637681162</v>
      </c>
      <c r="AA107" s="2">
        <f>Table3[[#This Row],[Good Units]]/Table3[[#This Row],[Units Produced]]</f>
        <v>0.96886446886446886</v>
      </c>
      <c r="AB107" s="2">
        <f>Table3[[#This Row],[Scrap Units]]/Table3[[#This Row],[Units Produced]]</f>
        <v>9.1575091575091579E-3</v>
      </c>
      <c r="AC107" s="4">
        <f>Table3[[#This Row],[Units Produced]]/Table3[[#This Row],[Shift]]</f>
        <v>546</v>
      </c>
      <c r="AD107" s="2">
        <f>Table3[[#This Row],[Units Produced]]/Table3[[#This Row],[Max Capacity]]</f>
        <v>0.89950576606260302</v>
      </c>
      <c r="AE107" s="4">
        <f>Table3[[#This Row],[Repair Time (minutes)]]/Table3[[#This Row],[Number of Repairs]]</f>
        <v>18.5</v>
      </c>
      <c r="AF107" s="4">
        <f ca="1">Table3[[#This Row],[Total Operating Time (minutes)]]/Table3[[#This Row],[Number of failures]]</f>
        <v>57.714285714285715</v>
      </c>
      <c r="AG107" s="4">
        <f>Table3[[#This Row],[Orders Fulfilled]]/Table3[[#This Row],[Orders Received]]</f>
        <v>1.4722222222222223</v>
      </c>
      <c r="AH107" s="4">
        <f>Table3[[#This Row],[Units Produced]]/Table3[[#This Row],[Energy Consumed (kWh)]]</f>
        <v>3.9078156312625252</v>
      </c>
    </row>
    <row r="108" spans="1:34" x14ac:dyDescent="0.3">
      <c r="A108" s="1">
        <f t="shared" ca="1" si="4"/>
        <v>45089</v>
      </c>
      <c r="B108">
        <v>3</v>
      </c>
      <c r="C108" t="s">
        <v>17</v>
      </c>
      <c r="D108">
        <v>619</v>
      </c>
      <c r="E108">
        <v>596</v>
      </c>
      <c r="F108">
        <v>23</v>
      </c>
      <c r="G108">
        <f t="shared" ca="1" si="5"/>
        <v>68</v>
      </c>
      <c r="H108">
        <v>20</v>
      </c>
      <c r="I108">
        <v>458</v>
      </c>
      <c r="J108">
        <v>4</v>
      </c>
      <c r="K108">
        <v>182.82</v>
      </c>
      <c r="L108">
        <v>37</v>
      </c>
      <c r="M108">
        <v>51</v>
      </c>
      <c r="N108">
        <v>2.2000000000000002</v>
      </c>
      <c r="O108">
        <v>656</v>
      </c>
      <c r="P108">
        <f t="shared" ca="1" si="6"/>
        <v>5</v>
      </c>
      <c r="Q108">
        <v>27</v>
      </c>
      <c r="R108">
        <v>3</v>
      </c>
      <c r="S108">
        <v>3.07</v>
      </c>
      <c r="T108">
        <f t="shared" ca="1" si="7"/>
        <v>535</v>
      </c>
      <c r="U108" s="2">
        <f ca="1">Table3[[#This Row],[Total Operating Time (minutes)]]/Table3[[#This Row],[Production planning Time(minutes)]]</f>
        <v>0.85607476635514024</v>
      </c>
      <c r="V108" s="2">
        <f>Table3[[#This Row],[Units Produced]]/Table3[[#This Row],[Max Capacity]]</f>
        <v>0.94359756097560976</v>
      </c>
      <c r="W108" s="2">
        <f>Table3[[#This Row],[Good Units]]/Table3[[#This Row],[Units Produced]]</f>
        <v>0.96284329563812598</v>
      </c>
      <c r="X108" s="2">
        <f>Table3[[#This Row],[Total Operating Time (minutes)]]/Table3[[#This Row],[Units Produced]]</f>
        <v>0.73990306946688211</v>
      </c>
      <c r="Y108" s="2">
        <f>Table3[[#This Row],[Defective Units]]/Table3[[#This Row],[Units Produced]]</f>
        <v>3.7156704361873988E-2</v>
      </c>
      <c r="Z108" s="4">
        <f ca="1">Table3[[#This Row],[Total Operating Time (minutes)]]/Table3[[#This Row],[Available Time(minutes)]]</f>
        <v>6.7352941176470589</v>
      </c>
      <c r="AA108" s="2">
        <f>Table3[[#This Row],[Good Units]]/Table3[[#This Row],[Units Produced]]</f>
        <v>0.96284329563812598</v>
      </c>
      <c r="AB108" s="2">
        <f>Table3[[#This Row],[Scrap Units]]/Table3[[#This Row],[Units Produced]]</f>
        <v>6.462035541195477E-3</v>
      </c>
      <c r="AC108" s="4">
        <f>Table3[[#This Row],[Units Produced]]/Table3[[#This Row],[Shift]]</f>
        <v>206.33333333333334</v>
      </c>
      <c r="AD108" s="2">
        <f>Table3[[#This Row],[Units Produced]]/Table3[[#This Row],[Max Capacity]]</f>
        <v>0.94359756097560976</v>
      </c>
      <c r="AE108" s="4">
        <f>Table3[[#This Row],[Repair Time (minutes)]]/Table3[[#This Row],[Number of Repairs]]</f>
        <v>9</v>
      </c>
      <c r="AF108" s="4">
        <f ca="1">Table3[[#This Row],[Total Operating Time (minutes)]]/Table3[[#This Row],[Number of failures]]</f>
        <v>91.6</v>
      </c>
      <c r="AG108" s="4">
        <f>Table3[[#This Row],[Orders Fulfilled]]/Table3[[#This Row],[Orders Received]]</f>
        <v>0.72549019607843135</v>
      </c>
      <c r="AH108" s="4">
        <f>Table3[[#This Row],[Units Produced]]/Table3[[#This Row],[Energy Consumed (kWh)]]</f>
        <v>3.3858439995624114</v>
      </c>
    </row>
    <row r="109" spans="1:34" x14ac:dyDescent="0.3">
      <c r="A109" s="1">
        <f t="shared" ca="1" si="4"/>
        <v>45035</v>
      </c>
      <c r="B109">
        <v>1</v>
      </c>
      <c r="C109" t="s">
        <v>19</v>
      </c>
      <c r="D109">
        <v>668</v>
      </c>
      <c r="E109">
        <v>649</v>
      </c>
      <c r="F109">
        <v>19</v>
      </c>
      <c r="G109">
        <f t="shared" ca="1" si="5"/>
        <v>65</v>
      </c>
      <c r="H109">
        <v>10</v>
      </c>
      <c r="I109">
        <v>593</v>
      </c>
      <c r="J109">
        <v>2</v>
      </c>
      <c r="K109">
        <v>116.52</v>
      </c>
      <c r="L109">
        <v>48</v>
      </c>
      <c r="M109">
        <v>45</v>
      </c>
      <c r="N109">
        <v>4.78</v>
      </c>
      <c r="O109">
        <v>656</v>
      </c>
      <c r="P109">
        <f t="shared" ca="1" si="6"/>
        <v>3</v>
      </c>
      <c r="Q109">
        <v>26</v>
      </c>
      <c r="R109">
        <v>5</v>
      </c>
      <c r="S109">
        <v>4.45</v>
      </c>
      <c r="T109">
        <f t="shared" ca="1" si="7"/>
        <v>597</v>
      </c>
      <c r="U109" s="2">
        <f ca="1">Table3[[#This Row],[Total Operating Time (minutes)]]/Table3[[#This Row],[Production planning Time(minutes)]]</f>
        <v>0.99329983249581244</v>
      </c>
      <c r="V109" s="2">
        <f>Table3[[#This Row],[Units Produced]]/Table3[[#This Row],[Max Capacity]]</f>
        <v>1.0182926829268293</v>
      </c>
      <c r="W109" s="2">
        <f>Table3[[#This Row],[Good Units]]/Table3[[#This Row],[Units Produced]]</f>
        <v>0.97155688622754488</v>
      </c>
      <c r="X109" s="2">
        <f>Table3[[#This Row],[Total Operating Time (minutes)]]/Table3[[#This Row],[Units Produced]]</f>
        <v>0.88772455089820357</v>
      </c>
      <c r="Y109" s="2">
        <f>Table3[[#This Row],[Defective Units]]/Table3[[#This Row],[Units Produced]]</f>
        <v>2.8443113772455089E-2</v>
      </c>
      <c r="Z109" s="4">
        <f ca="1">Table3[[#This Row],[Total Operating Time (minutes)]]/Table3[[#This Row],[Available Time(minutes)]]</f>
        <v>9.1230769230769226</v>
      </c>
      <c r="AA109" s="2">
        <f>Table3[[#This Row],[Good Units]]/Table3[[#This Row],[Units Produced]]</f>
        <v>0.97155688622754488</v>
      </c>
      <c r="AB109" s="2">
        <f>Table3[[#This Row],[Scrap Units]]/Table3[[#This Row],[Units Produced]]</f>
        <v>2.9940119760479044E-3</v>
      </c>
      <c r="AC109" s="4">
        <f>Table3[[#This Row],[Units Produced]]/Table3[[#This Row],[Shift]]</f>
        <v>668</v>
      </c>
      <c r="AD109" s="2">
        <f>Table3[[#This Row],[Units Produced]]/Table3[[#This Row],[Max Capacity]]</f>
        <v>1.0182926829268293</v>
      </c>
      <c r="AE109" s="4">
        <f>Table3[[#This Row],[Repair Time (minutes)]]/Table3[[#This Row],[Number of Repairs]]</f>
        <v>5.2</v>
      </c>
      <c r="AF109" s="4">
        <f ca="1">Table3[[#This Row],[Total Operating Time (minutes)]]/Table3[[#This Row],[Number of failures]]</f>
        <v>197.66666666666666</v>
      </c>
      <c r="AG109" s="4">
        <f>Table3[[#This Row],[Orders Fulfilled]]/Table3[[#This Row],[Orders Received]]</f>
        <v>1.0666666666666667</v>
      </c>
      <c r="AH109" s="4">
        <f>Table3[[#This Row],[Units Produced]]/Table3[[#This Row],[Energy Consumed (kWh)]]</f>
        <v>5.732921386886372</v>
      </c>
    </row>
    <row r="110" spans="1:34" x14ac:dyDescent="0.3">
      <c r="A110" s="1">
        <f t="shared" ca="1" si="4"/>
        <v>45205</v>
      </c>
      <c r="B110">
        <v>1</v>
      </c>
      <c r="C110" t="s">
        <v>21</v>
      </c>
      <c r="D110">
        <v>636</v>
      </c>
      <c r="E110">
        <v>613</v>
      </c>
      <c r="F110">
        <v>23</v>
      </c>
      <c r="G110">
        <f t="shared" ca="1" si="5"/>
        <v>68</v>
      </c>
      <c r="H110">
        <v>20</v>
      </c>
      <c r="I110">
        <v>407</v>
      </c>
      <c r="J110">
        <v>7</v>
      </c>
      <c r="K110">
        <v>111.28</v>
      </c>
      <c r="L110">
        <v>30</v>
      </c>
      <c r="M110">
        <v>44</v>
      </c>
      <c r="N110">
        <v>2.3199999999999998</v>
      </c>
      <c r="O110">
        <v>625</v>
      </c>
      <c r="P110">
        <f t="shared" ca="1" si="6"/>
        <v>6</v>
      </c>
      <c r="Q110">
        <v>27</v>
      </c>
      <c r="R110">
        <v>5</v>
      </c>
      <c r="S110">
        <v>3.89</v>
      </c>
      <c r="T110">
        <f t="shared" ca="1" si="7"/>
        <v>534</v>
      </c>
      <c r="U110" s="2">
        <f ca="1">Table3[[#This Row],[Total Operating Time (minutes)]]/Table3[[#This Row],[Production planning Time(minutes)]]</f>
        <v>0.76217228464419473</v>
      </c>
      <c r="V110" s="2">
        <f>Table3[[#This Row],[Units Produced]]/Table3[[#This Row],[Max Capacity]]</f>
        <v>1.0176000000000001</v>
      </c>
      <c r="W110" s="2">
        <f>Table3[[#This Row],[Good Units]]/Table3[[#This Row],[Units Produced]]</f>
        <v>0.96383647798742134</v>
      </c>
      <c r="X110" s="2">
        <f>Table3[[#This Row],[Total Operating Time (minutes)]]/Table3[[#This Row],[Units Produced]]</f>
        <v>0.63993710691823902</v>
      </c>
      <c r="Y110" s="2">
        <f>Table3[[#This Row],[Defective Units]]/Table3[[#This Row],[Units Produced]]</f>
        <v>3.6163522012578615E-2</v>
      </c>
      <c r="Z110" s="4">
        <f ca="1">Table3[[#This Row],[Total Operating Time (minutes)]]/Table3[[#This Row],[Available Time(minutes)]]</f>
        <v>5.9852941176470589</v>
      </c>
      <c r="AA110" s="2">
        <f>Table3[[#This Row],[Good Units]]/Table3[[#This Row],[Units Produced]]</f>
        <v>0.96383647798742134</v>
      </c>
      <c r="AB110" s="2">
        <f>Table3[[#This Row],[Scrap Units]]/Table3[[#This Row],[Units Produced]]</f>
        <v>1.10062893081761E-2</v>
      </c>
      <c r="AC110" s="4">
        <f>Table3[[#This Row],[Units Produced]]/Table3[[#This Row],[Shift]]</f>
        <v>636</v>
      </c>
      <c r="AD110" s="2">
        <f>Table3[[#This Row],[Units Produced]]/Table3[[#This Row],[Max Capacity]]</f>
        <v>1.0176000000000001</v>
      </c>
      <c r="AE110" s="4">
        <f>Table3[[#This Row],[Repair Time (minutes)]]/Table3[[#This Row],[Number of Repairs]]</f>
        <v>5.4</v>
      </c>
      <c r="AF110" s="4">
        <f ca="1">Table3[[#This Row],[Total Operating Time (minutes)]]/Table3[[#This Row],[Number of failures]]</f>
        <v>67.833333333333329</v>
      </c>
      <c r="AG110" s="4">
        <f>Table3[[#This Row],[Orders Fulfilled]]/Table3[[#This Row],[Orders Received]]</f>
        <v>0.68181818181818177</v>
      </c>
      <c r="AH110" s="4">
        <f>Table3[[#This Row],[Units Produced]]/Table3[[#This Row],[Energy Consumed (kWh)]]</f>
        <v>5.7153127246585189</v>
      </c>
    </row>
    <row r="111" spans="1:34" x14ac:dyDescent="0.3">
      <c r="A111" s="1">
        <f t="shared" ca="1" si="4"/>
        <v>44971</v>
      </c>
      <c r="B111">
        <v>1</v>
      </c>
      <c r="C111" t="s">
        <v>19</v>
      </c>
      <c r="D111">
        <v>486</v>
      </c>
      <c r="E111">
        <v>464</v>
      </c>
      <c r="F111">
        <v>22</v>
      </c>
      <c r="G111">
        <f t="shared" ca="1" si="5"/>
        <v>60</v>
      </c>
      <c r="H111">
        <v>26</v>
      </c>
      <c r="I111">
        <v>411</v>
      </c>
      <c r="J111">
        <v>6</v>
      </c>
      <c r="K111">
        <v>198.35</v>
      </c>
      <c r="L111">
        <v>56</v>
      </c>
      <c r="M111">
        <v>51</v>
      </c>
      <c r="N111">
        <v>2.4300000000000002</v>
      </c>
      <c r="O111">
        <v>654</v>
      </c>
      <c r="P111">
        <f t="shared" ca="1" si="6"/>
        <v>6</v>
      </c>
      <c r="Q111">
        <v>28</v>
      </c>
      <c r="R111">
        <v>1</v>
      </c>
      <c r="S111">
        <v>7.9</v>
      </c>
      <c r="T111">
        <f t="shared" ca="1" si="7"/>
        <v>506</v>
      </c>
      <c r="U111" s="2">
        <f ca="1">Table3[[#This Row],[Total Operating Time (minutes)]]/Table3[[#This Row],[Production planning Time(minutes)]]</f>
        <v>0.81225296442687744</v>
      </c>
      <c r="V111" s="2">
        <f>Table3[[#This Row],[Units Produced]]/Table3[[#This Row],[Max Capacity]]</f>
        <v>0.74311926605504586</v>
      </c>
      <c r="W111" s="2">
        <f>Table3[[#This Row],[Good Units]]/Table3[[#This Row],[Units Produced]]</f>
        <v>0.95473251028806583</v>
      </c>
      <c r="X111" s="2">
        <f>Table3[[#This Row],[Total Operating Time (minutes)]]/Table3[[#This Row],[Units Produced]]</f>
        <v>0.84567901234567899</v>
      </c>
      <c r="Y111" s="2">
        <f>Table3[[#This Row],[Defective Units]]/Table3[[#This Row],[Units Produced]]</f>
        <v>4.5267489711934158E-2</v>
      </c>
      <c r="Z111" s="4">
        <f ca="1">Table3[[#This Row],[Total Operating Time (minutes)]]/Table3[[#This Row],[Available Time(minutes)]]</f>
        <v>6.85</v>
      </c>
      <c r="AA111" s="2">
        <f>Table3[[#This Row],[Good Units]]/Table3[[#This Row],[Units Produced]]</f>
        <v>0.95473251028806583</v>
      </c>
      <c r="AB111" s="2">
        <f>Table3[[#This Row],[Scrap Units]]/Table3[[#This Row],[Units Produced]]</f>
        <v>1.2345679012345678E-2</v>
      </c>
      <c r="AC111" s="4">
        <f>Table3[[#This Row],[Units Produced]]/Table3[[#This Row],[Shift]]</f>
        <v>486</v>
      </c>
      <c r="AD111" s="2">
        <f>Table3[[#This Row],[Units Produced]]/Table3[[#This Row],[Max Capacity]]</f>
        <v>0.74311926605504586</v>
      </c>
      <c r="AE111" s="4">
        <f>Table3[[#This Row],[Repair Time (minutes)]]/Table3[[#This Row],[Number of Repairs]]</f>
        <v>28</v>
      </c>
      <c r="AF111" s="4">
        <f ca="1">Table3[[#This Row],[Total Operating Time (minutes)]]/Table3[[#This Row],[Number of failures]]</f>
        <v>68.5</v>
      </c>
      <c r="AG111" s="4">
        <f>Table3[[#This Row],[Orders Fulfilled]]/Table3[[#This Row],[Orders Received]]</f>
        <v>1.0980392156862746</v>
      </c>
      <c r="AH111" s="4">
        <f>Table3[[#This Row],[Units Produced]]/Table3[[#This Row],[Energy Consumed (kWh)]]</f>
        <v>2.4502142677085961</v>
      </c>
    </row>
    <row r="112" spans="1:34" x14ac:dyDescent="0.3">
      <c r="A112" s="1">
        <f t="shared" ca="1" si="4"/>
        <v>45092</v>
      </c>
      <c r="B112">
        <v>3</v>
      </c>
      <c r="C112" t="s">
        <v>20</v>
      </c>
      <c r="D112">
        <v>699</v>
      </c>
      <c r="E112">
        <v>678</v>
      </c>
      <c r="F112">
        <v>21</v>
      </c>
      <c r="G112">
        <f t="shared" ca="1" si="5"/>
        <v>69</v>
      </c>
      <c r="H112">
        <v>52</v>
      </c>
      <c r="I112">
        <v>491</v>
      </c>
      <c r="J112">
        <v>9</v>
      </c>
      <c r="K112">
        <v>167.03</v>
      </c>
      <c r="L112">
        <v>32</v>
      </c>
      <c r="M112">
        <v>41</v>
      </c>
      <c r="N112">
        <v>4.1900000000000004</v>
      </c>
      <c r="O112">
        <v>605</v>
      </c>
      <c r="P112">
        <f t="shared" ca="1" si="6"/>
        <v>4</v>
      </c>
      <c r="Q112">
        <v>39</v>
      </c>
      <c r="R112">
        <v>1</v>
      </c>
      <c r="S112">
        <v>6.03</v>
      </c>
      <c r="T112">
        <f t="shared" ca="1" si="7"/>
        <v>574</v>
      </c>
      <c r="U112" s="2">
        <f ca="1">Table3[[#This Row],[Total Operating Time (minutes)]]/Table3[[#This Row],[Production planning Time(minutes)]]</f>
        <v>0.85540069686411146</v>
      </c>
      <c r="V112" s="2">
        <f>Table3[[#This Row],[Units Produced]]/Table3[[#This Row],[Max Capacity]]</f>
        <v>1.1553719008264463</v>
      </c>
      <c r="W112" s="2">
        <f>Table3[[#This Row],[Good Units]]/Table3[[#This Row],[Units Produced]]</f>
        <v>0.96995708154506433</v>
      </c>
      <c r="X112" s="2">
        <f>Table3[[#This Row],[Total Operating Time (minutes)]]/Table3[[#This Row],[Units Produced]]</f>
        <v>0.70243204577968521</v>
      </c>
      <c r="Y112" s="2">
        <f>Table3[[#This Row],[Defective Units]]/Table3[[#This Row],[Units Produced]]</f>
        <v>3.0042918454935622E-2</v>
      </c>
      <c r="Z112" s="4">
        <f ca="1">Table3[[#This Row],[Total Operating Time (minutes)]]/Table3[[#This Row],[Available Time(minutes)]]</f>
        <v>7.1159420289855069</v>
      </c>
      <c r="AA112" s="2">
        <f>Table3[[#This Row],[Good Units]]/Table3[[#This Row],[Units Produced]]</f>
        <v>0.96995708154506433</v>
      </c>
      <c r="AB112" s="2">
        <f>Table3[[#This Row],[Scrap Units]]/Table3[[#This Row],[Units Produced]]</f>
        <v>1.2875536480686695E-2</v>
      </c>
      <c r="AC112" s="4">
        <f>Table3[[#This Row],[Units Produced]]/Table3[[#This Row],[Shift]]</f>
        <v>233</v>
      </c>
      <c r="AD112" s="2">
        <f>Table3[[#This Row],[Units Produced]]/Table3[[#This Row],[Max Capacity]]</f>
        <v>1.1553719008264463</v>
      </c>
      <c r="AE112" s="4">
        <f>Table3[[#This Row],[Repair Time (minutes)]]/Table3[[#This Row],[Number of Repairs]]</f>
        <v>39</v>
      </c>
      <c r="AF112" s="4">
        <f ca="1">Table3[[#This Row],[Total Operating Time (minutes)]]/Table3[[#This Row],[Number of failures]]</f>
        <v>122.75</v>
      </c>
      <c r="AG112" s="4">
        <f>Table3[[#This Row],[Orders Fulfilled]]/Table3[[#This Row],[Orders Received]]</f>
        <v>0.78048780487804881</v>
      </c>
      <c r="AH112" s="4">
        <f>Table3[[#This Row],[Units Produced]]/Table3[[#This Row],[Energy Consumed (kWh)]]</f>
        <v>4.1848769682093039</v>
      </c>
    </row>
    <row r="113" spans="1:34" x14ac:dyDescent="0.3">
      <c r="A113" s="1">
        <f t="shared" ca="1" si="4"/>
        <v>45089</v>
      </c>
      <c r="B113">
        <v>2</v>
      </c>
      <c r="C113" t="s">
        <v>18</v>
      </c>
      <c r="D113">
        <v>407</v>
      </c>
      <c r="E113">
        <v>377</v>
      </c>
      <c r="F113">
        <v>30</v>
      </c>
      <c r="G113">
        <f t="shared" ca="1" si="5"/>
        <v>61</v>
      </c>
      <c r="H113">
        <v>56</v>
      </c>
      <c r="I113">
        <v>442</v>
      </c>
      <c r="J113">
        <v>6</v>
      </c>
      <c r="K113">
        <v>153.9</v>
      </c>
      <c r="L113">
        <v>43</v>
      </c>
      <c r="M113">
        <v>52</v>
      </c>
      <c r="N113">
        <v>3.21</v>
      </c>
      <c r="O113">
        <v>630</v>
      </c>
      <c r="P113">
        <f t="shared" ca="1" si="6"/>
        <v>2</v>
      </c>
      <c r="Q113">
        <v>37</v>
      </c>
      <c r="R113">
        <v>2</v>
      </c>
      <c r="S113">
        <v>5.74</v>
      </c>
      <c r="T113">
        <f t="shared" ca="1" si="7"/>
        <v>564</v>
      </c>
      <c r="U113" s="2">
        <f ca="1">Table3[[#This Row],[Total Operating Time (minutes)]]/Table3[[#This Row],[Production planning Time(minutes)]]</f>
        <v>0.78368794326241131</v>
      </c>
      <c r="V113" s="2">
        <f>Table3[[#This Row],[Units Produced]]/Table3[[#This Row],[Max Capacity]]</f>
        <v>0.64603174603174607</v>
      </c>
      <c r="W113" s="2">
        <f>Table3[[#This Row],[Good Units]]/Table3[[#This Row],[Units Produced]]</f>
        <v>0.92628992628992624</v>
      </c>
      <c r="X113" s="2">
        <f>Table3[[#This Row],[Total Operating Time (minutes)]]/Table3[[#This Row],[Units Produced]]</f>
        <v>1.085995085995086</v>
      </c>
      <c r="Y113" s="2">
        <f>Table3[[#This Row],[Defective Units]]/Table3[[#This Row],[Units Produced]]</f>
        <v>7.3710073710073709E-2</v>
      </c>
      <c r="Z113" s="4">
        <f ca="1">Table3[[#This Row],[Total Operating Time (minutes)]]/Table3[[#This Row],[Available Time(minutes)]]</f>
        <v>7.2459016393442619</v>
      </c>
      <c r="AA113" s="2">
        <f>Table3[[#This Row],[Good Units]]/Table3[[#This Row],[Units Produced]]</f>
        <v>0.92628992628992624</v>
      </c>
      <c r="AB113" s="2">
        <f>Table3[[#This Row],[Scrap Units]]/Table3[[#This Row],[Units Produced]]</f>
        <v>1.4742014742014743E-2</v>
      </c>
      <c r="AC113" s="4">
        <f>Table3[[#This Row],[Units Produced]]/Table3[[#This Row],[Shift]]</f>
        <v>203.5</v>
      </c>
      <c r="AD113" s="2">
        <f>Table3[[#This Row],[Units Produced]]/Table3[[#This Row],[Max Capacity]]</f>
        <v>0.64603174603174607</v>
      </c>
      <c r="AE113" s="4">
        <f>Table3[[#This Row],[Repair Time (minutes)]]/Table3[[#This Row],[Number of Repairs]]</f>
        <v>18.5</v>
      </c>
      <c r="AF113" s="4">
        <f ca="1">Table3[[#This Row],[Total Operating Time (minutes)]]/Table3[[#This Row],[Number of failures]]</f>
        <v>221</v>
      </c>
      <c r="AG113" s="4">
        <f>Table3[[#This Row],[Orders Fulfilled]]/Table3[[#This Row],[Orders Received]]</f>
        <v>0.82692307692307687</v>
      </c>
      <c r="AH113" s="4">
        <f>Table3[[#This Row],[Units Produced]]/Table3[[#This Row],[Energy Consumed (kWh)]]</f>
        <v>2.6445743989603638</v>
      </c>
    </row>
    <row r="114" spans="1:34" x14ac:dyDescent="0.3">
      <c r="A114" s="1">
        <f t="shared" ca="1" si="4"/>
        <v>45217</v>
      </c>
      <c r="B114">
        <v>1</v>
      </c>
      <c r="C114" t="s">
        <v>18</v>
      </c>
      <c r="D114">
        <v>529</v>
      </c>
      <c r="E114">
        <v>506</v>
      </c>
      <c r="F114">
        <v>23</v>
      </c>
      <c r="G114">
        <f t="shared" ca="1" si="5"/>
        <v>70</v>
      </c>
      <c r="H114">
        <v>27</v>
      </c>
      <c r="I114">
        <v>561</v>
      </c>
      <c r="J114">
        <v>6</v>
      </c>
      <c r="K114">
        <v>115.9</v>
      </c>
      <c r="L114">
        <v>40</v>
      </c>
      <c r="M114">
        <v>52</v>
      </c>
      <c r="N114">
        <v>3.57</v>
      </c>
      <c r="O114">
        <v>678</v>
      </c>
      <c r="P114">
        <f t="shared" ca="1" si="6"/>
        <v>7</v>
      </c>
      <c r="Q114">
        <v>27</v>
      </c>
      <c r="R114">
        <v>3</v>
      </c>
      <c r="S114">
        <v>7.43</v>
      </c>
      <c r="T114">
        <f t="shared" ca="1" si="7"/>
        <v>599</v>
      </c>
      <c r="U114" s="2">
        <f ca="1">Table3[[#This Row],[Total Operating Time (minutes)]]/Table3[[#This Row],[Production planning Time(minutes)]]</f>
        <v>0.93656093489148584</v>
      </c>
      <c r="V114" s="2">
        <f>Table3[[#This Row],[Units Produced]]/Table3[[#This Row],[Max Capacity]]</f>
        <v>0.78023598820058992</v>
      </c>
      <c r="W114" s="2">
        <f>Table3[[#This Row],[Good Units]]/Table3[[#This Row],[Units Produced]]</f>
        <v>0.95652173913043481</v>
      </c>
      <c r="X114" s="2">
        <f>Table3[[#This Row],[Total Operating Time (minutes)]]/Table3[[#This Row],[Units Produced]]</f>
        <v>1.0604914933837428</v>
      </c>
      <c r="Y114" s="2">
        <f>Table3[[#This Row],[Defective Units]]/Table3[[#This Row],[Units Produced]]</f>
        <v>4.3478260869565216E-2</v>
      </c>
      <c r="Z114" s="4">
        <f ca="1">Table3[[#This Row],[Total Operating Time (minutes)]]/Table3[[#This Row],[Available Time(minutes)]]</f>
        <v>8.0142857142857142</v>
      </c>
      <c r="AA114" s="2">
        <f>Table3[[#This Row],[Good Units]]/Table3[[#This Row],[Units Produced]]</f>
        <v>0.95652173913043481</v>
      </c>
      <c r="AB114" s="2">
        <f>Table3[[#This Row],[Scrap Units]]/Table3[[#This Row],[Units Produced]]</f>
        <v>1.1342155009451797E-2</v>
      </c>
      <c r="AC114" s="4">
        <f>Table3[[#This Row],[Units Produced]]/Table3[[#This Row],[Shift]]</f>
        <v>529</v>
      </c>
      <c r="AD114" s="2">
        <f>Table3[[#This Row],[Units Produced]]/Table3[[#This Row],[Max Capacity]]</f>
        <v>0.78023598820058992</v>
      </c>
      <c r="AE114" s="4">
        <f>Table3[[#This Row],[Repair Time (minutes)]]/Table3[[#This Row],[Number of Repairs]]</f>
        <v>9</v>
      </c>
      <c r="AF114" s="4">
        <f ca="1">Table3[[#This Row],[Total Operating Time (minutes)]]/Table3[[#This Row],[Number of failures]]</f>
        <v>80.142857142857139</v>
      </c>
      <c r="AG114" s="4">
        <f>Table3[[#This Row],[Orders Fulfilled]]/Table3[[#This Row],[Orders Received]]</f>
        <v>0.76923076923076927</v>
      </c>
      <c r="AH114" s="4">
        <f>Table3[[#This Row],[Units Produced]]/Table3[[#This Row],[Energy Consumed (kWh)]]</f>
        <v>4.5642795513373597</v>
      </c>
    </row>
    <row r="115" spans="1:34" x14ac:dyDescent="0.3">
      <c r="A115" s="1">
        <f t="shared" ca="1" si="4"/>
        <v>44978</v>
      </c>
      <c r="B115">
        <v>3</v>
      </c>
      <c r="C115" t="s">
        <v>21</v>
      </c>
      <c r="D115">
        <v>660</v>
      </c>
      <c r="E115">
        <v>648</v>
      </c>
      <c r="F115">
        <v>12</v>
      </c>
      <c r="G115">
        <f t="shared" ca="1" si="5"/>
        <v>70</v>
      </c>
      <c r="H115">
        <v>37</v>
      </c>
      <c r="I115">
        <v>545</v>
      </c>
      <c r="J115">
        <v>1</v>
      </c>
      <c r="K115">
        <v>192.73</v>
      </c>
      <c r="L115">
        <v>57</v>
      </c>
      <c r="M115">
        <v>34</v>
      </c>
      <c r="N115">
        <v>2.4300000000000002</v>
      </c>
      <c r="O115">
        <v>688</v>
      </c>
      <c r="P115">
        <f t="shared" ca="1" si="6"/>
        <v>6</v>
      </c>
      <c r="Q115">
        <v>24</v>
      </c>
      <c r="R115">
        <v>1</v>
      </c>
      <c r="S115">
        <v>5.78</v>
      </c>
      <c r="T115">
        <f t="shared" ca="1" si="7"/>
        <v>504</v>
      </c>
      <c r="U115" s="2">
        <f ca="1">Table3[[#This Row],[Total Operating Time (minutes)]]/Table3[[#This Row],[Production planning Time(minutes)]]</f>
        <v>1.0813492063492063</v>
      </c>
      <c r="V115" s="2">
        <f>Table3[[#This Row],[Units Produced]]/Table3[[#This Row],[Max Capacity]]</f>
        <v>0.95930232558139539</v>
      </c>
      <c r="W115" s="2">
        <f>Table3[[#This Row],[Good Units]]/Table3[[#This Row],[Units Produced]]</f>
        <v>0.98181818181818181</v>
      </c>
      <c r="X115" s="2">
        <f>Table3[[#This Row],[Total Operating Time (minutes)]]/Table3[[#This Row],[Units Produced]]</f>
        <v>0.8257575757575758</v>
      </c>
      <c r="Y115" s="2">
        <f>Table3[[#This Row],[Defective Units]]/Table3[[#This Row],[Units Produced]]</f>
        <v>1.8181818181818181E-2</v>
      </c>
      <c r="Z115" s="4">
        <f ca="1">Table3[[#This Row],[Total Operating Time (minutes)]]/Table3[[#This Row],[Available Time(minutes)]]</f>
        <v>7.7857142857142856</v>
      </c>
      <c r="AA115" s="2">
        <f>Table3[[#This Row],[Good Units]]/Table3[[#This Row],[Units Produced]]</f>
        <v>0.98181818181818181</v>
      </c>
      <c r="AB115" s="2">
        <f>Table3[[#This Row],[Scrap Units]]/Table3[[#This Row],[Units Produced]]</f>
        <v>1.5151515151515152E-3</v>
      </c>
      <c r="AC115" s="4">
        <f>Table3[[#This Row],[Units Produced]]/Table3[[#This Row],[Shift]]</f>
        <v>220</v>
      </c>
      <c r="AD115" s="2">
        <f>Table3[[#This Row],[Units Produced]]/Table3[[#This Row],[Max Capacity]]</f>
        <v>0.95930232558139539</v>
      </c>
      <c r="AE115" s="4">
        <f>Table3[[#This Row],[Repair Time (minutes)]]/Table3[[#This Row],[Number of Repairs]]</f>
        <v>24</v>
      </c>
      <c r="AF115" s="4">
        <f ca="1">Table3[[#This Row],[Total Operating Time (minutes)]]/Table3[[#This Row],[Number of failures]]</f>
        <v>90.833333333333329</v>
      </c>
      <c r="AG115" s="4">
        <f>Table3[[#This Row],[Orders Fulfilled]]/Table3[[#This Row],[Orders Received]]</f>
        <v>1.6764705882352942</v>
      </c>
      <c r="AH115" s="4">
        <f>Table3[[#This Row],[Units Produced]]/Table3[[#This Row],[Energy Consumed (kWh)]]</f>
        <v>3.4244798422663831</v>
      </c>
    </row>
    <row r="116" spans="1:34" x14ac:dyDescent="0.3">
      <c r="A116" s="1">
        <f t="shared" ca="1" si="4"/>
        <v>45061</v>
      </c>
      <c r="B116">
        <v>1</v>
      </c>
      <c r="C116" t="s">
        <v>17</v>
      </c>
      <c r="D116">
        <v>681</v>
      </c>
      <c r="E116">
        <v>668</v>
      </c>
      <c r="F116">
        <v>13</v>
      </c>
      <c r="G116">
        <f t="shared" ca="1" si="5"/>
        <v>70</v>
      </c>
      <c r="H116">
        <v>25</v>
      </c>
      <c r="I116">
        <v>550</v>
      </c>
      <c r="J116">
        <v>3</v>
      </c>
      <c r="K116">
        <v>126.73</v>
      </c>
      <c r="L116">
        <v>57</v>
      </c>
      <c r="M116">
        <v>51</v>
      </c>
      <c r="N116">
        <v>3.04</v>
      </c>
      <c r="O116">
        <v>666</v>
      </c>
      <c r="P116">
        <f t="shared" ca="1" si="6"/>
        <v>3</v>
      </c>
      <c r="Q116">
        <v>25</v>
      </c>
      <c r="R116">
        <v>4</v>
      </c>
      <c r="S116">
        <v>6.95</v>
      </c>
      <c r="T116">
        <f t="shared" ca="1" si="7"/>
        <v>587</v>
      </c>
      <c r="U116" s="2">
        <f ca="1">Table3[[#This Row],[Total Operating Time (minutes)]]/Table3[[#This Row],[Production planning Time(minutes)]]</f>
        <v>0.93696763202725719</v>
      </c>
      <c r="V116" s="2">
        <f>Table3[[#This Row],[Units Produced]]/Table3[[#This Row],[Max Capacity]]</f>
        <v>1.0225225225225225</v>
      </c>
      <c r="W116" s="2">
        <f>Table3[[#This Row],[Good Units]]/Table3[[#This Row],[Units Produced]]</f>
        <v>0.98091042584434651</v>
      </c>
      <c r="X116" s="2">
        <f>Table3[[#This Row],[Total Operating Time (minutes)]]/Table3[[#This Row],[Units Produced]]</f>
        <v>0.80763582966226133</v>
      </c>
      <c r="Y116" s="2">
        <f>Table3[[#This Row],[Defective Units]]/Table3[[#This Row],[Units Produced]]</f>
        <v>1.908957415565345E-2</v>
      </c>
      <c r="Z116" s="4">
        <f ca="1">Table3[[#This Row],[Total Operating Time (minutes)]]/Table3[[#This Row],[Available Time(minutes)]]</f>
        <v>7.8571428571428568</v>
      </c>
      <c r="AA116" s="2">
        <f>Table3[[#This Row],[Good Units]]/Table3[[#This Row],[Units Produced]]</f>
        <v>0.98091042584434651</v>
      </c>
      <c r="AB116" s="2">
        <f>Table3[[#This Row],[Scrap Units]]/Table3[[#This Row],[Units Produced]]</f>
        <v>4.4052863436123352E-3</v>
      </c>
      <c r="AC116" s="4">
        <f>Table3[[#This Row],[Units Produced]]/Table3[[#This Row],[Shift]]</f>
        <v>681</v>
      </c>
      <c r="AD116" s="2">
        <f>Table3[[#This Row],[Units Produced]]/Table3[[#This Row],[Max Capacity]]</f>
        <v>1.0225225225225225</v>
      </c>
      <c r="AE116" s="4">
        <f>Table3[[#This Row],[Repair Time (minutes)]]/Table3[[#This Row],[Number of Repairs]]</f>
        <v>6.25</v>
      </c>
      <c r="AF116" s="4">
        <f ca="1">Table3[[#This Row],[Total Operating Time (minutes)]]/Table3[[#This Row],[Number of failures]]</f>
        <v>183.33333333333334</v>
      </c>
      <c r="AG116" s="4">
        <f>Table3[[#This Row],[Orders Fulfilled]]/Table3[[#This Row],[Orders Received]]</f>
        <v>1.1176470588235294</v>
      </c>
      <c r="AH116" s="4">
        <f>Table3[[#This Row],[Units Produced]]/Table3[[#This Row],[Energy Consumed (kWh)]]</f>
        <v>5.3736289749861905</v>
      </c>
    </row>
    <row r="117" spans="1:34" x14ac:dyDescent="0.3">
      <c r="A117" s="1">
        <f t="shared" ca="1" si="4"/>
        <v>44976</v>
      </c>
      <c r="B117">
        <v>3</v>
      </c>
      <c r="C117" t="s">
        <v>20</v>
      </c>
      <c r="D117">
        <v>431</v>
      </c>
      <c r="E117">
        <v>419</v>
      </c>
      <c r="F117">
        <v>12</v>
      </c>
      <c r="G117">
        <f t="shared" ca="1" si="5"/>
        <v>64</v>
      </c>
      <c r="H117">
        <v>11</v>
      </c>
      <c r="I117">
        <v>430</v>
      </c>
      <c r="J117">
        <v>8</v>
      </c>
      <c r="K117">
        <v>190.33</v>
      </c>
      <c r="L117">
        <v>37</v>
      </c>
      <c r="M117">
        <v>40</v>
      </c>
      <c r="N117">
        <v>4.33</v>
      </c>
      <c r="O117">
        <v>611</v>
      </c>
      <c r="P117">
        <f t="shared" ca="1" si="6"/>
        <v>6</v>
      </c>
      <c r="Q117">
        <v>27</v>
      </c>
      <c r="R117">
        <v>4</v>
      </c>
      <c r="S117">
        <v>5.21</v>
      </c>
      <c r="T117">
        <f t="shared" ca="1" si="7"/>
        <v>559</v>
      </c>
      <c r="U117" s="2">
        <f ca="1">Table3[[#This Row],[Total Operating Time (minutes)]]/Table3[[#This Row],[Production planning Time(minutes)]]</f>
        <v>0.76923076923076927</v>
      </c>
      <c r="V117" s="2">
        <f>Table3[[#This Row],[Units Produced]]/Table3[[#This Row],[Max Capacity]]</f>
        <v>0.70540098199672663</v>
      </c>
      <c r="W117" s="2">
        <f>Table3[[#This Row],[Good Units]]/Table3[[#This Row],[Units Produced]]</f>
        <v>0.97215777262180969</v>
      </c>
      <c r="X117" s="2">
        <f>Table3[[#This Row],[Total Operating Time (minutes)]]/Table3[[#This Row],[Units Produced]]</f>
        <v>0.99767981438515085</v>
      </c>
      <c r="Y117" s="2">
        <f>Table3[[#This Row],[Defective Units]]/Table3[[#This Row],[Units Produced]]</f>
        <v>2.7842227378190254E-2</v>
      </c>
      <c r="Z117" s="4">
        <f ca="1">Table3[[#This Row],[Total Operating Time (minutes)]]/Table3[[#This Row],[Available Time(minutes)]]</f>
        <v>6.71875</v>
      </c>
      <c r="AA117" s="2">
        <f>Table3[[#This Row],[Good Units]]/Table3[[#This Row],[Units Produced]]</f>
        <v>0.97215777262180969</v>
      </c>
      <c r="AB117" s="2">
        <f>Table3[[#This Row],[Scrap Units]]/Table3[[#This Row],[Units Produced]]</f>
        <v>1.8561484918793503E-2</v>
      </c>
      <c r="AC117" s="4">
        <f>Table3[[#This Row],[Units Produced]]/Table3[[#This Row],[Shift]]</f>
        <v>143.66666666666666</v>
      </c>
      <c r="AD117" s="2">
        <f>Table3[[#This Row],[Units Produced]]/Table3[[#This Row],[Max Capacity]]</f>
        <v>0.70540098199672663</v>
      </c>
      <c r="AE117" s="4">
        <f>Table3[[#This Row],[Repair Time (minutes)]]/Table3[[#This Row],[Number of Repairs]]</f>
        <v>6.75</v>
      </c>
      <c r="AF117" s="4">
        <f ca="1">Table3[[#This Row],[Total Operating Time (minutes)]]/Table3[[#This Row],[Number of failures]]</f>
        <v>71.666666666666671</v>
      </c>
      <c r="AG117" s="4">
        <f>Table3[[#This Row],[Orders Fulfilled]]/Table3[[#This Row],[Orders Received]]</f>
        <v>0.92500000000000004</v>
      </c>
      <c r="AH117" s="4">
        <f>Table3[[#This Row],[Units Produced]]/Table3[[#This Row],[Energy Consumed (kWh)]]</f>
        <v>2.2644879945358061</v>
      </c>
    </row>
    <row r="118" spans="1:34" x14ac:dyDescent="0.3">
      <c r="A118" s="1">
        <f t="shared" ca="1" si="4"/>
        <v>45285</v>
      </c>
      <c r="B118">
        <v>2</v>
      </c>
      <c r="C118" t="s">
        <v>21</v>
      </c>
      <c r="D118">
        <v>686</v>
      </c>
      <c r="E118">
        <v>673</v>
      </c>
      <c r="F118">
        <v>13</v>
      </c>
      <c r="G118">
        <f t="shared" ca="1" si="5"/>
        <v>60</v>
      </c>
      <c r="H118">
        <v>56</v>
      </c>
      <c r="I118">
        <v>565</v>
      </c>
      <c r="J118">
        <v>4</v>
      </c>
      <c r="K118">
        <v>130.68</v>
      </c>
      <c r="L118">
        <v>38</v>
      </c>
      <c r="M118">
        <v>34</v>
      </c>
      <c r="N118">
        <v>3.63</v>
      </c>
      <c r="O118">
        <v>684</v>
      </c>
      <c r="P118">
        <f t="shared" ca="1" si="6"/>
        <v>3</v>
      </c>
      <c r="Q118">
        <v>29</v>
      </c>
      <c r="R118">
        <v>4</v>
      </c>
      <c r="S118">
        <v>5.54</v>
      </c>
      <c r="T118">
        <f t="shared" ca="1" si="7"/>
        <v>524</v>
      </c>
      <c r="U118" s="2">
        <f ca="1">Table3[[#This Row],[Total Operating Time (minutes)]]/Table3[[#This Row],[Production planning Time(minutes)]]</f>
        <v>1.0782442748091603</v>
      </c>
      <c r="V118" s="2">
        <f>Table3[[#This Row],[Units Produced]]/Table3[[#This Row],[Max Capacity]]</f>
        <v>1.0029239766081872</v>
      </c>
      <c r="W118" s="2">
        <f>Table3[[#This Row],[Good Units]]/Table3[[#This Row],[Units Produced]]</f>
        <v>0.98104956268221577</v>
      </c>
      <c r="X118" s="2">
        <f>Table3[[#This Row],[Total Operating Time (minutes)]]/Table3[[#This Row],[Units Produced]]</f>
        <v>0.82361516034985427</v>
      </c>
      <c r="Y118" s="2">
        <f>Table3[[#This Row],[Defective Units]]/Table3[[#This Row],[Units Produced]]</f>
        <v>1.8950437317784258E-2</v>
      </c>
      <c r="Z118" s="4">
        <f ca="1">Table3[[#This Row],[Total Operating Time (minutes)]]/Table3[[#This Row],[Available Time(minutes)]]</f>
        <v>9.4166666666666661</v>
      </c>
      <c r="AA118" s="2">
        <f>Table3[[#This Row],[Good Units]]/Table3[[#This Row],[Units Produced]]</f>
        <v>0.98104956268221577</v>
      </c>
      <c r="AB118" s="2">
        <f>Table3[[#This Row],[Scrap Units]]/Table3[[#This Row],[Units Produced]]</f>
        <v>5.8309037900874635E-3</v>
      </c>
      <c r="AC118" s="4">
        <f>Table3[[#This Row],[Units Produced]]/Table3[[#This Row],[Shift]]</f>
        <v>343</v>
      </c>
      <c r="AD118" s="2">
        <f>Table3[[#This Row],[Units Produced]]/Table3[[#This Row],[Max Capacity]]</f>
        <v>1.0029239766081872</v>
      </c>
      <c r="AE118" s="4">
        <f>Table3[[#This Row],[Repair Time (minutes)]]/Table3[[#This Row],[Number of Repairs]]</f>
        <v>7.25</v>
      </c>
      <c r="AF118" s="4">
        <f ca="1">Table3[[#This Row],[Total Operating Time (minutes)]]/Table3[[#This Row],[Number of failures]]</f>
        <v>188.33333333333334</v>
      </c>
      <c r="AG118" s="4">
        <f>Table3[[#This Row],[Orders Fulfilled]]/Table3[[#This Row],[Orders Received]]</f>
        <v>1.1176470588235294</v>
      </c>
      <c r="AH118" s="4">
        <f>Table3[[#This Row],[Units Produced]]/Table3[[#This Row],[Energy Consumed (kWh)]]</f>
        <v>5.2494643403734313</v>
      </c>
    </row>
    <row r="119" spans="1:34" x14ac:dyDescent="0.3">
      <c r="A119" s="1">
        <f t="shared" ca="1" si="4"/>
        <v>45082</v>
      </c>
      <c r="B119">
        <v>1</v>
      </c>
      <c r="C119" t="s">
        <v>19</v>
      </c>
      <c r="D119">
        <v>470</v>
      </c>
      <c r="E119">
        <v>449</v>
      </c>
      <c r="F119">
        <v>21</v>
      </c>
      <c r="G119">
        <f t="shared" ca="1" si="5"/>
        <v>62</v>
      </c>
      <c r="H119">
        <v>60</v>
      </c>
      <c r="I119">
        <v>579</v>
      </c>
      <c r="J119">
        <v>7</v>
      </c>
      <c r="K119">
        <v>177.91</v>
      </c>
      <c r="L119">
        <v>39</v>
      </c>
      <c r="M119">
        <v>55</v>
      </c>
      <c r="N119">
        <v>3.32</v>
      </c>
      <c r="O119">
        <v>644</v>
      </c>
      <c r="P119">
        <f t="shared" ca="1" si="6"/>
        <v>1</v>
      </c>
      <c r="Q119">
        <v>21</v>
      </c>
      <c r="R119">
        <v>1</v>
      </c>
      <c r="S119">
        <v>5.83</v>
      </c>
      <c r="T119">
        <f t="shared" ca="1" si="7"/>
        <v>510</v>
      </c>
      <c r="U119" s="2">
        <f ca="1">Table3[[#This Row],[Total Operating Time (minutes)]]/Table3[[#This Row],[Production planning Time(minutes)]]</f>
        <v>1.1352941176470588</v>
      </c>
      <c r="V119" s="2">
        <f>Table3[[#This Row],[Units Produced]]/Table3[[#This Row],[Max Capacity]]</f>
        <v>0.72981366459627328</v>
      </c>
      <c r="W119" s="2">
        <f>Table3[[#This Row],[Good Units]]/Table3[[#This Row],[Units Produced]]</f>
        <v>0.9553191489361702</v>
      </c>
      <c r="X119" s="2">
        <f>Table3[[#This Row],[Total Operating Time (minutes)]]/Table3[[#This Row],[Units Produced]]</f>
        <v>1.2319148936170212</v>
      </c>
      <c r="Y119" s="2">
        <f>Table3[[#This Row],[Defective Units]]/Table3[[#This Row],[Units Produced]]</f>
        <v>4.4680851063829789E-2</v>
      </c>
      <c r="Z119" s="4">
        <f ca="1">Table3[[#This Row],[Total Operating Time (minutes)]]/Table3[[#This Row],[Available Time(minutes)]]</f>
        <v>9.3387096774193541</v>
      </c>
      <c r="AA119" s="2">
        <f>Table3[[#This Row],[Good Units]]/Table3[[#This Row],[Units Produced]]</f>
        <v>0.9553191489361702</v>
      </c>
      <c r="AB119" s="2">
        <f>Table3[[#This Row],[Scrap Units]]/Table3[[#This Row],[Units Produced]]</f>
        <v>1.4893617021276596E-2</v>
      </c>
      <c r="AC119" s="4">
        <f>Table3[[#This Row],[Units Produced]]/Table3[[#This Row],[Shift]]</f>
        <v>470</v>
      </c>
      <c r="AD119" s="2">
        <f>Table3[[#This Row],[Units Produced]]/Table3[[#This Row],[Max Capacity]]</f>
        <v>0.72981366459627328</v>
      </c>
      <c r="AE119" s="4">
        <f>Table3[[#This Row],[Repair Time (minutes)]]/Table3[[#This Row],[Number of Repairs]]</f>
        <v>21</v>
      </c>
      <c r="AF119" s="4">
        <f ca="1">Table3[[#This Row],[Total Operating Time (minutes)]]/Table3[[#This Row],[Number of failures]]</f>
        <v>579</v>
      </c>
      <c r="AG119" s="4">
        <f>Table3[[#This Row],[Orders Fulfilled]]/Table3[[#This Row],[Orders Received]]</f>
        <v>0.70909090909090911</v>
      </c>
      <c r="AH119" s="4">
        <f>Table3[[#This Row],[Units Produced]]/Table3[[#This Row],[Energy Consumed (kWh)]]</f>
        <v>2.641785172278118</v>
      </c>
    </row>
    <row r="120" spans="1:34" x14ac:dyDescent="0.3">
      <c r="A120" s="1">
        <f t="shared" ca="1" si="4"/>
        <v>45133</v>
      </c>
      <c r="B120">
        <v>1</v>
      </c>
      <c r="C120" t="s">
        <v>18</v>
      </c>
      <c r="D120">
        <v>673</v>
      </c>
      <c r="E120">
        <v>656</v>
      </c>
      <c r="F120">
        <v>17</v>
      </c>
      <c r="G120">
        <f t="shared" ca="1" si="5"/>
        <v>63</v>
      </c>
      <c r="H120">
        <v>54</v>
      </c>
      <c r="I120">
        <v>452</v>
      </c>
      <c r="J120">
        <v>10</v>
      </c>
      <c r="K120">
        <v>186.41</v>
      </c>
      <c r="L120">
        <v>56</v>
      </c>
      <c r="M120">
        <v>40</v>
      </c>
      <c r="N120">
        <v>4.6100000000000003</v>
      </c>
      <c r="O120">
        <v>602</v>
      </c>
      <c r="P120">
        <f t="shared" ca="1" si="6"/>
        <v>7</v>
      </c>
      <c r="Q120">
        <v>20</v>
      </c>
      <c r="R120">
        <v>5</v>
      </c>
      <c r="S120">
        <v>7.17</v>
      </c>
      <c r="T120">
        <f t="shared" ca="1" si="7"/>
        <v>536</v>
      </c>
      <c r="U120" s="2">
        <f ca="1">Table3[[#This Row],[Total Operating Time (minutes)]]/Table3[[#This Row],[Production planning Time(minutes)]]</f>
        <v>0.84328358208955223</v>
      </c>
      <c r="V120" s="2">
        <f>Table3[[#This Row],[Units Produced]]/Table3[[#This Row],[Max Capacity]]</f>
        <v>1.1179401993355482</v>
      </c>
      <c r="W120" s="2">
        <f>Table3[[#This Row],[Good Units]]/Table3[[#This Row],[Units Produced]]</f>
        <v>0.97473997028231796</v>
      </c>
      <c r="X120" s="2">
        <f>Table3[[#This Row],[Total Operating Time (minutes)]]/Table3[[#This Row],[Units Produced]]</f>
        <v>0.67161961367013367</v>
      </c>
      <c r="Y120" s="2">
        <f>Table3[[#This Row],[Defective Units]]/Table3[[#This Row],[Units Produced]]</f>
        <v>2.5260029717682021E-2</v>
      </c>
      <c r="Z120" s="4">
        <f ca="1">Table3[[#This Row],[Total Operating Time (minutes)]]/Table3[[#This Row],[Available Time(minutes)]]</f>
        <v>7.1746031746031749</v>
      </c>
      <c r="AA120" s="2">
        <f>Table3[[#This Row],[Good Units]]/Table3[[#This Row],[Units Produced]]</f>
        <v>0.97473997028231796</v>
      </c>
      <c r="AB120" s="2">
        <f>Table3[[#This Row],[Scrap Units]]/Table3[[#This Row],[Units Produced]]</f>
        <v>1.4858841010401188E-2</v>
      </c>
      <c r="AC120" s="4">
        <f>Table3[[#This Row],[Units Produced]]/Table3[[#This Row],[Shift]]</f>
        <v>673</v>
      </c>
      <c r="AD120" s="2">
        <f>Table3[[#This Row],[Units Produced]]/Table3[[#This Row],[Max Capacity]]</f>
        <v>1.1179401993355482</v>
      </c>
      <c r="AE120" s="4">
        <f>Table3[[#This Row],[Repair Time (minutes)]]/Table3[[#This Row],[Number of Repairs]]</f>
        <v>4</v>
      </c>
      <c r="AF120" s="4">
        <f ca="1">Table3[[#This Row],[Total Operating Time (minutes)]]/Table3[[#This Row],[Number of failures]]</f>
        <v>64.571428571428569</v>
      </c>
      <c r="AG120" s="4">
        <f>Table3[[#This Row],[Orders Fulfilled]]/Table3[[#This Row],[Orders Received]]</f>
        <v>1.4</v>
      </c>
      <c r="AH120" s="4">
        <f>Table3[[#This Row],[Units Produced]]/Table3[[#This Row],[Energy Consumed (kWh)]]</f>
        <v>3.6103213346923448</v>
      </c>
    </row>
    <row r="121" spans="1:34" x14ac:dyDescent="0.3">
      <c r="A121" s="1">
        <f t="shared" ca="1" si="4"/>
        <v>45035</v>
      </c>
      <c r="B121">
        <v>2</v>
      </c>
      <c r="C121" t="s">
        <v>20</v>
      </c>
      <c r="D121">
        <v>464</v>
      </c>
      <c r="E121">
        <v>454</v>
      </c>
      <c r="F121">
        <v>10</v>
      </c>
      <c r="G121">
        <f t="shared" ca="1" si="5"/>
        <v>67</v>
      </c>
      <c r="H121">
        <v>16</v>
      </c>
      <c r="I121">
        <v>443</v>
      </c>
      <c r="J121">
        <v>2</v>
      </c>
      <c r="K121">
        <v>145.34</v>
      </c>
      <c r="L121">
        <v>41</v>
      </c>
      <c r="M121">
        <v>36</v>
      </c>
      <c r="N121">
        <v>4.28</v>
      </c>
      <c r="O121">
        <v>620</v>
      </c>
      <c r="P121">
        <f t="shared" ca="1" si="6"/>
        <v>1</v>
      </c>
      <c r="Q121">
        <v>34</v>
      </c>
      <c r="R121">
        <v>3</v>
      </c>
      <c r="S121">
        <v>5.46</v>
      </c>
      <c r="T121">
        <f t="shared" ca="1" si="7"/>
        <v>597</v>
      </c>
      <c r="U121" s="2">
        <f ca="1">Table3[[#This Row],[Total Operating Time (minutes)]]/Table3[[#This Row],[Production planning Time(minutes)]]</f>
        <v>0.74204355108877718</v>
      </c>
      <c r="V121" s="2">
        <f>Table3[[#This Row],[Units Produced]]/Table3[[#This Row],[Max Capacity]]</f>
        <v>0.74838709677419357</v>
      </c>
      <c r="W121" s="2">
        <f>Table3[[#This Row],[Good Units]]/Table3[[#This Row],[Units Produced]]</f>
        <v>0.97844827586206895</v>
      </c>
      <c r="X121" s="2">
        <f>Table3[[#This Row],[Total Operating Time (minutes)]]/Table3[[#This Row],[Units Produced]]</f>
        <v>0.95474137931034486</v>
      </c>
      <c r="Y121" s="2">
        <f>Table3[[#This Row],[Defective Units]]/Table3[[#This Row],[Units Produced]]</f>
        <v>2.1551724137931036E-2</v>
      </c>
      <c r="Z121" s="4">
        <f ca="1">Table3[[#This Row],[Total Operating Time (minutes)]]/Table3[[#This Row],[Available Time(minutes)]]</f>
        <v>6.6119402985074629</v>
      </c>
      <c r="AA121" s="2">
        <f>Table3[[#This Row],[Good Units]]/Table3[[#This Row],[Units Produced]]</f>
        <v>0.97844827586206895</v>
      </c>
      <c r="AB121" s="2">
        <f>Table3[[#This Row],[Scrap Units]]/Table3[[#This Row],[Units Produced]]</f>
        <v>4.3103448275862068E-3</v>
      </c>
      <c r="AC121" s="4">
        <f>Table3[[#This Row],[Units Produced]]/Table3[[#This Row],[Shift]]</f>
        <v>232</v>
      </c>
      <c r="AD121" s="2">
        <f>Table3[[#This Row],[Units Produced]]/Table3[[#This Row],[Max Capacity]]</f>
        <v>0.74838709677419357</v>
      </c>
      <c r="AE121" s="4">
        <f>Table3[[#This Row],[Repair Time (minutes)]]/Table3[[#This Row],[Number of Repairs]]</f>
        <v>11.333333333333334</v>
      </c>
      <c r="AF121" s="4">
        <f ca="1">Table3[[#This Row],[Total Operating Time (minutes)]]/Table3[[#This Row],[Number of failures]]</f>
        <v>443</v>
      </c>
      <c r="AG121" s="4">
        <f>Table3[[#This Row],[Orders Fulfilled]]/Table3[[#This Row],[Orders Received]]</f>
        <v>1.1388888888888888</v>
      </c>
      <c r="AH121" s="4">
        <f>Table3[[#This Row],[Units Produced]]/Table3[[#This Row],[Energy Consumed (kWh)]]</f>
        <v>3.1925141048575751</v>
      </c>
    </row>
    <row r="122" spans="1:34" x14ac:dyDescent="0.3">
      <c r="A122" s="1">
        <f t="shared" ca="1" si="4"/>
        <v>45227</v>
      </c>
      <c r="B122">
        <v>2</v>
      </c>
      <c r="C122" t="s">
        <v>17</v>
      </c>
      <c r="D122">
        <v>430</v>
      </c>
      <c r="E122">
        <v>403</v>
      </c>
      <c r="F122">
        <v>27</v>
      </c>
      <c r="G122">
        <f t="shared" ca="1" si="5"/>
        <v>68</v>
      </c>
      <c r="H122">
        <v>12</v>
      </c>
      <c r="I122">
        <v>460</v>
      </c>
      <c r="J122">
        <v>4</v>
      </c>
      <c r="K122">
        <v>167.73</v>
      </c>
      <c r="L122">
        <v>60</v>
      </c>
      <c r="M122">
        <v>43</v>
      </c>
      <c r="N122">
        <v>2.67</v>
      </c>
      <c r="O122">
        <v>603</v>
      </c>
      <c r="P122">
        <f t="shared" ca="1" si="6"/>
        <v>2</v>
      </c>
      <c r="Q122">
        <v>23</v>
      </c>
      <c r="R122">
        <v>2</v>
      </c>
      <c r="S122">
        <v>7.73</v>
      </c>
      <c r="T122">
        <f t="shared" ca="1" si="7"/>
        <v>533</v>
      </c>
      <c r="U122" s="2">
        <f ca="1">Table3[[#This Row],[Total Operating Time (minutes)]]/Table3[[#This Row],[Production planning Time(minutes)]]</f>
        <v>0.8630393996247655</v>
      </c>
      <c r="V122" s="2">
        <f>Table3[[#This Row],[Units Produced]]/Table3[[#This Row],[Max Capacity]]</f>
        <v>0.71310116086235487</v>
      </c>
      <c r="W122" s="2">
        <f>Table3[[#This Row],[Good Units]]/Table3[[#This Row],[Units Produced]]</f>
        <v>0.93720930232558142</v>
      </c>
      <c r="X122" s="2">
        <f>Table3[[#This Row],[Total Operating Time (minutes)]]/Table3[[#This Row],[Units Produced]]</f>
        <v>1.069767441860465</v>
      </c>
      <c r="Y122" s="2">
        <f>Table3[[#This Row],[Defective Units]]/Table3[[#This Row],[Units Produced]]</f>
        <v>6.2790697674418611E-2</v>
      </c>
      <c r="Z122" s="4">
        <f ca="1">Table3[[#This Row],[Total Operating Time (minutes)]]/Table3[[#This Row],[Available Time(minutes)]]</f>
        <v>6.7647058823529411</v>
      </c>
      <c r="AA122" s="2">
        <f>Table3[[#This Row],[Good Units]]/Table3[[#This Row],[Units Produced]]</f>
        <v>0.93720930232558142</v>
      </c>
      <c r="AB122" s="2">
        <f>Table3[[#This Row],[Scrap Units]]/Table3[[#This Row],[Units Produced]]</f>
        <v>9.3023255813953487E-3</v>
      </c>
      <c r="AC122" s="4">
        <f>Table3[[#This Row],[Units Produced]]/Table3[[#This Row],[Shift]]</f>
        <v>215</v>
      </c>
      <c r="AD122" s="2">
        <f>Table3[[#This Row],[Units Produced]]/Table3[[#This Row],[Max Capacity]]</f>
        <v>0.71310116086235487</v>
      </c>
      <c r="AE122" s="4">
        <f>Table3[[#This Row],[Repair Time (minutes)]]/Table3[[#This Row],[Number of Repairs]]</f>
        <v>11.5</v>
      </c>
      <c r="AF122" s="4">
        <f ca="1">Table3[[#This Row],[Total Operating Time (minutes)]]/Table3[[#This Row],[Number of failures]]</f>
        <v>230</v>
      </c>
      <c r="AG122" s="4">
        <f>Table3[[#This Row],[Orders Fulfilled]]/Table3[[#This Row],[Orders Received]]</f>
        <v>1.3953488372093024</v>
      </c>
      <c r="AH122" s="4">
        <f>Table3[[#This Row],[Units Produced]]/Table3[[#This Row],[Energy Consumed (kWh)]]</f>
        <v>2.5636439515888632</v>
      </c>
    </row>
    <row r="123" spans="1:34" x14ac:dyDescent="0.3">
      <c r="A123" s="1">
        <f t="shared" ca="1" si="4"/>
        <v>45135</v>
      </c>
      <c r="B123">
        <v>3</v>
      </c>
      <c r="C123" t="s">
        <v>18</v>
      </c>
      <c r="D123">
        <v>519</v>
      </c>
      <c r="E123">
        <v>503</v>
      </c>
      <c r="F123">
        <v>16</v>
      </c>
      <c r="G123">
        <f t="shared" ca="1" si="5"/>
        <v>63</v>
      </c>
      <c r="H123">
        <v>33</v>
      </c>
      <c r="I123">
        <v>450</v>
      </c>
      <c r="J123">
        <v>4</v>
      </c>
      <c r="K123">
        <v>190.89</v>
      </c>
      <c r="L123">
        <v>36</v>
      </c>
      <c r="M123">
        <v>70</v>
      </c>
      <c r="N123">
        <v>2.92</v>
      </c>
      <c r="O123">
        <v>663</v>
      </c>
      <c r="P123">
        <f t="shared" ca="1" si="6"/>
        <v>4</v>
      </c>
      <c r="Q123">
        <v>24</v>
      </c>
      <c r="R123">
        <v>1</v>
      </c>
      <c r="S123">
        <v>3.94</v>
      </c>
      <c r="T123">
        <f t="shared" ca="1" si="7"/>
        <v>541</v>
      </c>
      <c r="U123" s="2">
        <f ca="1">Table3[[#This Row],[Total Operating Time (minutes)]]/Table3[[#This Row],[Production planning Time(minutes)]]</f>
        <v>0.83179297597042512</v>
      </c>
      <c r="V123" s="2">
        <f>Table3[[#This Row],[Units Produced]]/Table3[[#This Row],[Max Capacity]]</f>
        <v>0.78280542986425339</v>
      </c>
      <c r="W123" s="2">
        <f>Table3[[#This Row],[Good Units]]/Table3[[#This Row],[Units Produced]]</f>
        <v>0.96917148362235073</v>
      </c>
      <c r="X123" s="2">
        <f>Table3[[#This Row],[Total Operating Time (minutes)]]/Table3[[#This Row],[Units Produced]]</f>
        <v>0.86705202312138729</v>
      </c>
      <c r="Y123" s="2">
        <f>Table3[[#This Row],[Defective Units]]/Table3[[#This Row],[Units Produced]]</f>
        <v>3.0828516377649325E-2</v>
      </c>
      <c r="Z123" s="4">
        <f ca="1">Table3[[#This Row],[Total Operating Time (minutes)]]/Table3[[#This Row],[Available Time(minutes)]]</f>
        <v>7.1428571428571432</v>
      </c>
      <c r="AA123" s="2">
        <f>Table3[[#This Row],[Good Units]]/Table3[[#This Row],[Units Produced]]</f>
        <v>0.96917148362235073</v>
      </c>
      <c r="AB123" s="2">
        <f>Table3[[#This Row],[Scrap Units]]/Table3[[#This Row],[Units Produced]]</f>
        <v>7.7071290944123313E-3</v>
      </c>
      <c r="AC123" s="4">
        <f>Table3[[#This Row],[Units Produced]]/Table3[[#This Row],[Shift]]</f>
        <v>173</v>
      </c>
      <c r="AD123" s="2">
        <f>Table3[[#This Row],[Units Produced]]/Table3[[#This Row],[Max Capacity]]</f>
        <v>0.78280542986425339</v>
      </c>
      <c r="AE123" s="4">
        <f>Table3[[#This Row],[Repair Time (minutes)]]/Table3[[#This Row],[Number of Repairs]]</f>
        <v>24</v>
      </c>
      <c r="AF123" s="4">
        <f ca="1">Table3[[#This Row],[Total Operating Time (minutes)]]/Table3[[#This Row],[Number of failures]]</f>
        <v>112.5</v>
      </c>
      <c r="AG123" s="4">
        <f>Table3[[#This Row],[Orders Fulfilled]]/Table3[[#This Row],[Orders Received]]</f>
        <v>0.51428571428571423</v>
      </c>
      <c r="AH123" s="4">
        <f>Table3[[#This Row],[Units Produced]]/Table3[[#This Row],[Energy Consumed (kWh)]]</f>
        <v>2.718843312902719</v>
      </c>
    </row>
    <row r="124" spans="1:34" x14ac:dyDescent="0.3">
      <c r="A124" s="1">
        <f t="shared" ca="1" si="4"/>
        <v>45251</v>
      </c>
      <c r="B124">
        <v>2</v>
      </c>
      <c r="C124" t="s">
        <v>18</v>
      </c>
      <c r="D124">
        <v>508</v>
      </c>
      <c r="E124">
        <v>487</v>
      </c>
      <c r="F124">
        <v>21</v>
      </c>
      <c r="G124">
        <f t="shared" ca="1" si="5"/>
        <v>69</v>
      </c>
      <c r="H124">
        <v>60</v>
      </c>
      <c r="I124">
        <v>414</v>
      </c>
      <c r="J124">
        <v>5</v>
      </c>
      <c r="K124">
        <v>132.74</v>
      </c>
      <c r="L124">
        <v>31</v>
      </c>
      <c r="M124">
        <v>65</v>
      </c>
      <c r="N124">
        <v>2.2999999999999998</v>
      </c>
      <c r="O124">
        <v>681</v>
      </c>
      <c r="P124">
        <f t="shared" ca="1" si="6"/>
        <v>6</v>
      </c>
      <c r="Q124">
        <v>20</v>
      </c>
      <c r="R124">
        <v>4</v>
      </c>
      <c r="S124">
        <v>6.07</v>
      </c>
      <c r="T124">
        <f t="shared" ca="1" si="7"/>
        <v>503</v>
      </c>
      <c r="U124" s="2">
        <f ca="1">Table3[[#This Row],[Total Operating Time (minutes)]]/Table3[[#This Row],[Production planning Time(minutes)]]</f>
        <v>0.82306163021868783</v>
      </c>
      <c r="V124" s="2">
        <f>Table3[[#This Row],[Units Produced]]/Table3[[#This Row],[Max Capacity]]</f>
        <v>0.74596182085168872</v>
      </c>
      <c r="W124" s="2">
        <f>Table3[[#This Row],[Good Units]]/Table3[[#This Row],[Units Produced]]</f>
        <v>0.95866141732283461</v>
      </c>
      <c r="X124" s="2">
        <f>Table3[[#This Row],[Total Operating Time (minutes)]]/Table3[[#This Row],[Units Produced]]</f>
        <v>0.81496062992125984</v>
      </c>
      <c r="Y124" s="2">
        <f>Table3[[#This Row],[Defective Units]]/Table3[[#This Row],[Units Produced]]</f>
        <v>4.1338582677165357E-2</v>
      </c>
      <c r="Z124" s="4">
        <f ca="1">Table3[[#This Row],[Total Operating Time (minutes)]]/Table3[[#This Row],[Available Time(minutes)]]</f>
        <v>6</v>
      </c>
      <c r="AA124" s="2">
        <f>Table3[[#This Row],[Good Units]]/Table3[[#This Row],[Units Produced]]</f>
        <v>0.95866141732283461</v>
      </c>
      <c r="AB124" s="2">
        <f>Table3[[#This Row],[Scrap Units]]/Table3[[#This Row],[Units Produced]]</f>
        <v>9.8425196850393699E-3</v>
      </c>
      <c r="AC124" s="4">
        <f>Table3[[#This Row],[Units Produced]]/Table3[[#This Row],[Shift]]</f>
        <v>254</v>
      </c>
      <c r="AD124" s="2">
        <f>Table3[[#This Row],[Units Produced]]/Table3[[#This Row],[Max Capacity]]</f>
        <v>0.74596182085168872</v>
      </c>
      <c r="AE124" s="4">
        <f>Table3[[#This Row],[Repair Time (minutes)]]/Table3[[#This Row],[Number of Repairs]]</f>
        <v>5</v>
      </c>
      <c r="AF124" s="4">
        <f ca="1">Table3[[#This Row],[Total Operating Time (minutes)]]/Table3[[#This Row],[Number of failures]]</f>
        <v>69</v>
      </c>
      <c r="AG124" s="4">
        <f>Table3[[#This Row],[Orders Fulfilled]]/Table3[[#This Row],[Orders Received]]</f>
        <v>0.47692307692307695</v>
      </c>
      <c r="AH124" s="4">
        <f>Table3[[#This Row],[Units Produced]]/Table3[[#This Row],[Energy Consumed (kWh)]]</f>
        <v>3.827030284767214</v>
      </c>
    </row>
    <row r="125" spans="1:34" x14ac:dyDescent="0.3">
      <c r="A125" s="1">
        <f t="shared" ca="1" si="4"/>
        <v>45259</v>
      </c>
      <c r="B125">
        <v>1</v>
      </c>
      <c r="C125" t="s">
        <v>19</v>
      </c>
      <c r="D125">
        <v>452</v>
      </c>
      <c r="E125">
        <v>423</v>
      </c>
      <c r="F125">
        <v>29</v>
      </c>
      <c r="G125">
        <f t="shared" ca="1" si="5"/>
        <v>64</v>
      </c>
      <c r="H125">
        <v>52</v>
      </c>
      <c r="I125">
        <v>412</v>
      </c>
      <c r="J125">
        <v>7</v>
      </c>
      <c r="K125">
        <v>165.94</v>
      </c>
      <c r="L125">
        <v>49</v>
      </c>
      <c r="M125">
        <v>38</v>
      </c>
      <c r="N125">
        <v>3.1</v>
      </c>
      <c r="O125">
        <v>633</v>
      </c>
      <c r="P125">
        <f t="shared" ca="1" si="6"/>
        <v>4</v>
      </c>
      <c r="Q125">
        <v>37</v>
      </c>
      <c r="R125">
        <v>3</v>
      </c>
      <c r="S125">
        <v>6.63</v>
      </c>
      <c r="T125">
        <f t="shared" ca="1" si="7"/>
        <v>524</v>
      </c>
      <c r="U125" s="2">
        <f ca="1">Table3[[#This Row],[Total Operating Time (minutes)]]/Table3[[#This Row],[Production planning Time(minutes)]]</f>
        <v>0.7862595419847328</v>
      </c>
      <c r="V125" s="2">
        <f>Table3[[#This Row],[Units Produced]]/Table3[[#This Row],[Max Capacity]]</f>
        <v>0.71406003159557663</v>
      </c>
      <c r="W125" s="2">
        <f>Table3[[#This Row],[Good Units]]/Table3[[#This Row],[Units Produced]]</f>
        <v>0.93584070796460173</v>
      </c>
      <c r="X125" s="2">
        <f>Table3[[#This Row],[Total Operating Time (minutes)]]/Table3[[#This Row],[Units Produced]]</f>
        <v>0.91150442477876104</v>
      </c>
      <c r="Y125" s="2">
        <f>Table3[[#This Row],[Defective Units]]/Table3[[#This Row],[Units Produced]]</f>
        <v>6.4159292035398233E-2</v>
      </c>
      <c r="Z125" s="4">
        <f ca="1">Table3[[#This Row],[Total Operating Time (minutes)]]/Table3[[#This Row],[Available Time(minutes)]]</f>
        <v>6.4375</v>
      </c>
      <c r="AA125" s="2">
        <f>Table3[[#This Row],[Good Units]]/Table3[[#This Row],[Units Produced]]</f>
        <v>0.93584070796460173</v>
      </c>
      <c r="AB125" s="2">
        <f>Table3[[#This Row],[Scrap Units]]/Table3[[#This Row],[Units Produced]]</f>
        <v>1.5486725663716814E-2</v>
      </c>
      <c r="AC125" s="4">
        <f>Table3[[#This Row],[Units Produced]]/Table3[[#This Row],[Shift]]</f>
        <v>452</v>
      </c>
      <c r="AD125" s="2">
        <f>Table3[[#This Row],[Units Produced]]/Table3[[#This Row],[Max Capacity]]</f>
        <v>0.71406003159557663</v>
      </c>
      <c r="AE125" s="4">
        <f>Table3[[#This Row],[Repair Time (minutes)]]/Table3[[#This Row],[Number of Repairs]]</f>
        <v>12.333333333333334</v>
      </c>
      <c r="AF125" s="4">
        <f ca="1">Table3[[#This Row],[Total Operating Time (minutes)]]/Table3[[#This Row],[Number of failures]]</f>
        <v>103</v>
      </c>
      <c r="AG125" s="4">
        <f>Table3[[#This Row],[Orders Fulfilled]]/Table3[[#This Row],[Orders Received]]</f>
        <v>1.2894736842105263</v>
      </c>
      <c r="AH125" s="4">
        <f>Table3[[#This Row],[Units Produced]]/Table3[[#This Row],[Energy Consumed (kWh)]]</f>
        <v>2.7238760997951066</v>
      </c>
    </row>
    <row r="126" spans="1:34" x14ac:dyDescent="0.3">
      <c r="A126" s="1">
        <f t="shared" ca="1" si="4"/>
        <v>45159</v>
      </c>
      <c r="B126">
        <v>3</v>
      </c>
      <c r="C126" t="s">
        <v>17</v>
      </c>
      <c r="D126">
        <v>565</v>
      </c>
      <c r="E126">
        <v>537</v>
      </c>
      <c r="F126">
        <v>28</v>
      </c>
      <c r="G126">
        <f t="shared" ca="1" si="5"/>
        <v>69</v>
      </c>
      <c r="H126">
        <v>14</v>
      </c>
      <c r="I126">
        <v>553</v>
      </c>
      <c r="J126">
        <v>5</v>
      </c>
      <c r="K126">
        <v>185.11</v>
      </c>
      <c r="L126">
        <v>30</v>
      </c>
      <c r="M126">
        <v>39</v>
      </c>
      <c r="N126">
        <v>4.34</v>
      </c>
      <c r="O126">
        <v>626</v>
      </c>
      <c r="P126">
        <f t="shared" ca="1" si="6"/>
        <v>5</v>
      </c>
      <c r="Q126">
        <v>25</v>
      </c>
      <c r="R126">
        <v>4</v>
      </c>
      <c r="S126">
        <v>7.01</v>
      </c>
      <c r="T126">
        <f t="shared" ca="1" si="7"/>
        <v>536</v>
      </c>
      <c r="U126" s="2">
        <f ca="1">Table3[[#This Row],[Total Operating Time (minutes)]]/Table3[[#This Row],[Production planning Time(minutes)]]</f>
        <v>1.0317164179104477</v>
      </c>
      <c r="V126" s="2">
        <f>Table3[[#This Row],[Units Produced]]/Table3[[#This Row],[Max Capacity]]</f>
        <v>0.902555910543131</v>
      </c>
      <c r="W126" s="2">
        <f>Table3[[#This Row],[Good Units]]/Table3[[#This Row],[Units Produced]]</f>
        <v>0.95044247787610614</v>
      </c>
      <c r="X126" s="2">
        <f>Table3[[#This Row],[Total Operating Time (minutes)]]/Table3[[#This Row],[Units Produced]]</f>
        <v>0.9787610619469026</v>
      </c>
      <c r="Y126" s="2">
        <f>Table3[[#This Row],[Defective Units]]/Table3[[#This Row],[Units Produced]]</f>
        <v>4.9557522123893805E-2</v>
      </c>
      <c r="Z126" s="4">
        <f ca="1">Table3[[#This Row],[Total Operating Time (minutes)]]/Table3[[#This Row],[Available Time(minutes)]]</f>
        <v>8.0144927536231876</v>
      </c>
      <c r="AA126" s="2">
        <f>Table3[[#This Row],[Good Units]]/Table3[[#This Row],[Units Produced]]</f>
        <v>0.95044247787610614</v>
      </c>
      <c r="AB126" s="2">
        <f>Table3[[#This Row],[Scrap Units]]/Table3[[#This Row],[Units Produced]]</f>
        <v>8.8495575221238937E-3</v>
      </c>
      <c r="AC126" s="4">
        <f>Table3[[#This Row],[Units Produced]]/Table3[[#This Row],[Shift]]</f>
        <v>188.33333333333334</v>
      </c>
      <c r="AD126" s="2">
        <f>Table3[[#This Row],[Units Produced]]/Table3[[#This Row],[Max Capacity]]</f>
        <v>0.902555910543131</v>
      </c>
      <c r="AE126" s="4">
        <f>Table3[[#This Row],[Repair Time (minutes)]]/Table3[[#This Row],[Number of Repairs]]</f>
        <v>6.25</v>
      </c>
      <c r="AF126" s="4">
        <f ca="1">Table3[[#This Row],[Total Operating Time (minutes)]]/Table3[[#This Row],[Number of failures]]</f>
        <v>110.6</v>
      </c>
      <c r="AG126" s="4">
        <f>Table3[[#This Row],[Orders Fulfilled]]/Table3[[#This Row],[Orders Received]]</f>
        <v>0.76923076923076927</v>
      </c>
      <c r="AH126" s="4">
        <f>Table3[[#This Row],[Units Produced]]/Table3[[#This Row],[Energy Consumed (kWh)]]</f>
        <v>3.0522392091189019</v>
      </c>
    </row>
    <row r="127" spans="1:34" x14ac:dyDescent="0.3">
      <c r="A127" s="1">
        <f t="shared" ca="1" si="4"/>
        <v>45200</v>
      </c>
      <c r="B127">
        <v>1</v>
      </c>
      <c r="C127" t="s">
        <v>18</v>
      </c>
      <c r="D127">
        <v>611</v>
      </c>
      <c r="E127">
        <v>589</v>
      </c>
      <c r="F127">
        <v>22</v>
      </c>
      <c r="G127">
        <f t="shared" ca="1" si="5"/>
        <v>64</v>
      </c>
      <c r="H127">
        <v>55</v>
      </c>
      <c r="I127">
        <v>429</v>
      </c>
      <c r="J127">
        <v>1</v>
      </c>
      <c r="K127">
        <v>127.57</v>
      </c>
      <c r="L127">
        <v>42</v>
      </c>
      <c r="M127">
        <v>48</v>
      </c>
      <c r="N127">
        <v>3.94</v>
      </c>
      <c r="O127">
        <v>664</v>
      </c>
      <c r="P127">
        <f t="shared" ca="1" si="6"/>
        <v>6</v>
      </c>
      <c r="Q127">
        <v>34</v>
      </c>
      <c r="R127">
        <v>5</v>
      </c>
      <c r="S127">
        <v>6.29</v>
      </c>
      <c r="T127">
        <f t="shared" ca="1" si="7"/>
        <v>540</v>
      </c>
      <c r="U127" s="2">
        <f ca="1">Table3[[#This Row],[Total Operating Time (minutes)]]/Table3[[#This Row],[Production planning Time(minutes)]]</f>
        <v>0.7944444444444444</v>
      </c>
      <c r="V127" s="2">
        <f>Table3[[#This Row],[Units Produced]]/Table3[[#This Row],[Max Capacity]]</f>
        <v>0.92018072289156627</v>
      </c>
      <c r="W127" s="2">
        <f>Table3[[#This Row],[Good Units]]/Table3[[#This Row],[Units Produced]]</f>
        <v>0.96399345335515552</v>
      </c>
      <c r="X127" s="2">
        <f>Table3[[#This Row],[Total Operating Time (minutes)]]/Table3[[#This Row],[Units Produced]]</f>
        <v>0.7021276595744681</v>
      </c>
      <c r="Y127" s="2">
        <f>Table3[[#This Row],[Defective Units]]/Table3[[#This Row],[Units Produced]]</f>
        <v>3.6006546644844518E-2</v>
      </c>
      <c r="Z127" s="4">
        <f ca="1">Table3[[#This Row],[Total Operating Time (minutes)]]/Table3[[#This Row],[Available Time(minutes)]]</f>
        <v>6.703125</v>
      </c>
      <c r="AA127" s="2">
        <f>Table3[[#This Row],[Good Units]]/Table3[[#This Row],[Units Produced]]</f>
        <v>0.96399345335515552</v>
      </c>
      <c r="AB127" s="2">
        <f>Table3[[#This Row],[Scrap Units]]/Table3[[#This Row],[Units Produced]]</f>
        <v>1.6366612111292963E-3</v>
      </c>
      <c r="AC127" s="4">
        <f>Table3[[#This Row],[Units Produced]]/Table3[[#This Row],[Shift]]</f>
        <v>611</v>
      </c>
      <c r="AD127" s="2">
        <f>Table3[[#This Row],[Units Produced]]/Table3[[#This Row],[Max Capacity]]</f>
        <v>0.92018072289156627</v>
      </c>
      <c r="AE127" s="4">
        <f>Table3[[#This Row],[Repair Time (minutes)]]/Table3[[#This Row],[Number of Repairs]]</f>
        <v>6.8</v>
      </c>
      <c r="AF127" s="4">
        <f ca="1">Table3[[#This Row],[Total Operating Time (minutes)]]/Table3[[#This Row],[Number of failures]]</f>
        <v>71.5</v>
      </c>
      <c r="AG127" s="4">
        <f>Table3[[#This Row],[Orders Fulfilled]]/Table3[[#This Row],[Orders Received]]</f>
        <v>0.875</v>
      </c>
      <c r="AH127" s="4">
        <f>Table3[[#This Row],[Units Produced]]/Table3[[#This Row],[Energy Consumed (kWh)]]</f>
        <v>4.7895273183350318</v>
      </c>
    </row>
    <row r="128" spans="1:34" x14ac:dyDescent="0.3">
      <c r="A128" s="1">
        <f t="shared" ca="1" si="4"/>
        <v>45071</v>
      </c>
      <c r="B128">
        <v>2</v>
      </c>
      <c r="C128" t="s">
        <v>18</v>
      </c>
      <c r="D128">
        <v>441</v>
      </c>
      <c r="E128">
        <v>424</v>
      </c>
      <c r="F128">
        <v>17</v>
      </c>
      <c r="G128">
        <f t="shared" ca="1" si="5"/>
        <v>67</v>
      </c>
      <c r="H128">
        <v>16</v>
      </c>
      <c r="I128">
        <v>597</v>
      </c>
      <c r="J128">
        <v>3</v>
      </c>
      <c r="K128">
        <v>198.69</v>
      </c>
      <c r="L128">
        <v>40</v>
      </c>
      <c r="M128">
        <v>37</v>
      </c>
      <c r="N128">
        <v>4.7300000000000004</v>
      </c>
      <c r="O128">
        <v>636</v>
      </c>
      <c r="P128">
        <f t="shared" ca="1" si="6"/>
        <v>1</v>
      </c>
      <c r="Q128">
        <v>27</v>
      </c>
      <c r="R128">
        <v>3</v>
      </c>
      <c r="S128">
        <v>5.39</v>
      </c>
      <c r="T128">
        <f t="shared" ca="1" si="7"/>
        <v>510</v>
      </c>
      <c r="U128" s="2">
        <f ca="1">Table3[[#This Row],[Total Operating Time (minutes)]]/Table3[[#This Row],[Production planning Time(minutes)]]</f>
        <v>1.1705882352941177</v>
      </c>
      <c r="V128" s="2">
        <f>Table3[[#This Row],[Units Produced]]/Table3[[#This Row],[Max Capacity]]</f>
        <v>0.69339622641509435</v>
      </c>
      <c r="W128" s="2">
        <f>Table3[[#This Row],[Good Units]]/Table3[[#This Row],[Units Produced]]</f>
        <v>0.96145124716553287</v>
      </c>
      <c r="X128" s="2">
        <f>Table3[[#This Row],[Total Operating Time (minutes)]]/Table3[[#This Row],[Units Produced]]</f>
        <v>1.3537414965986394</v>
      </c>
      <c r="Y128" s="2">
        <f>Table3[[#This Row],[Defective Units]]/Table3[[#This Row],[Units Produced]]</f>
        <v>3.8548752834467119E-2</v>
      </c>
      <c r="Z128" s="4">
        <f ca="1">Table3[[#This Row],[Total Operating Time (minutes)]]/Table3[[#This Row],[Available Time(minutes)]]</f>
        <v>8.91044776119403</v>
      </c>
      <c r="AA128" s="2">
        <f>Table3[[#This Row],[Good Units]]/Table3[[#This Row],[Units Produced]]</f>
        <v>0.96145124716553287</v>
      </c>
      <c r="AB128" s="2">
        <f>Table3[[#This Row],[Scrap Units]]/Table3[[#This Row],[Units Produced]]</f>
        <v>6.8027210884353739E-3</v>
      </c>
      <c r="AC128" s="4">
        <f>Table3[[#This Row],[Units Produced]]/Table3[[#This Row],[Shift]]</f>
        <v>220.5</v>
      </c>
      <c r="AD128" s="2">
        <f>Table3[[#This Row],[Units Produced]]/Table3[[#This Row],[Max Capacity]]</f>
        <v>0.69339622641509435</v>
      </c>
      <c r="AE128" s="4">
        <f>Table3[[#This Row],[Repair Time (minutes)]]/Table3[[#This Row],[Number of Repairs]]</f>
        <v>9</v>
      </c>
      <c r="AF128" s="4">
        <f ca="1">Table3[[#This Row],[Total Operating Time (minutes)]]/Table3[[#This Row],[Number of failures]]</f>
        <v>597</v>
      </c>
      <c r="AG128" s="4">
        <f>Table3[[#This Row],[Orders Fulfilled]]/Table3[[#This Row],[Orders Received]]</f>
        <v>1.0810810810810811</v>
      </c>
      <c r="AH128" s="4">
        <f>Table3[[#This Row],[Units Produced]]/Table3[[#This Row],[Energy Consumed (kWh)]]</f>
        <v>2.2195379737279177</v>
      </c>
    </row>
    <row r="129" spans="1:34" x14ac:dyDescent="0.3">
      <c r="A129" s="1">
        <f t="shared" ca="1" si="4"/>
        <v>44936</v>
      </c>
      <c r="B129">
        <v>1</v>
      </c>
      <c r="C129" t="s">
        <v>20</v>
      </c>
      <c r="D129">
        <v>464</v>
      </c>
      <c r="E129">
        <v>442</v>
      </c>
      <c r="F129">
        <v>22</v>
      </c>
      <c r="G129">
        <f t="shared" ca="1" si="5"/>
        <v>66</v>
      </c>
      <c r="H129">
        <v>27</v>
      </c>
      <c r="I129">
        <v>538</v>
      </c>
      <c r="J129">
        <v>7</v>
      </c>
      <c r="K129">
        <v>191.93</v>
      </c>
      <c r="L129">
        <v>50</v>
      </c>
      <c r="M129">
        <v>66</v>
      </c>
      <c r="N129">
        <v>4.97</v>
      </c>
      <c r="O129">
        <v>688</v>
      </c>
      <c r="P129">
        <f t="shared" ca="1" si="6"/>
        <v>7</v>
      </c>
      <c r="Q129">
        <v>34</v>
      </c>
      <c r="R129">
        <v>4</v>
      </c>
      <c r="S129">
        <v>7.7</v>
      </c>
      <c r="T129">
        <f t="shared" ca="1" si="7"/>
        <v>544</v>
      </c>
      <c r="U129" s="2">
        <f ca="1">Table3[[#This Row],[Total Operating Time (minutes)]]/Table3[[#This Row],[Production planning Time(minutes)]]</f>
        <v>0.98897058823529416</v>
      </c>
      <c r="V129" s="2">
        <f>Table3[[#This Row],[Units Produced]]/Table3[[#This Row],[Max Capacity]]</f>
        <v>0.67441860465116277</v>
      </c>
      <c r="W129" s="2">
        <f>Table3[[#This Row],[Good Units]]/Table3[[#This Row],[Units Produced]]</f>
        <v>0.95258620689655171</v>
      </c>
      <c r="X129" s="2">
        <f>Table3[[#This Row],[Total Operating Time (minutes)]]/Table3[[#This Row],[Units Produced]]</f>
        <v>1.1594827586206897</v>
      </c>
      <c r="Y129" s="2">
        <f>Table3[[#This Row],[Defective Units]]/Table3[[#This Row],[Units Produced]]</f>
        <v>4.7413793103448273E-2</v>
      </c>
      <c r="Z129" s="4">
        <f ca="1">Table3[[#This Row],[Total Operating Time (minutes)]]/Table3[[#This Row],[Available Time(minutes)]]</f>
        <v>8.1515151515151523</v>
      </c>
      <c r="AA129" s="2">
        <f>Table3[[#This Row],[Good Units]]/Table3[[#This Row],[Units Produced]]</f>
        <v>0.95258620689655171</v>
      </c>
      <c r="AB129" s="2">
        <f>Table3[[#This Row],[Scrap Units]]/Table3[[#This Row],[Units Produced]]</f>
        <v>1.5086206896551725E-2</v>
      </c>
      <c r="AC129" s="4">
        <f>Table3[[#This Row],[Units Produced]]/Table3[[#This Row],[Shift]]</f>
        <v>464</v>
      </c>
      <c r="AD129" s="2">
        <f>Table3[[#This Row],[Units Produced]]/Table3[[#This Row],[Max Capacity]]</f>
        <v>0.67441860465116277</v>
      </c>
      <c r="AE129" s="4">
        <f>Table3[[#This Row],[Repair Time (minutes)]]/Table3[[#This Row],[Number of Repairs]]</f>
        <v>8.5</v>
      </c>
      <c r="AF129" s="4">
        <f ca="1">Table3[[#This Row],[Total Operating Time (minutes)]]/Table3[[#This Row],[Number of failures]]</f>
        <v>76.857142857142861</v>
      </c>
      <c r="AG129" s="4">
        <f>Table3[[#This Row],[Orders Fulfilled]]/Table3[[#This Row],[Orders Received]]</f>
        <v>0.75757575757575757</v>
      </c>
      <c r="AH129" s="4">
        <f>Table3[[#This Row],[Units Produced]]/Table3[[#This Row],[Energy Consumed (kWh)]]</f>
        <v>2.4175480643984786</v>
      </c>
    </row>
    <row r="130" spans="1:34" x14ac:dyDescent="0.3">
      <c r="A130" s="1">
        <f t="shared" ref="A130:A193" ca="1" si="8">RANDBETWEEN(DATE(2023,1,1),DATE(2024,1,10))</f>
        <v>45016</v>
      </c>
      <c r="B130">
        <v>1</v>
      </c>
      <c r="C130" t="s">
        <v>20</v>
      </c>
      <c r="D130">
        <v>581</v>
      </c>
      <c r="E130">
        <v>564</v>
      </c>
      <c r="F130">
        <v>17</v>
      </c>
      <c r="G130">
        <f t="shared" ref="G130:G193" ca="1" si="9">RANDBETWEEN(60,70)</f>
        <v>61</v>
      </c>
      <c r="H130">
        <v>16</v>
      </c>
      <c r="I130">
        <v>421</v>
      </c>
      <c r="J130">
        <v>7</v>
      </c>
      <c r="K130">
        <v>130.66999999999999</v>
      </c>
      <c r="L130">
        <v>44</v>
      </c>
      <c r="M130">
        <v>38</v>
      </c>
      <c r="N130">
        <v>4.75</v>
      </c>
      <c r="O130">
        <v>629</v>
      </c>
      <c r="P130">
        <f t="shared" ref="P130:P193" ca="1" si="10">RANDBETWEEN(1,7)</f>
        <v>6</v>
      </c>
      <c r="Q130">
        <v>26</v>
      </c>
      <c r="R130">
        <v>1</v>
      </c>
      <c r="S130">
        <v>3.67</v>
      </c>
      <c r="T130">
        <f t="shared" ref="T130:T193" ca="1" si="11">RANDBETWEEN(500,600)</f>
        <v>529</v>
      </c>
      <c r="U130" s="2">
        <f ca="1">Table3[[#This Row],[Total Operating Time (minutes)]]/Table3[[#This Row],[Production planning Time(minutes)]]</f>
        <v>0.79584120982986772</v>
      </c>
      <c r="V130" s="2">
        <f>Table3[[#This Row],[Units Produced]]/Table3[[#This Row],[Max Capacity]]</f>
        <v>0.92368839427662952</v>
      </c>
      <c r="W130" s="2">
        <f>Table3[[#This Row],[Good Units]]/Table3[[#This Row],[Units Produced]]</f>
        <v>0.97074010327022375</v>
      </c>
      <c r="X130" s="2">
        <f>Table3[[#This Row],[Total Operating Time (minutes)]]/Table3[[#This Row],[Units Produced]]</f>
        <v>0.7246127366609294</v>
      </c>
      <c r="Y130" s="2">
        <f>Table3[[#This Row],[Defective Units]]/Table3[[#This Row],[Units Produced]]</f>
        <v>2.9259896729776247E-2</v>
      </c>
      <c r="Z130" s="4">
        <f ca="1">Table3[[#This Row],[Total Operating Time (minutes)]]/Table3[[#This Row],[Available Time(minutes)]]</f>
        <v>6.9016393442622954</v>
      </c>
      <c r="AA130" s="2">
        <f>Table3[[#This Row],[Good Units]]/Table3[[#This Row],[Units Produced]]</f>
        <v>0.97074010327022375</v>
      </c>
      <c r="AB130" s="2">
        <f>Table3[[#This Row],[Scrap Units]]/Table3[[#This Row],[Units Produced]]</f>
        <v>1.2048192771084338E-2</v>
      </c>
      <c r="AC130" s="4">
        <f>Table3[[#This Row],[Units Produced]]/Table3[[#This Row],[Shift]]</f>
        <v>581</v>
      </c>
      <c r="AD130" s="2">
        <f>Table3[[#This Row],[Units Produced]]/Table3[[#This Row],[Max Capacity]]</f>
        <v>0.92368839427662952</v>
      </c>
      <c r="AE130" s="4">
        <f>Table3[[#This Row],[Repair Time (minutes)]]/Table3[[#This Row],[Number of Repairs]]</f>
        <v>26</v>
      </c>
      <c r="AF130" s="4">
        <f ca="1">Table3[[#This Row],[Total Operating Time (minutes)]]/Table3[[#This Row],[Number of failures]]</f>
        <v>70.166666666666671</v>
      </c>
      <c r="AG130" s="4">
        <f>Table3[[#This Row],[Orders Fulfilled]]/Table3[[#This Row],[Orders Received]]</f>
        <v>1.1578947368421053</v>
      </c>
      <c r="AH130" s="4">
        <f>Table3[[#This Row],[Units Produced]]/Table3[[#This Row],[Energy Consumed (kWh)]]</f>
        <v>4.4463151450218108</v>
      </c>
    </row>
    <row r="131" spans="1:34" x14ac:dyDescent="0.3">
      <c r="A131" s="1">
        <f t="shared" ca="1" si="8"/>
        <v>45179</v>
      </c>
      <c r="B131">
        <v>3</v>
      </c>
      <c r="C131" t="s">
        <v>17</v>
      </c>
      <c r="D131">
        <v>590</v>
      </c>
      <c r="E131">
        <v>580</v>
      </c>
      <c r="F131">
        <v>10</v>
      </c>
      <c r="G131">
        <f t="shared" ca="1" si="9"/>
        <v>63</v>
      </c>
      <c r="H131">
        <v>12</v>
      </c>
      <c r="I131">
        <v>442</v>
      </c>
      <c r="J131">
        <v>3</v>
      </c>
      <c r="K131">
        <v>175.47</v>
      </c>
      <c r="L131">
        <v>31</v>
      </c>
      <c r="M131">
        <v>57</v>
      </c>
      <c r="N131">
        <v>2.89</v>
      </c>
      <c r="O131">
        <v>616</v>
      </c>
      <c r="P131">
        <f t="shared" ca="1" si="10"/>
        <v>1</v>
      </c>
      <c r="Q131">
        <v>24</v>
      </c>
      <c r="R131">
        <v>1</v>
      </c>
      <c r="S131">
        <v>5.49</v>
      </c>
      <c r="T131">
        <f t="shared" ca="1" si="11"/>
        <v>515</v>
      </c>
      <c r="U131" s="2">
        <f ca="1">Table3[[#This Row],[Total Operating Time (minutes)]]/Table3[[#This Row],[Production planning Time(minutes)]]</f>
        <v>0.85825242718446604</v>
      </c>
      <c r="V131" s="2">
        <f>Table3[[#This Row],[Units Produced]]/Table3[[#This Row],[Max Capacity]]</f>
        <v>0.95779220779220775</v>
      </c>
      <c r="W131" s="2">
        <f>Table3[[#This Row],[Good Units]]/Table3[[#This Row],[Units Produced]]</f>
        <v>0.98305084745762716</v>
      </c>
      <c r="X131" s="2">
        <f>Table3[[#This Row],[Total Operating Time (minutes)]]/Table3[[#This Row],[Units Produced]]</f>
        <v>0.74915254237288131</v>
      </c>
      <c r="Y131" s="2">
        <f>Table3[[#This Row],[Defective Units]]/Table3[[#This Row],[Units Produced]]</f>
        <v>1.6949152542372881E-2</v>
      </c>
      <c r="Z131" s="4">
        <f ca="1">Table3[[#This Row],[Total Operating Time (minutes)]]/Table3[[#This Row],[Available Time(minutes)]]</f>
        <v>7.0158730158730158</v>
      </c>
      <c r="AA131" s="2">
        <f>Table3[[#This Row],[Good Units]]/Table3[[#This Row],[Units Produced]]</f>
        <v>0.98305084745762716</v>
      </c>
      <c r="AB131" s="2">
        <f>Table3[[#This Row],[Scrap Units]]/Table3[[#This Row],[Units Produced]]</f>
        <v>5.084745762711864E-3</v>
      </c>
      <c r="AC131" s="4">
        <f>Table3[[#This Row],[Units Produced]]/Table3[[#This Row],[Shift]]</f>
        <v>196.66666666666666</v>
      </c>
      <c r="AD131" s="2">
        <f>Table3[[#This Row],[Units Produced]]/Table3[[#This Row],[Max Capacity]]</f>
        <v>0.95779220779220775</v>
      </c>
      <c r="AE131" s="4">
        <f>Table3[[#This Row],[Repair Time (minutes)]]/Table3[[#This Row],[Number of Repairs]]</f>
        <v>24</v>
      </c>
      <c r="AF131" s="4">
        <f ca="1">Table3[[#This Row],[Total Operating Time (minutes)]]/Table3[[#This Row],[Number of failures]]</f>
        <v>442</v>
      </c>
      <c r="AG131" s="4">
        <f>Table3[[#This Row],[Orders Fulfilled]]/Table3[[#This Row],[Orders Received]]</f>
        <v>0.54385964912280704</v>
      </c>
      <c r="AH131" s="4">
        <f>Table3[[#This Row],[Units Produced]]/Table3[[#This Row],[Energy Consumed (kWh)]]</f>
        <v>3.3623981307345985</v>
      </c>
    </row>
    <row r="132" spans="1:34" x14ac:dyDescent="0.3">
      <c r="A132" s="1">
        <f t="shared" ca="1" si="8"/>
        <v>45160</v>
      </c>
      <c r="B132">
        <v>2</v>
      </c>
      <c r="C132" t="s">
        <v>19</v>
      </c>
      <c r="D132">
        <v>406</v>
      </c>
      <c r="E132">
        <v>377</v>
      </c>
      <c r="F132">
        <v>29</v>
      </c>
      <c r="G132">
        <f t="shared" ca="1" si="9"/>
        <v>66</v>
      </c>
      <c r="H132">
        <v>18</v>
      </c>
      <c r="I132">
        <v>498</v>
      </c>
      <c r="J132">
        <v>9</v>
      </c>
      <c r="K132">
        <v>175.14</v>
      </c>
      <c r="L132">
        <v>55</v>
      </c>
      <c r="M132">
        <v>54</v>
      </c>
      <c r="N132">
        <v>3.73</v>
      </c>
      <c r="O132">
        <v>674</v>
      </c>
      <c r="P132">
        <f t="shared" ca="1" si="10"/>
        <v>1</v>
      </c>
      <c r="Q132">
        <v>32</v>
      </c>
      <c r="R132">
        <v>2</v>
      </c>
      <c r="S132">
        <v>3.3</v>
      </c>
      <c r="T132">
        <f t="shared" ca="1" si="11"/>
        <v>565</v>
      </c>
      <c r="U132" s="2">
        <f ca="1">Table3[[#This Row],[Total Operating Time (minutes)]]/Table3[[#This Row],[Production planning Time(minutes)]]</f>
        <v>0.88141592920353984</v>
      </c>
      <c r="V132" s="2">
        <f>Table3[[#This Row],[Units Produced]]/Table3[[#This Row],[Max Capacity]]</f>
        <v>0.60237388724035612</v>
      </c>
      <c r="W132" s="2">
        <f>Table3[[#This Row],[Good Units]]/Table3[[#This Row],[Units Produced]]</f>
        <v>0.9285714285714286</v>
      </c>
      <c r="X132" s="2">
        <f>Table3[[#This Row],[Total Operating Time (minutes)]]/Table3[[#This Row],[Units Produced]]</f>
        <v>1.2266009852216748</v>
      </c>
      <c r="Y132" s="2">
        <f>Table3[[#This Row],[Defective Units]]/Table3[[#This Row],[Units Produced]]</f>
        <v>7.1428571428571425E-2</v>
      </c>
      <c r="Z132" s="4">
        <f ca="1">Table3[[#This Row],[Total Operating Time (minutes)]]/Table3[[#This Row],[Available Time(minutes)]]</f>
        <v>7.5454545454545459</v>
      </c>
      <c r="AA132" s="2">
        <f>Table3[[#This Row],[Good Units]]/Table3[[#This Row],[Units Produced]]</f>
        <v>0.9285714285714286</v>
      </c>
      <c r="AB132" s="2">
        <f>Table3[[#This Row],[Scrap Units]]/Table3[[#This Row],[Units Produced]]</f>
        <v>2.2167487684729065E-2</v>
      </c>
      <c r="AC132" s="4">
        <f>Table3[[#This Row],[Units Produced]]/Table3[[#This Row],[Shift]]</f>
        <v>203</v>
      </c>
      <c r="AD132" s="2">
        <f>Table3[[#This Row],[Units Produced]]/Table3[[#This Row],[Max Capacity]]</f>
        <v>0.60237388724035612</v>
      </c>
      <c r="AE132" s="4">
        <f>Table3[[#This Row],[Repair Time (minutes)]]/Table3[[#This Row],[Number of Repairs]]</f>
        <v>16</v>
      </c>
      <c r="AF132" s="4">
        <f ca="1">Table3[[#This Row],[Total Operating Time (minutes)]]/Table3[[#This Row],[Number of failures]]</f>
        <v>498</v>
      </c>
      <c r="AG132" s="4">
        <f>Table3[[#This Row],[Orders Fulfilled]]/Table3[[#This Row],[Orders Received]]</f>
        <v>1.0185185185185186</v>
      </c>
      <c r="AH132" s="4">
        <f>Table3[[#This Row],[Units Produced]]/Table3[[#This Row],[Energy Consumed (kWh)]]</f>
        <v>2.3181454836131099</v>
      </c>
    </row>
    <row r="133" spans="1:34" x14ac:dyDescent="0.3">
      <c r="A133" s="1">
        <f t="shared" ca="1" si="8"/>
        <v>44935</v>
      </c>
      <c r="B133">
        <v>1</v>
      </c>
      <c r="C133" t="s">
        <v>18</v>
      </c>
      <c r="D133">
        <v>449</v>
      </c>
      <c r="E133">
        <v>428</v>
      </c>
      <c r="F133">
        <v>21</v>
      </c>
      <c r="G133">
        <f t="shared" ca="1" si="9"/>
        <v>63</v>
      </c>
      <c r="H133">
        <v>34</v>
      </c>
      <c r="I133">
        <v>543</v>
      </c>
      <c r="J133">
        <v>7</v>
      </c>
      <c r="K133">
        <v>140.38</v>
      </c>
      <c r="L133">
        <v>32</v>
      </c>
      <c r="M133">
        <v>45</v>
      </c>
      <c r="N133">
        <v>3.02</v>
      </c>
      <c r="O133">
        <v>664</v>
      </c>
      <c r="P133">
        <f t="shared" ca="1" si="10"/>
        <v>1</v>
      </c>
      <c r="Q133">
        <v>33</v>
      </c>
      <c r="R133">
        <v>1</v>
      </c>
      <c r="S133">
        <v>7.59</v>
      </c>
      <c r="T133">
        <f t="shared" ca="1" si="11"/>
        <v>511</v>
      </c>
      <c r="U133" s="2">
        <f ca="1">Table3[[#This Row],[Total Operating Time (minutes)]]/Table3[[#This Row],[Production planning Time(minutes)]]</f>
        <v>1.0626223091976517</v>
      </c>
      <c r="V133" s="2">
        <f>Table3[[#This Row],[Units Produced]]/Table3[[#This Row],[Max Capacity]]</f>
        <v>0.6762048192771084</v>
      </c>
      <c r="W133" s="2">
        <f>Table3[[#This Row],[Good Units]]/Table3[[#This Row],[Units Produced]]</f>
        <v>0.95322939866369716</v>
      </c>
      <c r="X133" s="2">
        <f>Table3[[#This Row],[Total Operating Time (minutes)]]/Table3[[#This Row],[Units Produced]]</f>
        <v>1.2093541202672606</v>
      </c>
      <c r="Y133" s="2">
        <f>Table3[[#This Row],[Defective Units]]/Table3[[#This Row],[Units Produced]]</f>
        <v>4.6770601336302897E-2</v>
      </c>
      <c r="Z133" s="4">
        <f ca="1">Table3[[#This Row],[Total Operating Time (minutes)]]/Table3[[#This Row],[Available Time(minutes)]]</f>
        <v>8.6190476190476186</v>
      </c>
      <c r="AA133" s="2">
        <f>Table3[[#This Row],[Good Units]]/Table3[[#This Row],[Units Produced]]</f>
        <v>0.95322939866369716</v>
      </c>
      <c r="AB133" s="2">
        <f>Table3[[#This Row],[Scrap Units]]/Table3[[#This Row],[Units Produced]]</f>
        <v>1.5590200445434299E-2</v>
      </c>
      <c r="AC133" s="4">
        <f>Table3[[#This Row],[Units Produced]]/Table3[[#This Row],[Shift]]</f>
        <v>449</v>
      </c>
      <c r="AD133" s="2">
        <f>Table3[[#This Row],[Units Produced]]/Table3[[#This Row],[Max Capacity]]</f>
        <v>0.6762048192771084</v>
      </c>
      <c r="AE133" s="4">
        <f>Table3[[#This Row],[Repair Time (minutes)]]/Table3[[#This Row],[Number of Repairs]]</f>
        <v>33</v>
      </c>
      <c r="AF133" s="4">
        <f ca="1">Table3[[#This Row],[Total Operating Time (minutes)]]/Table3[[#This Row],[Number of failures]]</f>
        <v>543</v>
      </c>
      <c r="AG133" s="4">
        <f>Table3[[#This Row],[Orders Fulfilled]]/Table3[[#This Row],[Orders Received]]</f>
        <v>0.71111111111111114</v>
      </c>
      <c r="AH133" s="4">
        <f>Table3[[#This Row],[Units Produced]]/Table3[[#This Row],[Energy Consumed (kWh)]]</f>
        <v>3.1984613192762503</v>
      </c>
    </row>
    <row r="134" spans="1:34" x14ac:dyDescent="0.3">
      <c r="A134" s="1">
        <f t="shared" ca="1" si="8"/>
        <v>45267</v>
      </c>
      <c r="B134">
        <v>2</v>
      </c>
      <c r="C134" t="s">
        <v>21</v>
      </c>
      <c r="D134">
        <v>698</v>
      </c>
      <c r="E134">
        <v>684</v>
      </c>
      <c r="F134">
        <v>14</v>
      </c>
      <c r="G134">
        <f t="shared" ca="1" si="9"/>
        <v>66</v>
      </c>
      <c r="H134">
        <v>42</v>
      </c>
      <c r="I134">
        <v>563</v>
      </c>
      <c r="J134">
        <v>6</v>
      </c>
      <c r="K134">
        <v>170.94</v>
      </c>
      <c r="L134">
        <v>54</v>
      </c>
      <c r="M134">
        <v>66</v>
      </c>
      <c r="N134">
        <v>4.33</v>
      </c>
      <c r="O134">
        <v>692</v>
      </c>
      <c r="P134">
        <f t="shared" ca="1" si="10"/>
        <v>7</v>
      </c>
      <c r="Q134">
        <v>32</v>
      </c>
      <c r="R134">
        <v>2</v>
      </c>
      <c r="S134">
        <v>3.29</v>
      </c>
      <c r="T134">
        <f t="shared" ca="1" si="11"/>
        <v>548</v>
      </c>
      <c r="U134" s="2">
        <f ca="1">Table3[[#This Row],[Total Operating Time (minutes)]]/Table3[[#This Row],[Production planning Time(minutes)]]</f>
        <v>1.0273722627737227</v>
      </c>
      <c r="V134" s="2">
        <f>Table3[[#This Row],[Units Produced]]/Table3[[#This Row],[Max Capacity]]</f>
        <v>1.0086705202312138</v>
      </c>
      <c r="W134" s="2">
        <f>Table3[[#This Row],[Good Units]]/Table3[[#This Row],[Units Produced]]</f>
        <v>0.97994269340974216</v>
      </c>
      <c r="X134" s="2">
        <f>Table3[[#This Row],[Total Operating Time (minutes)]]/Table3[[#This Row],[Units Produced]]</f>
        <v>0.80659025787965621</v>
      </c>
      <c r="Y134" s="2">
        <f>Table3[[#This Row],[Defective Units]]/Table3[[#This Row],[Units Produced]]</f>
        <v>2.0057306590257881E-2</v>
      </c>
      <c r="Z134" s="4">
        <f ca="1">Table3[[#This Row],[Total Operating Time (minutes)]]/Table3[[#This Row],[Available Time(minutes)]]</f>
        <v>8.5303030303030312</v>
      </c>
      <c r="AA134" s="2">
        <f>Table3[[#This Row],[Good Units]]/Table3[[#This Row],[Units Produced]]</f>
        <v>0.97994269340974216</v>
      </c>
      <c r="AB134" s="2">
        <f>Table3[[#This Row],[Scrap Units]]/Table3[[#This Row],[Units Produced]]</f>
        <v>8.5959885386819486E-3</v>
      </c>
      <c r="AC134" s="4">
        <f>Table3[[#This Row],[Units Produced]]/Table3[[#This Row],[Shift]]</f>
        <v>349</v>
      </c>
      <c r="AD134" s="2">
        <f>Table3[[#This Row],[Units Produced]]/Table3[[#This Row],[Max Capacity]]</f>
        <v>1.0086705202312138</v>
      </c>
      <c r="AE134" s="4">
        <f>Table3[[#This Row],[Repair Time (minutes)]]/Table3[[#This Row],[Number of Repairs]]</f>
        <v>16</v>
      </c>
      <c r="AF134" s="4">
        <f ca="1">Table3[[#This Row],[Total Operating Time (minutes)]]/Table3[[#This Row],[Number of failures]]</f>
        <v>80.428571428571431</v>
      </c>
      <c r="AG134" s="4">
        <f>Table3[[#This Row],[Orders Fulfilled]]/Table3[[#This Row],[Orders Received]]</f>
        <v>0.81818181818181823</v>
      </c>
      <c r="AH134" s="4">
        <f>Table3[[#This Row],[Units Produced]]/Table3[[#This Row],[Energy Consumed (kWh)]]</f>
        <v>4.0833040833040837</v>
      </c>
    </row>
    <row r="135" spans="1:34" x14ac:dyDescent="0.3">
      <c r="A135" s="1">
        <f t="shared" ca="1" si="8"/>
        <v>45097</v>
      </c>
      <c r="B135">
        <v>1</v>
      </c>
      <c r="C135" t="s">
        <v>19</v>
      </c>
      <c r="D135">
        <v>586</v>
      </c>
      <c r="E135">
        <v>574</v>
      </c>
      <c r="F135">
        <v>12</v>
      </c>
      <c r="G135">
        <f t="shared" ca="1" si="9"/>
        <v>67</v>
      </c>
      <c r="H135">
        <v>21</v>
      </c>
      <c r="I135">
        <v>461</v>
      </c>
      <c r="J135">
        <v>4</v>
      </c>
      <c r="K135">
        <v>182.57</v>
      </c>
      <c r="L135">
        <v>53</v>
      </c>
      <c r="M135">
        <v>37</v>
      </c>
      <c r="N135">
        <v>4.3600000000000003</v>
      </c>
      <c r="O135">
        <v>663</v>
      </c>
      <c r="P135">
        <f t="shared" ca="1" si="10"/>
        <v>2</v>
      </c>
      <c r="Q135">
        <v>20</v>
      </c>
      <c r="R135">
        <v>3</v>
      </c>
      <c r="S135">
        <v>7.68</v>
      </c>
      <c r="T135">
        <f t="shared" ca="1" si="11"/>
        <v>571</v>
      </c>
      <c r="U135" s="2">
        <f ca="1">Table3[[#This Row],[Total Operating Time (minutes)]]/Table3[[#This Row],[Production planning Time(minutes)]]</f>
        <v>0.80735551663747807</v>
      </c>
      <c r="V135" s="2">
        <f>Table3[[#This Row],[Units Produced]]/Table3[[#This Row],[Max Capacity]]</f>
        <v>0.88386123680241324</v>
      </c>
      <c r="W135" s="2">
        <f>Table3[[#This Row],[Good Units]]/Table3[[#This Row],[Units Produced]]</f>
        <v>0.97952218430034133</v>
      </c>
      <c r="X135" s="2">
        <f>Table3[[#This Row],[Total Operating Time (minutes)]]/Table3[[#This Row],[Units Produced]]</f>
        <v>0.78668941979522189</v>
      </c>
      <c r="Y135" s="2">
        <f>Table3[[#This Row],[Defective Units]]/Table3[[#This Row],[Units Produced]]</f>
        <v>2.0477815699658702E-2</v>
      </c>
      <c r="Z135" s="4">
        <f ca="1">Table3[[#This Row],[Total Operating Time (minutes)]]/Table3[[#This Row],[Available Time(minutes)]]</f>
        <v>6.8805970149253728</v>
      </c>
      <c r="AA135" s="2">
        <f>Table3[[#This Row],[Good Units]]/Table3[[#This Row],[Units Produced]]</f>
        <v>0.97952218430034133</v>
      </c>
      <c r="AB135" s="2">
        <f>Table3[[#This Row],[Scrap Units]]/Table3[[#This Row],[Units Produced]]</f>
        <v>6.8259385665529011E-3</v>
      </c>
      <c r="AC135" s="4">
        <f>Table3[[#This Row],[Units Produced]]/Table3[[#This Row],[Shift]]</f>
        <v>586</v>
      </c>
      <c r="AD135" s="2">
        <f>Table3[[#This Row],[Units Produced]]/Table3[[#This Row],[Max Capacity]]</f>
        <v>0.88386123680241324</v>
      </c>
      <c r="AE135" s="4">
        <f>Table3[[#This Row],[Repair Time (minutes)]]/Table3[[#This Row],[Number of Repairs]]</f>
        <v>6.666666666666667</v>
      </c>
      <c r="AF135" s="4">
        <f ca="1">Table3[[#This Row],[Total Operating Time (minutes)]]/Table3[[#This Row],[Number of failures]]</f>
        <v>230.5</v>
      </c>
      <c r="AG135" s="4">
        <f>Table3[[#This Row],[Orders Fulfilled]]/Table3[[#This Row],[Orders Received]]</f>
        <v>1.4324324324324325</v>
      </c>
      <c r="AH135" s="4">
        <f>Table3[[#This Row],[Units Produced]]/Table3[[#This Row],[Energy Consumed (kWh)]]</f>
        <v>3.2097277756476967</v>
      </c>
    </row>
    <row r="136" spans="1:34" x14ac:dyDescent="0.3">
      <c r="A136" s="1">
        <f t="shared" ca="1" si="8"/>
        <v>45167</v>
      </c>
      <c r="B136">
        <v>1</v>
      </c>
      <c r="C136" t="s">
        <v>21</v>
      </c>
      <c r="D136">
        <v>496</v>
      </c>
      <c r="E136">
        <v>479</v>
      </c>
      <c r="F136">
        <v>17</v>
      </c>
      <c r="G136">
        <f t="shared" ca="1" si="9"/>
        <v>70</v>
      </c>
      <c r="H136">
        <v>30</v>
      </c>
      <c r="I136">
        <v>414</v>
      </c>
      <c r="J136">
        <v>5</v>
      </c>
      <c r="K136">
        <v>162</v>
      </c>
      <c r="L136">
        <v>40</v>
      </c>
      <c r="M136">
        <v>65</v>
      </c>
      <c r="N136">
        <v>4.2</v>
      </c>
      <c r="O136">
        <v>632</v>
      </c>
      <c r="P136">
        <f t="shared" ca="1" si="10"/>
        <v>3</v>
      </c>
      <c r="Q136">
        <v>37</v>
      </c>
      <c r="R136">
        <v>3</v>
      </c>
      <c r="S136">
        <v>3.47</v>
      </c>
      <c r="T136">
        <f t="shared" ca="1" si="11"/>
        <v>534</v>
      </c>
      <c r="U136" s="2">
        <f ca="1">Table3[[#This Row],[Total Operating Time (minutes)]]/Table3[[#This Row],[Production planning Time(minutes)]]</f>
        <v>0.7752808988764045</v>
      </c>
      <c r="V136" s="2">
        <f>Table3[[#This Row],[Units Produced]]/Table3[[#This Row],[Max Capacity]]</f>
        <v>0.78481012658227844</v>
      </c>
      <c r="W136" s="2">
        <f>Table3[[#This Row],[Good Units]]/Table3[[#This Row],[Units Produced]]</f>
        <v>0.96572580645161288</v>
      </c>
      <c r="X136" s="2">
        <f>Table3[[#This Row],[Total Operating Time (minutes)]]/Table3[[#This Row],[Units Produced]]</f>
        <v>0.83467741935483875</v>
      </c>
      <c r="Y136" s="2">
        <f>Table3[[#This Row],[Defective Units]]/Table3[[#This Row],[Units Produced]]</f>
        <v>3.4274193548387094E-2</v>
      </c>
      <c r="Z136" s="4">
        <f ca="1">Table3[[#This Row],[Total Operating Time (minutes)]]/Table3[[#This Row],[Available Time(minutes)]]</f>
        <v>5.9142857142857146</v>
      </c>
      <c r="AA136" s="2">
        <f>Table3[[#This Row],[Good Units]]/Table3[[#This Row],[Units Produced]]</f>
        <v>0.96572580645161288</v>
      </c>
      <c r="AB136" s="2">
        <f>Table3[[#This Row],[Scrap Units]]/Table3[[#This Row],[Units Produced]]</f>
        <v>1.0080645161290322E-2</v>
      </c>
      <c r="AC136" s="4">
        <f>Table3[[#This Row],[Units Produced]]/Table3[[#This Row],[Shift]]</f>
        <v>496</v>
      </c>
      <c r="AD136" s="2">
        <f>Table3[[#This Row],[Units Produced]]/Table3[[#This Row],[Max Capacity]]</f>
        <v>0.78481012658227844</v>
      </c>
      <c r="AE136" s="4">
        <f>Table3[[#This Row],[Repair Time (minutes)]]/Table3[[#This Row],[Number of Repairs]]</f>
        <v>12.333333333333334</v>
      </c>
      <c r="AF136" s="4">
        <f ca="1">Table3[[#This Row],[Total Operating Time (minutes)]]/Table3[[#This Row],[Number of failures]]</f>
        <v>138</v>
      </c>
      <c r="AG136" s="4">
        <f>Table3[[#This Row],[Orders Fulfilled]]/Table3[[#This Row],[Orders Received]]</f>
        <v>0.61538461538461542</v>
      </c>
      <c r="AH136" s="4">
        <f>Table3[[#This Row],[Units Produced]]/Table3[[#This Row],[Energy Consumed (kWh)]]</f>
        <v>3.0617283950617282</v>
      </c>
    </row>
    <row r="137" spans="1:34" x14ac:dyDescent="0.3">
      <c r="A137" s="1">
        <f t="shared" ca="1" si="8"/>
        <v>45199</v>
      </c>
      <c r="B137">
        <v>2</v>
      </c>
      <c r="C137" t="s">
        <v>18</v>
      </c>
      <c r="D137">
        <v>453</v>
      </c>
      <c r="E137">
        <v>427</v>
      </c>
      <c r="F137">
        <v>26</v>
      </c>
      <c r="G137">
        <f t="shared" ca="1" si="9"/>
        <v>62</v>
      </c>
      <c r="H137">
        <v>46</v>
      </c>
      <c r="I137">
        <v>585</v>
      </c>
      <c r="J137">
        <v>8</v>
      </c>
      <c r="K137">
        <v>184.22</v>
      </c>
      <c r="L137">
        <v>45</v>
      </c>
      <c r="M137">
        <v>35</v>
      </c>
      <c r="N137">
        <v>4.22</v>
      </c>
      <c r="O137">
        <v>629</v>
      </c>
      <c r="P137">
        <f t="shared" ca="1" si="10"/>
        <v>3</v>
      </c>
      <c r="Q137">
        <v>20</v>
      </c>
      <c r="R137">
        <v>3</v>
      </c>
      <c r="S137">
        <v>4.33</v>
      </c>
      <c r="T137">
        <f t="shared" ca="1" si="11"/>
        <v>523</v>
      </c>
      <c r="U137" s="2">
        <f ca="1">Table3[[#This Row],[Total Operating Time (minutes)]]/Table3[[#This Row],[Production planning Time(minutes)]]</f>
        <v>1.118546845124283</v>
      </c>
      <c r="V137" s="2">
        <f>Table3[[#This Row],[Units Produced]]/Table3[[#This Row],[Max Capacity]]</f>
        <v>0.72019077901430839</v>
      </c>
      <c r="W137" s="2">
        <f>Table3[[#This Row],[Good Units]]/Table3[[#This Row],[Units Produced]]</f>
        <v>0.94260485651214132</v>
      </c>
      <c r="X137" s="2">
        <f>Table3[[#This Row],[Total Operating Time (minutes)]]/Table3[[#This Row],[Units Produced]]</f>
        <v>1.2913907284768211</v>
      </c>
      <c r="Y137" s="2">
        <f>Table3[[#This Row],[Defective Units]]/Table3[[#This Row],[Units Produced]]</f>
        <v>5.7395143487858721E-2</v>
      </c>
      <c r="Z137" s="4">
        <f ca="1">Table3[[#This Row],[Total Operating Time (minutes)]]/Table3[[#This Row],[Available Time(minutes)]]</f>
        <v>9.435483870967742</v>
      </c>
      <c r="AA137" s="2">
        <f>Table3[[#This Row],[Good Units]]/Table3[[#This Row],[Units Produced]]</f>
        <v>0.94260485651214132</v>
      </c>
      <c r="AB137" s="2">
        <f>Table3[[#This Row],[Scrap Units]]/Table3[[#This Row],[Units Produced]]</f>
        <v>1.7660044150110375E-2</v>
      </c>
      <c r="AC137" s="4">
        <f>Table3[[#This Row],[Units Produced]]/Table3[[#This Row],[Shift]]</f>
        <v>226.5</v>
      </c>
      <c r="AD137" s="2">
        <f>Table3[[#This Row],[Units Produced]]/Table3[[#This Row],[Max Capacity]]</f>
        <v>0.72019077901430839</v>
      </c>
      <c r="AE137" s="4">
        <f>Table3[[#This Row],[Repair Time (minutes)]]/Table3[[#This Row],[Number of Repairs]]</f>
        <v>6.666666666666667</v>
      </c>
      <c r="AF137" s="4">
        <f ca="1">Table3[[#This Row],[Total Operating Time (minutes)]]/Table3[[#This Row],[Number of failures]]</f>
        <v>195</v>
      </c>
      <c r="AG137" s="4">
        <f>Table3[[#This Row],[Orders Fulfilled]]/Table3[[#This Row],[Orders Received]]</f>
        <v>1.2857142857142858</v>
      </c>
      <c r="AH137" s="4">
        <f>Table3[[#This Row],[Units Produced]]/Table3[[#This Row],[Energy Consumed (kWh)]]</f>
        <v>2.459016393442623</v>
      </c>
    </row>
    <row r="138" spans="1:34" x14ac:dyDescent="0.3">
      <c r="A138" s="1">
        <f t="shared" ca="1" si="8"/>
        <v>44930</v>
      </c>
      <c r="B138">
        <v>2</v>
      </c>
      <c r="C138" t="s">
        <v>20</v>
      </c>
      <c r="D138">
        <v>619</v>
      </c>
      <c r="E138">
        <v>600</v>
      </c>
      <c r="F138">
        <v>19</v>
      </c>
      <c r="G138">
        <f t="shared" ca="1" si="9"/>
        <v>61</v>
      </c>
      <c r="H138">
        <v>46</v>
      </c>
      <c r="I138">
        <v>527</v>
      </c>
      <c r="J138">
        <v>9</v>
      </c>
      <c r="K138">
        <v>130.38</v>
      </c>
      <c r="L138">
        <v>36</v>
      </c>
      <c r="M138">
        <v>53</v>
      </c>
      <c r="N138">
        <v>4.5199999999999996</v>
      </c>
      <c r="O138">
        <v>643</v>
      </c>
      <c r="P138">
        <f t="shared" ca="1" si="10"/>
        <v>2</v>
      </c>
      <c r="Q138">
        <v>22</v>
      </c>
      <c r="R138">
        <v>4</v>
      </c>
      <c r="S138">
        <v>4.54</v>
      </c>
      <c r="T138">
        <f t="shared" ca="1" si="11"/>
        <v>517</v>
      </c>
      <c r="U138" s="2">
        <f ca="1">Table3[[#This Row],[Total Operating Time (minutes)]]/Table3[[#This Row],[Production planning Time(minutes)]]</f>
        <v>1.0193423597678917</v>
      </c>
      <c r="V138" s="2">
        <f>Table3[[#This Row],[Units Produced]]/Table3[[#This Row],[Max Capacity]]</f>
        <v>0.96267496111975115</v>
      </c>
      <c r="W138" s="2">
        <f>Table3[[#This Row],[Good Units]]/Table3[[#This Row],[Units Produced]]</f>
        <v>0.96930533117932149</v>
      </c>
      <c r="X138" s="2">
        <f>Table3[[#This Row],[Total Operating Time (minutes)]]/Table3[[#This Row],[Units Produced]]</f>
        <v>0.85137318255250405</v>
      </c>
      <c r="Y138" s="2">
        <f>Table3[[#This Row],[Defective Units]]/Table3[[#This Row],[Units Produced]]</f>
        <v>3.0694668820678513E-2</v>
      </c>
      <c r="Z138" s="4">
        <f ca="1">Table3[[#This Row],[Total Operating Time (minutes)]]/Table3[[#This Row],[Available Time(minutes)]]</f>
        <v>8.6393442622950811</v>
      </c>
      <c r="AA138" s="2">
        <f>Table3[[#This Row],[Good Units]]/Table3[[#This Row],[Units Produced]]</f>
        <v>0.96930533117932149</v>
      </c>
      <c r="AB138" s="2">
        <f>Table3[[#This Row],[Scrap Units]]/Table3[[#This Row],[Units Produced]]</f>
        <v>1.4539579967689823E-2</v>
      </c>
      <c r="AC138" s="4">
        <f>Table3[[#This Row],[Units Produced]]/Table3[[#This Row],[Shift]]</f>
        <v>309.5</v>
      </c>
      <c r="AD138" s="2">
        <f>Table3[[#This Row],[Units Produced]]/Table3[[#This Row],[Max Capacity]]</f>
        <v>0.96267496111975115</v>
      </c>
      <c r="AE138" s="4">
        <f>Table3[[#This Row],[Repair Time (minutes)]]/Table3[[#This Row],[Number of Repairs]]</f>
        <v>5.5</v>
      </c>
      <c r="AF138" s="4">
        <f ca="1">Table3[[#This Row],[Total Operating Time (minutes)]]/Table3[[#This Row],[Number of failures]]</f>
        <v>263.5</v>
      </c>
      <c r="AG138" s="4">
        <f>Table3[[#This Row],[Orders Fulfilled]]/Table3[[#This Row],[Orders Received]]</f>
        <v>0.67924528301886788</v>
      </c>
      <c r="AH138" s="4">
        <f>Table3[[#This Row],[Units Produced]]/Table3[[#This Row],[Energy Consumed (kWh)]]</f>
        <v>4.7476606841540114</v>
      </c>
    </row>
    <row r="139" spans="1:34" x14ac:dyDescent="0.3">
      <c r="A139" s="1">
        <f t="shared" ca="1" si="8"/>
        <v>44927</v>
      </c>
      <c r="B139">
        <v>3</v>
      </c>
      <c r="C139" t="s">
        <v>17</v>
      </c>
      <c r="D139">
        <v>624</v>
      </c>
      <c r="E139">
        <v>611</v>
      </c>
      <c r="F139">
        <v>13</v>
      </c>
      <c r="G139">
        <f t="shared" ca="1" si="9"/>
        <v>70</v>
      </c>
      <c r="H139">
        <v>26</v>
      </c>
      <c r="I139">
        <v>442</v>
      </c>
      <c r="J139">
        <v>10</v>
      </c>
      <c r="K139">
        <v>158.13999999999999</v>
      </c>
      <c r="L139">
        <v>56</v>
      </c>
      <c r="M139">
        <v>38</v>
      </c>
      <c r="N139">
        <v>3.34</v>
      </c>
      <c r="O139">
        <v>653</v>
      </c>
      <c r="P139">
        <f t="shared" ca="1" si="10"/>
        <v>4</v>
      </c>
      <c r="Q139">
        <v>34</v>
      </c>
      <c r="R139">
        <v>4</v>
      </c>
      <c r="S139">
        <v>4.0999999999999996</v>
      </c>
      <c r="T139">
        <f t="shared" ca="1" si="11"/>
        <v>588</v>
      </c>
      <c r="U139" s="2">
        <f ca="1">Table3[[#This Row],[Total Operating Time (minutes)]]/Table3[[#This Row],[Production planning Time(minutes)]]</f>
        <v>0.75170068027210879</v>
      </c>
      <c r="V139" s="2">
        <f>Table3[[#This Row],[Units Produced]]/Table3[[#This Row],[Max Capacity]]</f>
        <v>0.9555895865237366</v>
      </c>
      <c r="W139" s="2">
        <f>Table3[[#This Row],[Good Units]]/Table3[[#This Row],[Units Produced]]</f>
        <v>0.97916666666666663</v>
      </c>
      <c r="X139" s="2">
        <f>Table3[[#This Row],[Total Operating Time (minutes)]]/Table3[[#This Row],[Units Produced]]</f>
        <v>0.70833333333333337</v>
      </c>
      <c r="Y139" s="2">
        <f>Table3[[#This Row],[Defective Units]]/Table3[[#This Row],[Units Produced]]</f>
        <v>2.0833333333333332E-2</v>
      </c>
      <c r="Z139" s="4">
        <f ca="1">Table3[[#This Row],[Total Operating Time (minutes)]]/Table3[[#This Row],[Available Time(minutes)]]</f>
        <v>6.3142857142857141</v>
      </c>
      <c r="AA139" s="2">
        <f>Table3[[#This Row],[Good Units]]/Table3[[#This Row],[Units Produced]]</f>
        <v>0.97916666666666663</v>
      </c>
      <c r="AB139" s="2">
        <f>Table3[[#This Row],[Scrap Units]]/Table3[[#This Row],[Units Produced]]</f>
        <v>1.6025641025641024E-2</v>
      </c>
      <c r="AC139" s="4">
        <f>Table3[[#This Row],[Units Produced]]/Table3[[#This Row],[Shift]]</f>
        <v>208</v>
      </c>
      <c r="AD139" s="2">
        <f>Table3[[#This Row],[Units Produced]]/Table3[[#This Row],[Max Capacity]]</f>
        <v>0.9555895865237366</v>
      </c>
      <c r="AE139" s="4">
        <f>Table3[[#This Row],[Repair Time (minutes)]]/Table3[[#This Row],[Number of Repairs]]</f>
        <v>8.5</v>
      </c>
      <c r="AF139" s="4">
        <f ca="1">Table3[[#This Row],[Total Operating Time (minutes)]]/Table3[[#This Row],[Number of failures]]</f>
        <v>110.5</v>
      </c>
      <c r="AG139" s="4">
        <f>Table3[[#This Row],[Orders Fulfilled]]/Table3[[#This Row],[Orders Received]]</f>
        <v>1.4736842105263157</v>
      </c>
      <c r="AH139" s="4">
        <f>Table3[[#This Row],[Units Produced]]/Table3[[#This Row],[Energy Consumed (kWh)]]</f>
        <v>3.9458707474389785</v>
      </c>
    </row>
    <row r="140" spans="1:34" x14ac:dyDescent="0.3">
      <c r="A140" s="1">
        <f t="shared" ca="1" si="8"/>
        <v>45284</v>
      </c>
      <c r="B140">
        <v>1</v>
      </c>
      <c r="C140" t="s">
        <v>18</v>
      </c>
      <c r="D140">
        <v>450</v>
      </c>
      <c r="E140">
        <v>440</v>
      </c>
      <c r="F140">
        <v>10</v>
      </c>
      <c r="G140">
        <f t="shared" ca="1" si="9"/>
        <v>70</v>
      </c>
      <c r="H140">
        <v>58</v>
      </c>
      <c r="I140">
        <v>584</v>
      </c>
      <c r="J140">
        <v>10</v>
      </c>
      <c r="K140">
        <v>150.44</v>
      </c>
      <c r="L140">
        <v>46</v>
      </c>
      <c r="M140">
        <v>58</v>
      </c>
      <c r="N140">
        <v>2.5499999999999998</v>
      </c>
      <c r="O140">
        <v>690</v>
      </c>
      <c r="P140">
        <f t="shared" ca="1" si="10"/>
        <v>5</v>
      </c>
      <c r="Q140">
        <v>29</v>
      </c>
      <c r="R140">
        <v>3</v>
      </c>
      <c r="S140">
        <v>3.7</v>
      </c>
      <c r="T140">
        <f t="shared" ca="1" si="11"/>
        <v>584</v>
      </c>
      <c r="U140" s="2">
        <f ca="1">Table3[[#This Row],[Total Operating Time (minutes)]]/Table3[[#This Row],[Production planning Time(minutes)]]</f>
        <v>1</v>
      </c>
      <c r="V140" s="2">
        <f>Table3[[#This Row],[Units Produced]]/Table3[[#This Row],[Max Capacity]]</f>
        <v>0.65217391304347827</v>
      </c>
      <c r="W140" s="2">
        <f>Table3[[#This Row],[Good Units]]/Table3[[#This Row],[Units Produced]]</f>
        <v>0.97777777777777775</v>
      </c>
      <c r="X140" s="2">
        <f>Table3[[#This Row],[Total Operating Time (minutes)]]/Table3[[#This Row],[Units Produced]]</f>
        <v>1.2977777777777777</v>
      </c>
      <c r="Y140" s="2">
        <f>Table3[[#This Row],[Defective Units]]/Table3[[#This Row],[Units Produced]]</f>
        <v>2.2222222222222223E-2</v>
      </c>
      <c r="Z140" s="4">
        <f ca="1">Table3[[#This Row],[Total Operating Time (minutes)]]/Table3[[#This Row],[Available Time(minutes)]]</f>
        <v>8.3428571428571434</v>
      </c>
      <c r="AA140" s="2">
        <f>Table3[[#This Row],[Good Units]]/Table3[[#This Row],[Units Produced]]</f>
        <v>0.97777777777777775</v>
      </c>
      <c r="AB140" s="2">
        <f>Table3[[#This Row],[Scrap Units]]/Table3[[#This Row],[Units Produced]]</f>
        <v>2.2222222222222223E-2</v>
      </c>
      <c r="AC140" s="4">
        <f>Table3[[#This Row],[Units Produced]]/Table3[[#This Row],[Shift]]</f>
        <v>450</v>
      </c>
      <c r="AD140" s="2">
        <f>Table3[[#This Row],[Units Produced]]/Table3[[#This Row],[Max Capacity]]</f>
        <v>0.65217391304347827</v>
      </c>
      <c r="AE140" s="4">
        <f>Table3[[#This Row],[Repair Time (minutes)]]/Table3[[#This Row],[Number of Repairs]]</f>
        <v>9.6666666666666661</v>
      </c>
      <c r="AF140" s="4">
        <f ca="1">Table3[[#This Row],[Total Operating Time (minutes)]]/Table3[[#This Row],[Number of failures]]</f>
        <v>116.8</v>
      </c>
      <c r="AG140" s="4">
        <f>Table3[[#This Row],[Orders Fulfilled]]/Table3[[#This Row],[Orders Received]]</f>
        <v>0.7931034482758621</v>
      </c>
      <c r="AH140" s="4">
        <f>Table3[[#This Row],[Units Produced]]/Table3[[#This Row],[Energy Consumed (kWh)]]</f>
        <v>2.9912257378356819</v>
      </c>
    </row>
    <row r="141" spans="1:34" x14ac:dyDescent="0.3">
      <c r="A141" s="1">
        <f t="shared" ca="1" si="8"/>
        <v>45031</v>
      </c>
      <c r="B141">
        <v>1</v>
      </c>
      <c r="C141" t="s">
        <v>17</v>
      </c>
      <c r="D141">
        <v>426</v>
      </c>
      <c r="E141">
        <v>404</v>
      </c>
      <c r="F141">
        <v>22</v>
      </c>
      <c r="G141">
        <f t="shared" ca="1" si="9"/>
        <v>63</v>
      </c>
      <c r="H141">
        <v>10</v>
      </c>
      <c r="I141">
        <v>458</v>
      </c>
      <c r="J141">
        <v>2</v>
      </c>
      <c r="K141">
        <v>101.61</v>
      </c>
      <c r="L141">
        <v>57</v>
      </c>
      <c r="M141">
        <v>42</v>
      </c>
      <c r="N141">
        <v>2.04</v>
      </c>
      <c r="O141">
        <v>676</v>
      </c>
      <c r="P141">
        <f t="shared" ca="1" si="10"/>
        <v>1</v>
      </c>
      <c r="Q141">
        <v>27</v>
      </c>
      <c r="R141">
        <v>2</v>
      </c>
      <c r="S141">
        <v>7.96</v>
      </c>
      <c r="T141">
        <f t="shared" ca="1" si="11"/>
        <v>524</v>
      </c>
      <c r="U141" s="2">
        <f ca="1">Table3[[#This Row],[Total Operating Time (minutes)]]/Table3[[#This Row],[Production planning Time(minutes)]]</f>
        <v>0.87404580152671751</v>
      </c>
      <c r="V141" s="2">
        <f>Table3[[#This Row],[Units Produced]]/Table3[[#This Row],[Max Capacity]]</f>
        <v>0.63017751479289941</v>
      </c>
      <c r="W141" s="2">
        <f>Table3[[#This Row],[Good Units]]/Table3[[#This Row],[Units Produced]]</f>
        <v>0.94835680751173712</v>
      </c>
      <c r="X141" s="2">
        <f>Table3[[#This Row],[Total Operating Time (minutes)]]/Table3[[#This Row],[Units Produced]]</f>
        <v>1.0751173708920188</v>
      </c>
      <c r="Y141" s="2">
        <f>Table3[[#This Row],[Defective Units]]/Table3[[#This Row],[Units Produced]]</f>
        <v>5.1643192488262914E-2</v>
      </c>
      <c r="Z141" s="4">
        <f ca="1">Table3[[#This Row],[Total Operating Time (minutes)]]/Table3[[#This Row],[Available Time(minutes)]]</f>
        <v>7.2698412698412698</v>
      </c>
      <c r="AA141" s="2">
        <f>Table3[[#This Row],[Good Units]]/Table3[[#This Row],[Units Produced]]</f>
        <v>0.94835680751173712</v>
      </c>
      <c r="AB141" s="2">
        <f>Table3[[#This Row],[Scrap Units]]/Table3[[#This Row],[Units Produced]]</f>
        <v>4.6948356807511738E-3</v>
      </c>
      <c r="AC141" s="4">
        <f>Table3[[#This Row],[Units Produced]]/Table3[[#This Row],[Shift]]</f>
        <v>426</v>
      </c>
      <c r="AD141" s="2">
        <f>Table3[[#This Row],[Units Produced]]/Table3[[#This Row],[Max Capacity]]</f>
        <v>0.63017751479289941</v>
      </c>
      <c r="AE141" s="4">
        <f>Table3[[#This Row],[Repair Time (minutes)]]/Table3[[#This Row],[Number of Repairs]]</f>
        <v>13.5</v>
      </c>
      <c r="AF141" s="4">
        <f ca="1">Table3[[#This Row],[Total Operating Time (minutes)]]/Table3[[#This Row],[Number of failures]]</f>
        <v>458</v>
      </c>
      <c r="AG141" s="4">
        <f>Table3[[#This Row],[Orders Fulfilled]]/Table3[[#This Row],[Orders Received]]</f>
        <v>1.3571428571428572</v>
      </c>
      <c r="AH141" s="4">
        <f>Table3[[#This Row],[Units Produced]]/Table3[[#This Row],[Energy Consumed (kWh)]]</f>
        <v>4.1925007381163271</v>
      </c>
    </row>
    <row r="142" spans="1:34" x14ac:dyDescent="0.3">
      <c r="A142" s="1">
        <f t="shared" ca="1" si="8"/>
        <v>45241</v>
      </c>
      <c r="B142">
        <v>3</v>
      </c>
      <c r="C142" t="s">
        <v>21</v>
      </c>
      <c r="D142">
        <v>621</v>
      </c>
      <c r="E142">
        <v>597</v>
      </c>
      <c r="F142">
        <v>24</v>
      </c>
      <c r="G142">
        <f t="shared" ca="1" si="9"/>
        <v>70</v>
      </c>
      <c r="H142">
        <v>43</v>
      </c>
      <c r="I142">
        <v>539</v>
      </c>
      <c r="J142">
        <v>7</v>
      </c>
      <c r="K142">
        <v>130.61000000000001</v>
      </c>
      <c r="L142">
        <v>51</v>
      </c>
      <c r="M142">
        <v>59</v>
      </c>
      <c r="N142">
        <v>3.66</v>
      </c>
      <c r="O142">
        <v>663</v>
      </c>
      <c r="P142">
        <f t="shared" ca="1" si="10"/>
        <v>5</v>
      </c>
      <c r="Q142">
        <v>36</v>
      </c>
      <c r="R142">
        <v>3</v>
      </c>
      <c r="S142">
        <v>6.46</v>
      </c>
      <c r="T142">
        <f t="shared" ca="1" si="11"/>
        <v>549</v>
      </c>
      <c r="U142" s="2">
        <f ca="1">Table3[[#This Row],[Total Operating Time (minutes)]]/Table3[[#This Row],[Production planning Time(minutes)]]</f>
        <v>0.98178506375227692</v>
      </c>
      <c r="V142" s="2">
        <f>Table3[[#This Row],[Units Produced]]/Table3[[#This Row],[Max Capacity]]</f>
        <v>0.93665158371040724</v>
      </c>
      <c r="W142" s="2">
        <f>Table3[[#This Row],[Good Units]]/Table3[[#This Row],[Units Produced]]</f>
        <v>0.96135265700483097</v>
      </c>
      <c r="X142" s="2">
        <f>Table3[[#This Row],[Total Operating Time (minutes)]]/Table3[[#This Row],[Units Produced]]</f>
        <v>0.86795491143317227</v>
      </c>
      <c r="Y142" s="2">
        <f>Table3[[#This Row],[Defective Units]]/Table3[[#This Row],[Units Produced]]</f>
        <v>3.864734299516908E-2</v>
      </c>
      <c r="Z142" s="4">
        <f ca="1">Table3[[#This Row],[Total Operating Time (minutes)]]/Table3[[#This Row],[Available Time(minutes)]]</f>
        <v>7.7</v>
      </c>
      <c r="AA142" s="2">
        <f>Table3[[#This Row],[Good Units]]/Table3[[#This Row],[Units Produced]]</f>
        <v>0.96135265700483097</v>
      </c>
      <c r="AB142" s="2">
        <f>Table3[[#This Row],[Scrap Units]]/Table3[[#This Row],[Units Produced]]</f>
        <v>1.1272141706924315E-2</v>
      </c>
      <c r="AC142" s="4">
        <f>Table3[[#This Row],[Units Produced]]/Table3[[#This Row],[Shift]]</f>
        <v>207</v>
      </c>
      <c r="AD142" s="2">
        <f>Table3[[#This Row],[Units Produced]]/Table3[[#This Row],[Max Capacity]]</f>
        <v>0.93665158371040724</v>
      </c>
      <c r="AE142" s="4">
        <f>Table3[[#This Row],[Repair Time (minutes)]]/Table3[[#This Row],[Number of Repairs]]</f>
        <v>12</v>
      </c>
      <c r="AF142" s="4">
        <f ca="1">Table3[[#This Row],[Total Operating Time (minutes)]]/Table3[[#This Row],[Number of failures]]</f>
        <v>107.8</v>
      </c>
      <c r="AG142" s="4">
        <f>Table3[[#This Row],[Orders Fulfilled]]/Table3[[#This Row],[Orders Received]]</f>
        <v>0.86440677966101698</v>
      </c>
      <c r="AH142" s="4">
        <f>Table3[[#This Row],[Units Produced]]/Table3[[#This Row],[Energy Consumed (kWh)]]</f>
        <v>4.7546129699104203</v>
      </c>
    </row>
    <row r="143" spans="1:34" x14ac:dyDescent="0.3">
      <c r="A143" s="1">
        <f t="shared" ca="1" si="8"/>
        <v>45195</v>
      </c>
      <c r="B143">
        <v>1</v>
      </c>
      <c r="C143" t="s">
        <v>17</v>
      </c>
      <c r="D143">
        <v>601</v>
      </c>
      <c r="E143">
        <v>571</v>
      </c>
      <c r="F143">
        <v>30</v>
      </c>
      <c r="G143">
        <f t="shared" ca="1" si="9"/>
        <v>70</v>
      </c>
      <c r="H143">
        <v>56</v>
      </c>
      <c r="I143">
        <v>403</v>
      </c>
      <c r="J143">
        <v>9</v>
      </c>
      <c r="K143">
        <v>141.22999999999999</v>
      </c>
      <c r="L143">
        <v>57</v>
      </c>
      <c r="M143">
        <v>30</v>
      </c>
      <c r="N143">
        <v>3.97</v>
      </c>
      <c r="O143">
        <v>634</v>
      </c>
      <c r="P143">
        <f t="shared" ca="1" si="10"/>
        <v>3</v>
      </c>
      <c r="Q143">
        <v>25</v>
      </c>
      <c r="R143">
        <v>5</v>
      </c>
      <c r="S143">
        <v>5.24</v>
      </c>
      <c r="T143">
        <f t="shared" ca="1" si="11"/>
        <v>520</v>
      </c>
      <c r="U143" s="2">
        <f ca="1">Table3[[#This Row],[Total Operating Time (minutes)]]/Table3[[#This Row],[Production planning Time(minutes)]]</f>
        <v>0.77500000000000002</v>
      </c>
      <c r="V143" s="2">
        <f>Table3[[#This Row],[Units Produced]]/Table3[[#This Row],[Max Capacity]]</f>
        <v>0.94794952681388012</v>
      </c>
      <c r="W143" s="2">
        <f>Table3[[#This Row],[Good Units]]/Table3[[#This Row],[Units Produced]]</f>
        <v>0.95008319467554081</v>
      </c>
      <c r="X143" s="2">
        <f>Table3[[#This Row],[Total Operating Time (minutes)]]/Table3[[#This Row],[Units Produced]]</f>
        <v>0.67054908485856901</v>
      </c>
      <c r="Y143" s="2">
        <f>Table3[[#This Row],[Defective Units]]/Table3[[#This Row],[Units Produced]]</f>
        <v>4.9916805324459232E-2</v>
      </c>
      <c r="Z143" s="4">
        <f ca="1">Table3[[#This Row],[Total Operating Time (minutes)]]/Table3[[#This Row],[Available Time(minutes)]]</f>
        <v>5.7571428571428571</v>
      </c>
      <c r="AA143" s="2">
        <f>Table3[[#This Row],[Good Units]]/Table3[[#This Row],[Units Produced]]</f>
        <v>0.95008319467554081</v>
      </c>
      <c r="AB143" s="2">
        <f>Table3[[#This Row],[Scrap Units]]/Table3[[#This Row],[Units Produced]]</f>
        <v>1.4975041597337771E-2</v>
      </c>
      <c r="AC143" s="4">
        <f>Table3[[#This Row],[Units Produced]]/Table3[[#This Row],[Shift]]</f>
        <v>601</v>
      </c>
      <c r="AD143" s="2">
        <f>Table3[[#This Row],[Units Produced]]/Table3[[#This Row],[Max Capacity]]</f>
        <v>0.94794952681388012</v>
      </c>
      <c r="AE143" s="4">
        <f>Table3[[#This Row],[Repair Time (minutes)]]/Table3[[#This Row],[Number of Repairs]]</f>
        <v>5</v>
      </c>
      <c r="AF143" s="4">
        <f ca="1">Table3[[#This Row],[Total Operating Time (minutes)]]/Table3[[#This Row],[Number of failures]]</f>
        <v>134.33333333333334</v>
      </c>
      <c r="AG143" s="4">
        <f>Table3[[#This Row],[Orders Fulfilled]]/Table3[[#This Row],[Orders Received]]</f>
        <v>1.9</v>
      </c>
      <c r="AH143" s="4">
        <f>Table3[[#This Row],[Units Produced]]/Table3[[#This Row],[Energy Consumed (kWh)]]</f>
        <v>4.255469801033775</v>
      </c>
    </row>
    <row r="144" spans="1:34" x14ac:dyDescent="0.3">
      <c r="A144" s="1">
        <f t="shared" ca="1" si="8"/>
        <v>45189</v>
      </c>
      <c r="B144">
        <v>1</v>
      </c>
      <c r="C144" t="s">
        <v>21</v>
      </c>
      <c r="D144">
        <v>510</v>
      </c>
      <c r="E144">
        <v>492</v>
      </c>
      <c r="F144">
        <v>18</v>
      </c>
      <c r="G144">
        <f t="shared" ca="1" si="9"/>
        <v>69</v>
      </c>
      <c r="H144">
        <v>40</v>
      </c>
      <c r="I144">
        <v>590</v>
      </c>
      <c r="J144">
        <v>7</v>
      </c>
      <c r="K144">
        <v>178.28</v>
      </c>
      <c r="L144">
        <v>33</v>
      </c>
      <c r="M144">
        <v>44</v>
      </c>
      <c r="N144">
        <v>3.38</v>
      </c>
      <c r="O144">
        <v>619</v>
      </c>
      <c r="P144">
        <f t="shared" ca="1" si="10"/>
        <v>1</v>
      </c>
      <c r="Q144">
        <v>37</v>
      </c>
      <c r="R144">
        <v>3</v>
      </c>
      <c r="S144">
        <v>6.59</v>
      </c>
      <c r="T144">
        <f t="shared" ca="1" si="11"/>
        <v>531</v>
      </c>
      <c r="U144" s="2">
        <f ca="1">Table3[[#This Row],[Total Operating Time (minutes)]]/Table3[[#This Row],[Production planning Time(minutes)]]</f>
        <v>1.1111111111111112</v>
      </c>
      <c r="V144" s="2">
        <f>Table3[[#This Row],[Units Produced]]/Table3[[#This Row],[Max Capacity]]</f>
        <v>0.8239095315024233</v>
      </c>
      <c r="W144" s="2">
        <f>Table3[[#This Row],[Good Units]]/Table3[[#This Row],[Units Produced]]</f>
        <v>0.96470588235294119</v>
      </c>
      <c r="X144" s="2">
        <f>Table3[[#This Row],[Total Operating Time (minutes)]]/Table3[[#This Row],[Units Produced]]</f>
        <v>1.1568627450980393</v>
      </c>
      <c r="Y144" s="2">
        <f>Table3[[#This Row],[Defective Units]]/Table3[[#This Row],[Units Produced]]</f>
        <v>3.5294117647058823E-2</v>
      </c>
      <c r="Z144" s="4">
        <f ca="1">Table3[[#This Row],[Total Operating Time (minutes)]]/Table3[[#This Row],[Available Time(minutes)]]</f>
        <v>8.5507246376811601</v>
      </c>
      <c r="AA144" s="2">
        <f>Table3[[#This Row],[Good Units]]/Table3[[#This Row],[Units Produced]]</f>
        <v>0.96470588235294119</v>
      </c>
      <c r="AB144" s="2">
        <f>Table3[[#This Row],[Scrap Units]]/Table3[[#This Row],[Units Produced]]</f>
        <v>1.3725490196078431E-2</v>
      </c>
      <c r="AC144" s="4">
        <f>Table3[[#This Row],[Units Produced]]/Table3[[#This Row],[Shift]]</f>
        <v>510</v>
      </c>
      <c r="AD144" s="2">
        <f>Table3[[#This Row],[Units Produced]]/Table3[[#This Row],[Max Capacity]]</f>
        <v>0.8239095315024233</v>
      </c>
      <c r="AE144" s="4">
        <f>Table3[[#This Row],[Repair Time (minutes)]]/Table3[[#This Row],[Number of Repairs]]</f>
        <v>12.333333333333334</v>
      </c>
      <c r="AF144" s="4">
        <f ca="1">Table3[[#This Row],[Total Operating Time (minutes)]]/Table3[[#This Row],[Number of failures]]</f>
        <v>590</v>
      </c>
      <c r="AG144" s="4">
        <f>Table3[[#This Row],[Orders Fulfilled]]/Table3[[#This Row],[Orders Received]]</f>
        <v>0.75</v>
      </c>
      <c r="AH144" s="4">
        <f>Table3[[#This Row],[Units Produced]]/Table3[[#This Row],[Energy Consumed (kWh)]]</f>
        <v>2.860668611173435</v>
      </c>
    </row>
    <row r="145" spans="1:34" x14ac:dyDescent="0.3">
      <c r="A145" s="1">
        <f t="shared" ca="1" si="8"/>
        <v>44987</v>
      </c>
      <c r="B145">
        <v>2</v>
      </c>
      <c r="C145" t="s">
        <v>18</v>
      </c>
      <c r="D145">
        <v>630</v>
      </c>
      <c r="E145">
        <v>601</v>
      </c>
      <c r="F145">
        <v>29</v>
      </c>
      <c r="G145">
        <f t="shared" ca="1" si="9"/>
        <v>65</v>
      </c>
      <c r="H145">
        <v>20</v>
      </c>
      <c r="I145">
        <v>553</v>
      </c>
      <c r="J145">
        <v>6</v>
      </c>
      <c r="K145">
        <v>188.57</v>
      </c>
      <c r="L145">
        <v>53</v>
      </c>
      <c r="M145">
        <v>60</v>
      </c>
      <c r="N145">
        <v>4.2300000000000004</v>
      </c>
      <c r="O145">
        <v>609</v>
      </c>
      <c r="P145">
        <f t="shared" ca="1" si="10"/>
        <v>6</v>
      </c>
      <c r="Q145">
        <v>27</v>
      </c>
      <c r="R145">
        <v>2</v>
      </c>
      <c r="S145">
        <v>6.72</v>
      </c>
      <c r="T145">
        <f t="shared" ca="1" si="11"/>
        <v>559</v>
      </c>
      <c r="U145" s="2">
        <f ca="1">Table3[[#This Row],[Total Operating Time (minutes)]]/Table3[[#This Row],[Production planning Time(minutes)]]</f>
        <v>0.98926654740608233</v>
      </c>
      <c r="V145" s="2">
        <f>Table3[[#This Row],[Units Produced]]/Table3[[#This Row],[Max Capacity]]</f>
        <v>1.0344827586206897</v>
      </c>
      <c r="W145" s="2">
        <f>Table3[[#This Row],[Good Units]]/Table3[[#This Row],[Units Produced]]</f>
        <v>0.95396825396825402</v>
      </c>
      <c r="X145" s="2">
        <f>Table3[[#This Row],[Total Operating Time (minutes)]]/Table3[[#This Row],[Units Produced]]</f>
        <v>0.87777777777777777</v>
      </c>
      <c r="Y145" s="2">
        <f>Table3[[#This Row],[Defective Units]]/Table3[[#This Row],[Units Produced]]</f>
        <v>4.6031746031746035E-2</v>
      </c>
      <c r="Z145" s="4">
        <f ca="1">Table3[[#This Row],[Total Operating Time (minutes)]]/Table3[[#This Row],[Available Time(minutes)]]</f>
        <v>8.5076923076923077</v>
      </c>
      <c r="AA145" s="2">
        <f>Table3[[#This Row],[Good Units]]/Table3[[#This Row],[Units Produced]]</f>
        <v>0.95396825396825402</v>
      </c>
      <c r="AB145" s="2">
        <f>Table3[[#This Row],[Scrap Units]]/Table3[[#This Row],[Units Produced]]</f>
        <v>9.5238095238095247E-3</v>
      </c>
      <c r="AC145" s="4">
        <f>Table3[[#This Row],[Units Produced]]/Table3[[#This Row],[Shift]]</f>
        <v>315</v>
      </c>
      <c r="AD145" s="2">
        <f>Table3[[#This Row],[Units Produced]]/Table3[[#This Row],[Max Capacity]]</f>
        <v>1.0344827586206897</v>
      </c>
      <c r="AE145" s="4">
        <f>Table3[[#This Row],[Repair Time (minutes)]]/Table3[[#This Row],[Number of Repairs]]</f>
        <v>13.5</v>
      </c>
      <c r="AF145" s="4">
        <f ca="1">Table3[[#This Row],[Total Operating Time (minutes)]]/Table3[[#This Row],[Number of failures]]</f>
        <v>92.166666666666671</v>
      </c>
      <c r="AG145" s="4">
        <f>Table3[[#This Row],[Orders Fulfilled]]/Table3[[#This Row],[Orders Received]]</f>
        <v>0.8833333333333333</v>
      </c>
      <c r="AH145" s="4">
        <f>Table3[[#This Row],[Units Produced]]/Table3[[#This Row],[Energy Consumed (kWh)]]</f>
        <v>3.3409344010181896</v>
      </c>
    </row>
    <row r="146" spans="1:34" x14ac:dyDescent="0.3">
      <c r="A146" s="1">
        <f t="shared" ca="1" si="8"/>
        <v>44961</v>
      </c>
      <c r="B146">
        <v>1</v>
      </c>
      <c r="C146" t="s">
        <v>20</v>
      </c>
      <c r="D146">
        <v>524</v>
      </c>
      <c r="E146">
        <v>506</v>
      </c>
      <c r="F146">
        <v>18</v>
      </c>
      <c r="G146">
        <f t="shared" ca="1" si="9"/>
        <v>62</v>
      </c>
      <c r="H146">
        <v>56</v>
      </c>
      <c r="I146">
        <v>511</v>
      </c>
      <c r="J146">
        <v>2</v>
      </c>
      <c r="K146">
        <v>101.15</v>
      </c>
      <c r="L146">
        <v>57</v>
      </c>
      <c r="M146">
        <v>56</v>
      </c>
      <c r="N146">
        <v>4.62</v>
      </c>
      <c r="O146">
        <v>676</v>
      </c>
      <c r="P146">
        <f t="shared" ca="1" si="10"/>
        <v>6</v>
      </c>
      <c r="Q146">
        <v>40</v>
      </c>
      <c r="R146">
        <v>5</v>
      </c>
      <c r="S146">
        <v>3.03</v>
      </c>
      <c r="T146">
        <f t="shared" ca="1" si="11"/>
        <v>579</v>
      </c>
      <c r="U146" s="2">
        <f ca="1">Table3[[#This Row],[Total Operating Time (minutes)]]/Table3[[#This Row],[Production planning Time(minutes)]]</f>
        <v>0.88255613126079446</v>
      </c>
      <c r="V146" s="2">
        <f>Table3[[#This Row],[Units Produced]]/Table3[[#This Row],[Max Capacity]]</f>
        <v>0.7751479289940828</v>
      </c>
      <c r="W146" s="2">
        <f>Table3[[#This Row],[Good Units]]/Table3[[#This Row],[Units Produced]]</f>
        <v>0.96564885496183206</v>
      </c>
      <c r="X146" s="2">
        <f>Table3[[#This Row],[Total Operating Time (minutes)]]/Table3[[#This Row],[Units Produced]]</f>
        <v>0.97519083969465647</v>
      </c>
      <c r="Y146" s="2">
        <f>Table3[[#This Row],[Defective Units]]/Table3[[#This Row],[Units Produced]]</f>
        <v>3.4351145038167941E-2</v>
      </c>
      <c r="Z146" s="4">
        <f ca="1">Table3[[#This Row],[Total Operating Time (minutes)]]/Table3[[#This Row],[Available Time(minutes)]]</f>
        <v>8.241935483870968</v>
      </c>
      <c r="AA146" s="2">
        <f>Table3[[#This Row],[Good Units]]/Table3[[#This Row],[Units Produced]]</f>
        <v>0.96564885496183206</v>
      </c>
      <c r="AB146" s="2">
        <f>Table3[[#This Row],[Scrap Units]]/Table3[[#This Row],[Units Produced]]</f>
        <v>3.8167938931297708E-3</v>
      </c>
      <c r="AC146" s="4">
        <f>Table3[[#This Row],[Units Produced]]/Table3[[#This Row],[Shift]]</f>
        <v>524</v>
      </c>
      <c r="AD146" s="2">
        <f>Table3[[#This Row],[Units Produced]]/Table3[[#This Row],[Max Capacity]]</f>
        <v>0.7751479289940828</v>
      </c>
      <c r="AE146" s="4">
        <f>Table3[[#This Row],[Repair Time (minutes)]]/Table3[[#This Row],[Number of Repairs]]</f>
        <v>8</v>
      </c>
      <c r="AF146" s="4">
        <f ca="1">Table3[[#This Row],[Total Operating Time (minutes)]]/Table3[[#This Row],[Number of failures]]</f>
        <v>85.166666666666671</v>
      </c>
      <c r="AG146" s="4">
        <f>Table3[[#This Row],[Orders Fulfilled]]/Table3[[#This Row],[Orders Received]]</f>
        <v>1.0178571428571428</v>
      </c>
      <c r="AH146" s="4">
        <f>Table3[[#This Row],[Units Produced]]/Table3[[#This Row],[Energy Consumed (kWh)]]</f>
        <v>5.1804251112209583</v>
      </c>
    </row>
    <row r="147" spans="1:34" x14ac:dyDescent="0.3">
      <c r="A147" s="1">
        <f t="shared" ca="1" si="8"/>
        <v>45123</v>
      </c>
      <c r="B147">
        <v>1</v>
      </c>
      <c r="C147" t="s">
        <v>19</v>
      </c>
      <c r="D147">
        <v>616</v>
      </c>
      <c r="E147">
        <v>587</v>
      </c>
      <c r="F147">
        <v>29</v>
      </c>
      <c r="G147">
        <f t="shared" ca="1" si="9"/>
        <v>68</v>
      </c>
      <c r="H147">
        <v>28</v>
      </c>
      <c r="I147">
        <v>450</v>
      </c>
      <c r="J147">
        <v>3</v>
      </c>
      <c r="K147">
        <v>125.74</v>
      </c>
      <c r="L147">
        <v>46</v>
      </c>
      <c r="M147">
        <v>44</v>
      </c>
      <c r="N147">
        <v>2.52</v>
      </c>
      <c r="O147">
        <v>639</v>
      </c>
      <c r="P147">
        <f t="shared" ca="1" si="10"/>
        <v>2</v>
      </c>
      <c r="Q147">
        <v>39</v>
      </c>
      <c r="R147">
        <v>4</v>
      </c>
      <c r="S147">
        <v>5.96</v>
      </c>
      <c r="T147">
        <f t="shared" ca="1" si="11"/>
        <v>593</v>
      </c>
      <c r="U147" s="2">
        <f ca="1">Table3[[#This Row],[Total Operating Time (minutes)]]/Table3[[#This Row],[Production planning Time(minutes)]]</f>
        <v>0.75885328836424959</v>
      </c>
      <c r="V147" s="2">
        <f>Table3[[#This Row],[Units Produced]]/Table3[[#This Row],[Max Capacity]]</f>
        <v>0.9640062597809077</v>
      </c>
      <c r="W147" s="2">
        <f>Table3[[#This Row],[Good Units]]/Table3[[#This Row],[Units Produced]]</f>
        <v>0.95292207792207795</v>
      </c>
      <c r="X147" s="2">
        <f>Table3[[#This Row],[Total Operating Time (minutes)]]/Table3[[#This Row],[Units Produced]]</f>
        <v>0.73051948051948057</v>
      </c>
      <c r="Y147" s="2">
        <f>Table3[[#This Row],[Defective Units]]/Table3[[#This Row],[Units Produced]]</f>
        <v>4.707792207792208E-2</v>
      </c>
      <c r="Z147" s="4">
        <f ca="1">Table3[[#This Row],[Total Operating Time (minutes)]]/Table3[[#This Row],[Available Time(minutes)]]</f>
        <v>6.617647058823529</v>
      </c>
      <c r="AA147" s="2">
        <f>Table3[[#This Row],[Good Units]]/Table3[[#This Row],[Units Produced]]</f>
        <v>0.95292207792207795</v>
      </c>
      <c r="AB147" s="2">
        <f>Table3[[#This Row],[Scrap Units]]/Table3[[#This Row],[Units Produced]]</f>
        <v>4.87012987012987E-3</v>
      </c>
      <c r="AC147" s="4">
        <f>Table3[[#This Row],[Units Produced]]/Table3[[#This Row],[Shift]]</f>
        <v>616</v>
      </c>
      <c r="AD147" s="2">
        <f>Table3[[#This Row],[Units Produced]]/Table3[[#This Row],[Max Capacity]]</f>
        <v>0.9640062597809077</v>
      </c>
      <c r="AE147" s="4">
        <f>Table3[[#This Row],[Repair Time (minutes)]]/Table3[[#This Row],[Number of Repairs]]</f>
        <v>9.75</v>
      </c>
      <c r="AF147" s="4">
        <f ca="1">Table3[[#This Row],[Total Operating Time (minutes)]]/Table3[[#This Row],[Number of failures]]</f>
        <v>225</v>
      </c>
      <c r="AG147" s="4">
        <f>Table3[[#This Row],[Orders Fulfilled]]/Table3[[#This Row],[Orders Received]]</f>
        <v>1.0454545454545454</v>
      </c>
      <c r="AH147" s="4">
        <f>Table3[[#This Row],[Units Produced]]/Table3[[#This Row],[Energy Consumed (kWh)]]</f>
        <v>4.8989979322411328</v>
      </c>
    </row>
    <row r="148" spans="1:34" x14ac:dyDescent="0.3">
      <c r="A148" s="1">
        <f t="shared" ca="1" si="8"/>
        <v>45002</v>
      </c>
      <c r="B148">
        <v>1</v>
      </c>
      <c r="C148" t="s">
        <v>19</v>
      </c>
      <c r="D148">
        <v>539</v>
      </c>
      <c r="E148">
        <v>519</v>
      </c>
      <c r="F148">
        <v>20</v>
      </c>
      <c r="G148">
        <f t="shared" ca="1" si="9"/>
        <v>65</v>
      </c>
      <c r="H148">
        <v>36</v>
      </c>
      <c r="I148">
        <v>598</v>
      </c>
      <c r="J148">
        <v>2</v>
      </c>
      <c r="K148">
        <v>157.76</v>
      </c>
      <c r="L148">
        <v>30</v>
      </c>
      <c r="M148">
        <v>38</v>
      </c>
      <c r="N148">
        <v>3.75</v>
      </c>
      <c r="O148">
        <v>667</v>
      </c>
      <c r="P148">
        <f t="shared" ca="1" si="10"/>
        <v>3</v>
      </c>
      <c r="Q148">
        <v>21</v>
      </c>
      <c r="R148">
        <v>5</v>
      </c>
      <c r="S148">
        <v>3.48</v>
      </c>
      <c r="T148">
        <f t="shared" ca="1" si="11"/>
        <v>578</v>
      </c>
      <c r="U148" s="2">
        <f ca="1">Table3[[#This Row],[Total Operating Time (minutes)]]/Table3[[#This Row],[Production planning Time(minutes)]]</f>
        <v>1.0346020761245676</v>
      </c>
      <c r="V148" s="2">
        <f>Table3[[#This Row],[Units Produced]]/Table3[[#This Row],[Max Capacity]]</f>
        <v>0.80809595202398798</v>
      </c>
      <c r="W148" s="2">
        <f>Table3[[#This Row],[Good Units]]/Table3[[#This Row],[Units Produced]]</f>
        <v>0.96289424860853434</v>
      </c>
      <c r="X148" s="2">
        <f>Table3[[#This Row],[Total Operating Time (minutes)]]/Table3[[#This Row],[Units Produced]]</f>
        <v>1.1094619666048238</v>
      </c>
      <c r="Y148" s="2">
        <f>Table3[[#This Row],[Defective Units]]/Table3[[#This Row],[Units Produced]]</f>
        <v>3.7105751391465679E-2</v>
      </c>
      <c r="Z148" s="4">
        <f ca="1">Table3[[#This Row],[Total Operating Time (minutes)]]/Table3[[#This Row],[Available Time(minutes)]]</f>
        <v>9.1999999999999993</v>
      </c>
      <c r="AA148" s="2">
        <f>Table3[[#This Row],[Good Units]]/Table3[[#This Row],[Units Produced]]</f>
        <v>0.96289424860853434</v>
      </c>
      <c r="AB148" s="2">
        <f>Table3[[#This Row],[Scrap Units]]/Table3[[#This Row],[Units Produced]]</f>
        <v>3.7105751391465678E-3</v>
      </c>
      <c r="AC148" s="4">
        <f>Table3[[#This Row],[Units Produced]]/Table3[[#This Row],[Shift]]</f>
        <v>539</v>
      </c>
      <c r="AD148" s="2">
        <f>Table3[[#This Row],[Units Produced]]/Table3[[#This Row],[Max Capacity]]</f>
        <v>0.80809595202398798</v>
      </c>
      <c r="AE148" s="4">
        <f>Table3[[#This Row],[Repair Time (minutes)]]/Table3[[#This Row],[Number of Repairs]]</f>
        <v>4.2</v>
      </c>
      <c r="AF148" s="4">
        <f ca="1">Table3[[#This Row],[Total Operating Time (minutes)]]/Table3[[#This Row],[Number of failures]]</f>
        <v>199.33333333333334</v>
      </c>
      <c r="AG148" s="4">
        <f>Table3[[#This Row],[Orders Fulfilled]]/Table3[[#This Row],[Orders Received]]</f>
        <v>0.78947368421052633</v>
      </c>
      <c r="AH148" s="4">
        <f>Table3[[#This Row],[Units Produced]]/Table3[[#This Row],[Energy Consumed (kWh)]]</f>
        <v>3.4165821501014202</v>
      </c>
    </row>
    <row r="149" spans="1:34" x14ac:dyDescent="0.3">
      <c r="A149" s="1">
        <f t="shared" ca="1" si="8"/>
        <v>45131</v>
      </c>
      <c r="B149">
        <v>2</v>
      </c>
      <c r="C149" t="s">
        <v>19</v>
      </c>
      <c r="D149">
        <v>490</v>
      </c>
      <c r="E149">
        <v>472</v>
      </c>
      <c r="F149">
        <v>18</v>
      </c>
      <c r="G149">
        <f t="shared" ca="1" si="9"/>
        <v>62</v>
      </c>
      <c r="H149">
        <v>24</v>
      </c>
      <c r="I149">
        <v>463</v>
      </c>
      <c r="J149">
        <v>5</v>
      </c>
      <c r="K149">
        <v>129.97999999999999</v>
      </c>
      <c r="L149">
        <v>52</v>
      </c>
      <c r="M149">
        <v>34</v>
      </c>
      <c r="N149">
        <v>4.4400000000000004</v>
      </c>
      <c r="O149">
        <v>618</v>
      </c>
      <c r="P149">
        <f t="shared" ca="1" si="10"/>
        <v>4</v>
      </c>
      <c r="Q149">
        <v>22</v>
      </c>
      <c r="R149">
        <v>4</v>
      </c>
      <c r="S149">
        <v>7.5</v>
      </c>
      <c r="T149">
        <f t="shared" ca="1" si="11"/>
        <v>522</v>
      </c>
      <c r="U149" s="2">
        <f ca="1">Table3[[#This Row],[Total Operating Time (minutes)]]/Table3[[#This Row],[Production planning Time(minutes)]]</f>
        <v>0.8869731800766284</v>
      </c>
      <c r="V149" s="2">
        <f>Table3[[#This Row],[Units Produced]]/Table3[[#This Row],[Max Capacity]]</f>
        <v>0.79288025889967639</v>
      </c>
      <c r="W149" s="2">
        <f>Table3[[#This Row],[Good Units]]/Table3[[#This Row],[Units Produced]]</f>
        <v>0.96326530612244898</v>
      </c>
      <c r="X149" s="2">
        <f>Table3[[#This Row],[Total Operating Time (minutes)]]/Table3[[#This Row],[Units Produced]]</f>
        <v>0.94489795918367347</v>
      </c>
      <c r="Y149" s="2">
        <f>Table3[[#This Row],[Defective Units]]/Table3[[#This Row],[Units Produced]]</f>
        <v>3.6734693877551024E-2</v>
      </c>
      <c r="Z149" s="4">
        <f ca="1">Table3[[#This Row],[Total Operating Time (minutes)]]/Table3[[#This Row],[Available Time(minutes)]]</f>
        <v>7.467741935483871</v>
      </c>
      <c r="AA149" s="2">
        <f>Table3[[#This Row],[Good Units]]/Table3[[#This Row],[Units Produced]]</f>
        <v>0.96326530612244898</v>
      </c>
      <c r="AB149" s="2">
        <f>Table3[[#This Row],[Scrap Units]]/Table3[[#This Row],[Units Produced]]</f>
        <v>1.020408163265306E-2</v>
      </c>
      <c r="AC149" s="4">
        <f>Table3[[#This Row],[Units Produced]]/Table3[[#This Row],[Shift]]</f>
        <v>245</v>
      </c>
      <c r="AD149" s="2">
        <f>Table3[[#This Row],[Units Produced]]/Table3[[#This Row],[Max Capacity]]</f>
        <v>0.79288025889967639</v>
      </c>
      <c r="AE149" s="4">
        <f>Table3[[#This Row],[Repair Time (minutes)]]/Table3[[#This Row],[Number of Repairs]]</f>
        <v>5.5</v>
      </c>
      <c r="AF149" s="4">
        <f ca="1">Table3[[#This Row],[Total Operating Time (minutes)]]/Table3[[#This Row],[Number of failures]]</f>
        <v>115.75</v>
      </c>
      <c r="AG149" s="4">
        <f>Table3[[#This Row],[Orders Fulfilled]]/Table3[[#This Row],[Orders Received]]</f>
        <v>1.5294117647058822</v>
      </c>
      <c r="AH149" s="4">
        <f>Table3[[#This Row],[Units Produced]]/Table3[[#This Row],[Energy Consumed (kWh)]]</f>
        <v>3.7698107401138641</v>
      </c>
    </row>
    <row r="150" spans="1:34" x14ac:dyDescent="0.3">
      <c r="A150" s="1">
        <f t="shared" ca="1" si="8"/>
        <v>45299</v>
      </c>
      <c r="B150">
        <v>1</v>
      </c>
      <c r="C150" t="s">
        <v>17</v>
      </c>
      <c r="D150">
        <v>597</v>
      </c>
      <c r="E150">
        <v>571</v>
      </c>
      <c r="F150">
        <v>26</v>
      </c>
      <c r="G150">
        <f t="shared" ca="1" si="9"/>
        <v>64</v>
      </c>
      <c r="H150">
        <v>56</v>
      </c>
      <c r="I150">
        <v>483</v>
      </c>
      <c r="J150">
        <v>8</v>
      </c>
      <c r="K150">
        <v>139.61000000000001</v>
      </c>
      <c r="L150">
        <v>35</v>
      </c>
      <c r="M150">
        <v>64</v>
      </c>
      <c r="N150">
        <v>2.9</v>
      </c>
      <c r="O150">
        <v>639</v>
      </c>
      <c r="P150">
        <f t="shared" ca="1" si="10"/>
        <v>5</v>
      </c>
      <c r="Q150">
        <v>36</v>
      </c>
      <c r="R150">
        <v>3</v>
      </c>
      <c r="S150">
        <v>5.96</v>
      </c>
      <c r="T150">
        <f t="shared" ca="1" si="11"/>
        <v>511</v>
      </c>
      <c r="U150" s="2">
        <f ca="1">Table3[[#This Row],[Total Operating Time (minutes)]]/Table3[[#This Row],[Production planning Time(minutes)]]</f>
        <v>0.9452054794520548</v>
      </c>
      <c r="V150" s="2">
        <f>Table3[[#This Row],[Units Produced]]/Table3[[#This Row],[Max Capacity]]</f>
        <v>0.93427230046948362</v>
      </c>
      <c r="W150" s="2">
        <f>Table3[[#This Row],[Good Units]]/Table3[[#This Row],[Units Produced]]</f>
        <v>0.95644891122278053</v>
      </c>
      <c r="X150" s="2">
        <f>Table3[[#This Row],[Total Operating Time (minutes)]]/Table3[[#This Row],[Units Produced]]</f>
        <v>0.80904522613065322</v>
      </c>
      <c r="Y150" s="2">
        <f>Table3[[#This Row],[Defective Units]]/Table3[[#This Row],[Units Produced]]</f>
        <v>4.3551088777219429E-2</v>
      </c>
      <c r="Z150" s="4">
        <f ca="1">Table3[[#This Row],[Total Operating Time (minutes)]]/Table3[[#This Row],[Available Time(minutes)]]</f>
        <v>7.546875</v>
      </c>
      <c r="AA150" s="2">
        <f>Table3[[#This Row],[Good Units]]/Table3[[#This Row],[Units Produced]]</f>
        <v>0.95644891122278053</v>
      </c>
      <c r="AB150" s="2">
        <f>Table3[[#This Row],[Scrap Units]]/Table3[[#This Row],[Units Produced]]</f>
        <v>1.340033500837521E-2</v>
      </c>
      <c r="AC150" s="4">
        <f>Table3[[#This Row],[Units Produced]]/Table3[[#This Row],[Shift]]</f>
        <v>597</v>
      </c>
      <c r="AD150" s="2">
        <f>Table3[[#This Row],[Units Produced]]/Table3[[#This Row],[Max Capacity]]</f>
        <v>0.93427230046948362</v>
      </c>
      <c r="AE150" s="4">
        <f>Table3[[#This Row],[Repair Time (minutes)]]/Table3[[#This Row],[Number of Repairs]]</f>
        <v>12</v>
      </c>
      <c r="AF150" s="4">
        <f ca="1">Table3[[#This Row],[Total Operating Time (minutes)]]/Table3[[#This Row],[Number of failures]]</f>
        <v>96.6</v>
      </c>
      <c r="AG150" s="4">
        <f>Table3[[#This Row],[Orders Fulfilled]]/Table3[[#This Row],[Orders Received]]</f>
        <v>0.546875</v>
      </c>
      <c r="AH150" s="4">
        <f>Table3[[#This Row],[Units Produced]]/Table3[[#This Row],[Energy Consumed (kWh)]]</f>
        <v>4.2761979800873862</v>
      </c>
    </row>
    <row r="151" spans="1:34" x14ac:dyDescent="0.3">
      <c r="A151" s="1">
        <f t="shared" ca="1" si="8"/>
        <v>45145</v>
      </c>
      <c r="B151">
        <v>2</v>
      </c>
      <c r="C151" t="s">
        <v>17</v>
      </c>
      <c r="D151">
        <v>537</v>
      </c>
      <c r="E151">
        <v>513</v>
      </c>
      <c r="F151">
        <v>24</v>
      </c>
      <c r="G151">
        <f t="shared" ca="1" si="9"/>
        <v>66</v>
      </c>
      <c r="H151">
        <v>21</v>
      </c>
      <c r="I151">
        <v>572</v>
      </c>
      <c r="J151">
        <v>9</v>
      </c>
      <c r="K151">
        <v>112.76</v>
      </c>
      <c r="L151">
        <v>42</v>
      </c>
      <c r="M151">
        <v>61</v>
      </c>
      <c r="N151">
        <v>4.2699999999999996</v>
      </c>
      <c r="O151">
        <v>653</v>
      </c>
      <c r="P151">
        <f t="shared" ca="1" si="10"/>
        <v>3</v>
      </c>
      <c r="Q151">
        <v>30</v>
      </c>
      <c r="R151">
        <v>4</v>
      </c>
      <c r="S151">
        <v>7.54</v>
      </c>
      <c r="T151">
        <f t="shared" ca="1" si="11"/>
        <v>541</v>
      </c>
      <c r="U151" s="2">
        <f ca="1">Table3[[#This Row],[Total Operating Time (minutes)]]/Table3[[#This Row],[Production planning Time(minutes)]]</f>
        <v>1.0573012939001849</v>
      </c>
      <c r="V151" s="2">
        <f>Table3[[#This Row],[Units Produced]]/Table3[[#This Row],[Max Capacity]]</f>
        <v>0.8223583460949464</v>
      </c>
      <c r="W151" s="2">
        <f>Table3[[#This Row],[Good Units]]/Table3[[#This Row],[Units Produced]]</f>
        <v>0.95530726256983245</v>
      </c>
      <c r="X151" s="2">
        <f>Table3[[#This Row],[Total Operating Time (minutes)]]/Table3[[#This Row],[Units Produced]]</f>
        <v>1.0651769087523277</v>
      </c>
      <c r="Y151" s="2">
        <f>Table3[[#This Row],[Defective Units]]/Table3[[#This Row],[Units Produced]]</f>
        <v>4.4692737430167599E-2</v>
      </c>
      <c r="Z151" s="4">
        <f ca="1">Table3[[#This Row],[Total Operating Time (minutes)]]/Table3[[#This Row],[Available Time(minutes)]]</f>
        <v>8.6666666666666661</v>
      </c>
      <c r="AA151" s="2">
        <f>Table3[[#This Row],[Good Units]]/Table3[[#This Row],[Units Produced]]</f>
        <v>0.95530726256983245</v>
      </c>
      <c r="AB151" s="2">
        <f>Table3[[#This Row],[Scrap Units]]/Table3[[#This Row],[Units Produced]]</f>
        <v>1.6759776536312849E-2</v>
      </c>
      <c r="AC151" s="4">
        <f>Table3[[#This Row],[Units Produced]]/Table3[[#This Row],[Shift]]</f>
        <v>268.5</v>
      </c>
      <c r="AD151" s="2">
        <f>Table3[[#This Row],[Units Produced]]/Table3[[#This Row],[Max Capacity]]</f>
        <v>0.8223583460949464</v>
      </c>
      <c r="AE151" s="4">
        <f>Table3[[#This Row],[Repair Time (minutes)]]/Table3[[#This Row],[Number of Repairs]]</f>
        <v>7.5</v>
      </c>
      <c r="AF151" s="4">
        <f ca="1">Table3[[#This Row],[Total Operating Time (minutes)]]/Table3[[#This Row],[Number of failures]]</f>
        <v>190.66666666666666</v>
      </c>
      <c r="AG151" s="4">
        <f>Table3[[#This Row],[Orders Fulfilled]]/Table3[[#This Row],[Orders Received]]</f>
        <v>0.68852459016393441</v>
      </c>
      <c r="AH151" s="4">
        <f>Table3[[#This Row],[Units Produced]]/Table3[[#This Row],[Energy Consumed (kWh)]]</f>
        <v>4.7623270663355797</v>
      </c>
    </row>
    <row r="152" spans="1:34" x14ac:dyDescent="0.3">
      <c r="A152" s="1">
        <f t="shared" ca="1" si="8"/>
        <v>45143</v>
      </c>
      <c r="B152">
        <v>3</v>
      </c>
      <c r="C152" t="s">
        <v>20</v>
      </c>
      <c r="D152">
        <v>694</v>
      </c>
      <c r="E152">
        <v>679</v>
      </c>
      <c r="F152">
        <v>15</v>
      </c>
      <c r="G152">
        <f t="shared" ca="1" si="9"/>
        <v>70</v>
      </c>
      <c r="H152">
        <v>54</v>
      </c>
      <c r="I152">
        <v>531</v>
      </c>
      <c r="J152">
        <v>2</v>
      </c>
      <c r="K152">
        <v>161.91999999999999</v>
      </c>
      <c r="L152">
        <v>34</v>
      </c>
      <c r="M152">
        <v>59</v>
      </c>
      <c r="N152">
        <v>3.72</v>
      </c>
      <c r="O152">
        <v>608</v>
      </c>
      <c r="P152">
        <f t="shared" ca="1" si="10"/>
        <v>1</v>
      </c>
      <c r="Q152">
        <v>37</v>
      </c>
      <c r="R152">
        <v>2</v>
      </c>
      <c r="S152">
        <v>7.74</v>
      </c>
      <c r="T152">
        <f t="shared" ca="1" si="11"/>
        <v>592</v>
      </c>
      <c r="U152" s="2">
        <f ca="1">Table3[[#This Row],[Total Operating Time (minutes)]]/Table3[[#This Row],[Production planning Time(minutes)]]</f>
        <v>0.89695945945945943</v>
      </c>
      <c r="V152" s="2">
        <f>Table3[[#This Row],[Units Produced]]/Table3[[#This Row],[Max Capacity]]</f>
        <v>1.1414473684210527</v>
      </c>
      <c r="W152" s="2">
        <f>Table3[[#This Row],[Good Units]]/Table3[[#This Row],[Units Produced]]</f>
        <v>0.97838616714697402</v>
      </c>
      <c r="X152" s="2">
        <f>Table3[[#This Row],[Total Operating Time (minutes)]]/Table3[[#This Row],[Units Produced]]</f>
        <v>0.76512968299711814</v>
      </c>
      <c r="Y152" s="2">
        <f>Table3[[#This Row],[Defective Units]]/Table3[[#This Row],[Units Produced]]</f>
        <v>2.1613832853025938E-2</v>
      </c>
      <c r="Z152" s="4">
        <f ca="1">Table3[[#This Row],[Total Operating Time (minutes)]]/Table3[[#This Row],[Available Time(minutes)]]</f>
        <v>7.5857142857142854</v>
      </c>
      <c r="AA152" s="2">
        <f>Table3[[#This Row],[Good Units]]/Table3[[#This Row],[Units Produced]]</f>
        <v>0.97838616714697402</v>
      </c>
      <c r="AB152" s="2">
        <f>Table3[[#This Row],[Scrap Units]]/Table3[[#This Row],[Units Produced]]</f>
        <v>2.881844380403458E-3</v>
      </c>
      <c r="AC152" s="4">
        <f>Table3[[#This Row],[Units Produced]]/Table3[[#This Row],[Shift]]</f>
        <v>231.33333333333334</v>
      </c>
      <c r="AD152" s="2">
        <f>Table3[[#This Row],[Units Produced]]/Table3[[#This Row],[Max Capacity]]</f>
        <v>1.1414473684210527</v>
      </c>
      <c r="AE152" s="4">
        <f>Table3[[#This Row],[Repair Time (minutes)]]/Table3[[#This Row],[Number of Repairs]]</f>
        <v>18.5</v>
      </c>
      <c r="AF152" s="4">
        <f ca="1">Table3[[#This Row],[Total Operating Time (minutes)]]/Table3[[#This Row],[Number of failures]]</f>
        <v>531</v>
      </c>
      <c r="AG152" s="4">
        <f>Table3[[#This Row],[Orders Fulfilled]]/Table3[[#This Row],[Orders Received]]</f>
        <v>0.57627118644067798</v>
      </c>
      <c r="AH152" s="4">
        <f>Table3[[#This Row],[Units Produced]]/Table3[[#This Row],[Energy Consumed (kWh)]]</f>
        <v>4.2860671936758896</v>
      </c>
    </row>
    <row r="153" spans="1:34" x14ac:dyDescent="0.3">
      <c r="A153" s="1">
        <f t="shared" ca="1" si="8"/>
        <v>45132</v>
      </c>
      <c r="B153">
        <v>2</v>
      </c>
      <c r="C153" t="s">
        <v>20</v>
      </c>
      <c r="D153">
        <v>439</v>
      </c>
      <c r="E153">
        <v>415</v>
      </c>
      <c r="F153">
        <v>24</v>
      </c>
      <c r="G153">
        <f t="shared" ca="1" si="9"/>
        <v>63</v>
      </c>
      <c r="H153">
        <v>41</v>
      </c>
      <c r="I153">
        <v>581</v>
      </c>
      <c r="J153">
        <v>2</v>
      </c>
      <c r="K153">
        <v>187.47</v>
      </c>
      <c r="L153">
        <v>56</v>
      </c>
      <c r="M153">
        <v>43</v>
      </c>
      <c r="N153">
        <v>3.42</v>
      </c>
      <c r="O153">
        <v>601</v>
      </c>
      <c r="P153">
        <f t="shared" ca="1" si="10"/>
        <v>1</v>
      </c>
      <c r="Q153">
        <v>34</v>
      </c>
      <c r="R153">
        <v>4</v>
      </c>
      <c r="S153">
        <v>5.72</v>
      </c>
      <c r="T153">
        <f t="shared" ca="1" si="11"/>
        <v>548</v>
      </c>
      <c r="U153" s="2">
        <f ca="1">Table3[[#This Row],[Total Operating Time (minutes)]]/Table3[[#This Row],[Production planning Time(minutes)]]</f>
        <v>1.0602189781021898</v>
      </c>
      <c r="V153" s="2">
        <f>Table3[[#This Row],[Units Produced]]/Table3[[#This Row],[Max Capacity]]</f>
        <v>0.73044925124792015</v>
      </c>
      <c r="W153" s="2">
        <f>Table3[[#This Row],[Good Units]]/Table3[[#This Row],[Units Produced]]</f>
        <v>0.9453302961275627</v>
      </c>
      <c r="X153" s="2">
        <f>Table3[[#This Row],[Total Operating Time (minutes)]]/Table3[[#This Row],[Units Produced]]</f>
        <v>1.3234624145785876</v>
      </c>
      <c r="Y153" s="2">
        <f>Table3[[#This Row],[Defective Units]]/Table3[[#This Row],[Units Produced]]</f>
        <v>5.4669703872437359E-2</v>
      </c>
      <c r="Z153" s="4">
        <f ca="1">Table3[[#This Row],[Total Operating Time (minutes)]]/Table3[[#This Row],[Available Time(minutes)]]</f>
        <v>9.2222222222222214</v>
      </c>
      <c r="AA153" s="2">
        <f>Table3[[#This Row],[Good Units]]/Table3[[#This Row],[Units Produced]]</f>
        <v>0.9453302961275627</v>
      </c>
      <c r="AB153" s="2">
        <f>Table3[[#This Row],[Scrap Units]]/Table3[[#This Row],[Units Produced]]</f>
        <v>4.5558086560364463E-3</v>
      </c>
      <c r="AC153" s="4">
        <f>Table3[[#This Row],[Units Produced]]/Table3[[#This Row],[Shift]]</f>
        <v>219.5</v>
      </c>
      <c r="AD153" s="2">
        <f>Table3[[#This Row],[Units Produced]]/Table3[[#This Row],[Max Capacity]]</f>
        <v>0.73044925124792015</v>
      </c>
      <c r="AE153" s="4">
        <f>Table3[[#This Row],[Repair Time (minutes)]]/Table3[[#This Row],[Number of Repairs]]</f>
        <v>8.5</v>
      </c>
      <c r="AF153" s="4">
        <f ca="1">Table3[[#This Row],[Total Operating Time (minutes)]]/Table3[[#This Row],[Number of failures]]</f>
        <v>581</v>
      </c>
      <c r="AG153" s="4">
        <f>Table3[[#This Row],[Orders Fulfilled]]/Table3[[#This Row],[Orders Received]]</f>
        <v>1.3023255813953489</v>
      </c>
      <c r="AH153" s="4">
        <f>Table3[[#This Row],[Units Produced]]/Table3[[#This Row],[Energy Consumed (kWh)]]</f>
        <v>2.3417080066143918</v>
      </c>
    </row>
    <row r="154" spans="1:34" x14ac:dyDescent="0.3">
      <c r="A154" s="1">
        <f t="shared" ca="1" si="8"/>
        <v>44993</v>
      </c>
      <c r="B154">
        <v>3</v>
      </c>
      <c r="C154" t="s">
        <v>18</v>
      </c>
      <c r="D154">
        <v>431</v>
      </c>
      <c r="E154">
        <v>415</v>
      </c>
      <c r="F154">
        <v>16</v>
      </c>
      <c r="G154">
        <f t="shared" ca="1" si="9"/>
        <v>62</v>
      </c>
      <c r="H154">
        <v>14</v>
      </c>
      <c r="I154">
        <v>533</v>
      </c>
      <c r="J154">
        <v>3</v>
      </c>
      <c r="K154">
        <v>186.36</v>
      </c>
      <c r="L154">
        <v>40</v>
      </c>
      <c r="M154">
        <v>35</v>
      </c>
      <c r="N154">
        <v>2.84</v>
      </c>
      <c r="O154">
        <v>638</v>
      </c>
      <c r="P154">
        <f t="shared" ca="1" si="10"/>
        <v>3</v>
      </c>
      <c r="Q154">
        <v>22</v>
      </c>
      <c r="R154">
        <v>1</v>
      </c>
      <c r="S154">
        <v>5.05</v>
      </c>
      <c r="T154">
        <f t="shared" ca="1" si="11"/>
        <v>504</v>
      </c>
      <c r="U154" s="2">
        <f ca="1">Table3[[#This Row],[Total Operating Time (minutes)]]/Table3[[#This Row],[Production planning Time(minutes)]]</f>
        <v>1.0575396825396826</v>
      </c>
      <c r="V154" s="2">
        <f>Table3[[#This Row],[Units Produced]]/Table3[[#This Row],[Max Capacity]]</f>
        <v>0.67554858934169282</v>
      </c>
      <c r="W154" s="2">
        <f>Table3[[#This Row],[Good Units]]/Table3[[#This Row],[Units Produced]]</f>
        <v>0.96287703016241299</v>
      </c>
      <c r="X154" s="2">
        <f>Table3[[#This Row],[Total Operating Time (minutes)]]/Table3[[#This Row],[Units Produced]]</f>
        <v>1.2366589327146171</v>
      </c>
      <c r="Y154" s="2">
        <f>Table3[[#This Row],[Defective Units]]/Table3[[#This Row],[Units Produced]]</f>
        <v>3.7122969837587005E-2</v>
      </c>
      <c r="Z154" s="4">
        <f ca="1">Table3[[#This Row],[Total Operating Time (minutes)]]/Table3[[#This Row],[Available Time(minutes)]]</f>
        <v>8.5967741935483879</v>
      </c>
      <c r="AA154" s="2">
        <f>Table3[[#This Row],[Good Units]]/Table3[[#This Row],[Units Produced]]</f>
        <v>0.96287703016241299</v>
      </c>
      <c r="AB154" s="2">
        <f>Table3[[#This Row],[Scrap Units]]/Table3[[#This Row],[Units Produced]]</f>
        <v>6.9605568445475635E-3</v>
      </c>
      <c r="AC154" s="4">
        <f>Table3[[#This Row],[Units Produced]]/Table3[[#This Row],[Shift]]</f>
        <v>143.66666666666666</v>
      </c>
      <c r="AD154" s="2">
        <f>Table3[[#This Row],[Units Produced]]/Table3[[#This Row],[Max Capacity]]</f>
        <v>0.67554858934169282</v>
      </c>
      <c r="AE154" s="4">
        <f>Table3[[#This Row],[Repair Time (minutes)]]/Table3[[#This Row],[Number of Repairs]]</f>
        <v>22</v>
      </c>
      <c r="AF154" s="4">
        <f ca="1">Table3[[#This Row],[Total Operating Time (minutes)]]/Table3[[#This Row],[Number of failures]]</f>
        <v>177.66666666666666</v>
      </c>
      <c r="AG154" s="4">
        <f>Table3[[#This Row],[Orders Fulfilled]]/Table3[[#This Row],[Orders Received]]</f>
        <v>1.1428571428571428</v>
      </c>
      <c r="AH154" s="4">
        <f>Table3[[#This Row],[Units Produced]]/Table3[[#This Row],[Energy Consumed (kWh)]]</f>
        <v>2.3127280532303067</v>
      </c>
    </row>
    <row r="155" spans="1:34" x14ac:dyDescent="0.3">
      <c r="A155" s="1">
        <f t="shared" ca="1" si="8"/>
        <v>45046</v>
      </c>
      <c r="B155">
        <v>2</v>
      </c>
      <c r="C155" t="s">
        <v>20</v>
      </c>
      <c r="D155">
        <v>649</v>
      </c>
      <c r="E155">
        <v>632</v>
      </c>
      <c r="F155">
        <v>17</v>
      </c>
      <c r="G155">
        <f t="shared" ca="1" si="9"/>
        <v>61</v>
      </c>
      <c r="H155">
        <v>18</v>
      </c>
      <c r="I155">
        <v>464</v>
      </c>
      <c r="J155">
        <v>3</v>
      </c>
      <c r="K155">
        <v>140.18</v>
      </c>
      <c r="L155">
        <v>56</v>
      </c>
      <c r="M155">
        <v>56</v>
      </c>
      <c r="N155">
        <v>2.2799999999999998</v>
      </c>
      <c r="O155">
        <v>696</v>
      </c>
      <c r="P155">
        <f t="shared" ca="1" si="10"/>
        <v>1</v>
      </c>
      <c r="Q155">
        <v>30</v>
      </c>
      <c r="R155">
        <v>3</v>
      </c>
      <c r="S155">
        <v>5.25</v>
      </c>
      <c r="T155">
        <f t="shared" ca="1" si="11"/>
        <v>530</v>
      </c>
      <c r="U155" s="2">
        <f ca="1">Table3[[#This Row],[Total Operating Time (minutes)]]/Table3[[#This Row],[Production planning Time(minutes)]]</f>
        <v>0.87547169811320757</v>
      </c>
      <c r="V155" s="2">
        <f>Table3[[#This Row],[Units Produced]]/Table3[[#This Row],[Max Capacity]]</f>
        <v>0.93247126436781613</v>
      </c>
      <c r="W155" s="2">
        <f>Table3[[#This Row],[Good Units]]/Table3[[#This Row],[Units Produced]]</f>
        <v>0.97380585516178741</v>
      </c>
      <c r="X155" s="2">
        <f>Table3[[#This Row],[Total Operating Time (minutes)]]/Table3[[#This Row],[Units Produced]]</f>
        <v>0.71494607087827422</v>
      </c>
      <c r="Y155" s="2">
        <f>Table3[[#This Row],[Defective Units]]/Table3[[#This Row],[Units Produced]]</f>
        <v>2.6194144838212634E-2</v>
      </c>
      <c r="Z155" s="4">
        <f ca="1">Table3[[#This Row],[Total Operating Time (minutes)]]/Table3[[#This Row],[Available Time(minutes)]]</f>
        <v>7.6065573770491799</v>
      </c>
      <c r="AA155" s="2">
        <f>Table3[[#This Row],[Good Units]]/Table3[[#This Row],[Units Produced]]</f>
        <v>0.97380585516178741</v>
      </c>
      <c r="AB155" s="2">
        <f>Table3[[#This Row],[Scrap Units]]/Table3[[#This Row],[Units Produced]]</f>
        <v>4.6224961479198771E-3</v>
      </c>
      <c r="AC155" s="4">
        <f>Table3[[#This Row],[Units Produced]]/Table3[[#This Row],[Shift]]</f>
        <v>324.5</v>
      </c>
      <c r="AD155" s="2">
        <f>Table3[[#This Row],[Units Produced]]/Table3[[#This Row],[Max Capacity]]</f>
        <v>0.93247126436781613</v>
      </c>
      <c r="AE155" s="4">
        <f>Table3[[#This Row],[Repair Time (minutes)]]/Table3[[#This Row],[Number of Repairs]]</f>
        <v>10</v>
      </c>
      <c r="AF155" s="4">
        <f ca="1">Table3[[#This Row],[Total Operating Time (minutes)]]/Table3[[#This Row],[Number of failures]]</f>
        <v>464</v>
      </c>
      <c r="AG155" s="4">
        <f>Table3[[#This Row],[Orders Fulfilled]]/Table3[[#This Row],[Orders Received]]</f>
        <v>1</v>
      </c>
      <c r="AH155" s="4">
        <f>Table3[[#This Row],[Units Produced]]/Table3[[#This Row],[Energy Consumed (kWh)]]</f>
        <v>4.6297617349122557</v>
      </c>
    </row>
    <row r="156" spans="1:34" x14ac:dyDescent="0.3">
      <c r="A156" s="1">
        <f t="shared" ca="1" si="8"/>
        <v>45059</v>
      </c>
      <c r="B156">
        <v>1</v>
      </c>
      <c r="C156" t="s">
        <v>21</v>
      </c>
      <c r="D156">
        <v>416</v>
      </c>
      <c r="E156">
        <v>402</v>
      </c>
      <c r="F156">
        <v>14</v>
      </c>
      <c r="G156">
        <f t="shared" ca="1" si="9"/>
        <v>64</v>
      </c>
      <c r="H156">
        <v>45</v>
      </c>
      <c r="I156">
        <v>500</v>
      </c>
      <c r="J156">
        <v>1</v>
      </c>
      <c r="K156">
        <v>172.89</v>
      </c>
      <c r="L156">
        <v>32</v>
      </c>
      <c r="M156">
        <v>67</v>
      </c>
      <c r="N156">
        <v>4.04</v>
      </c>
      <c r="O156">
        <v>673</v>
      </c>
      <c r="P156">
        <f t="shared" ca="1" si="10"/>
        <v>2</v>
      </c>
      <c r="Q156">
        <v>25</v>
      </c>
      <c r="R156">
        <v>3</v>
      </c>
      <c r="S156">
        <v>3.57</v>
      </c>
      <c r="T156">
        <f t="shared" ca="1" si="11"/>
        <v>540</v>
      </c>
      <c r="U156" s="2">
        <f ca="1">Table3[[#This Row],[Total Operating Time (minutes)]]/Table3[[#This Row],[Production planning Time(minutes)]]</f>
        <v>0.92592592592592593</v>
      </c>
      <c r="V156" s="2">
        <f>Table3[[#This Row],[Units Produced]]/Table3[[#This Row],[Max Capacity]]</f>
        <v>0.61812778603268947</v>
      </c>
      <c r="W156" s="2">
        <f>Table3[[#This Row],[Good Units]]/Table3[[#This Row],[Units Produced]]</f>
        <v>0.96634615384615385</v>
      </c>
      <c r="X156" s="2">
        <f>Table3[[#This Row],[Total Operating Time (minutes)]]/Table3[[#This Row],[Units Produced]]</f>
        <v>1.2019230769230769</v>
      </c>
      <c r="Y156" s="2">
        <f>Table3[[#This Row],[Defective Units]]/Table3[[#This Row],[Units Produced]]</f>
        <v>3.3653846153846152E-2</v>
      </c>
      <c r="Z156" s="4">
        <f ca="1">Table3[[#This Row],[Total Operating Time (minutes)]]/Table3[[#This Row],[Available Time(minutes)]]</f>
        <v>7.8125</v>
      </c>
      <c r="AA156" s="2">
        <f>Table3[[#This Row],[Good Units]]/Table3[[#This Row],[Units Produced]]</f>
        <v>0.96634615384615385</v>
      </c>
      <c r="AB156" s="2">
        <f>Table3[[#This Row],[Scrap Units]]/Table3[[#This Row],[Units Produced]]</f>
        <v>2.403846153846154E-3</v>
      </c>
      <c r="AC156" s="4">
        <f>Table3[[#This Row],[Units Produced]]/Table3[[#This Row],[Shift]]</f>
        <v>416</v>
      </c>
      <c r="AD156" s="2">
        <f>Table3[[#This Row],[Units Produced]]/Table3[[#This Row],[Max Capacity]]</f>
        <v>0.61812778603268947</v>
      </c>
      <c r="AE156" s="4">
        <f>Table3[[#This Row],[Repair Time (minutes)]]/Table3[[#This Row],[Number of Repairs]]</f>
        <v>8.3333333333333339</v>
      </c>
      <c r="AF156" s="4">
        <f ca="1">Table3[[#This Row],[Total Operating Time (minutes)]]/Table3[[#This Row],[Number of failures]]</f>
        <v>250</v>
      </c>
      <c r="AG156" s="4">
        <f>Table3[[#This Row],[Orders Fulfilled]]/Table3[[#This Row],[Orders Received]]</f>
        <v>0.47761194029850745</v>
      </c>
      <c r="AH156" s="4">
        <f>Table3[[#This Row],[Units Produced]]/Table3[[#This Row],[Energy Consumed (kWh)]]</f>
        <v>2.4061542020938171</v>
      </c>
    </row>
    <row r="157" spans="1:34" x14ac:dyDescent="0.3">
      <c r="A157" s="1">
        <f t="shared" ca="1" si="8"/>
        <v>45198</v>
      </c>
      <c r="B157">
        <v>2</v>
      </c>
      <c r="C157" t="s">
        <v>20</v>
      </c>
      <c r="D157">
        <v>600</v>
      </c>
      <c r="E157">
        <v>590</v>
      </c>
      <c r="F157">
        <v>10</v>
      </c>
      <c r="G157">
        <f t="shared" ca="1" si="9"/>
        <v>66</v>
      </c>
      <c r="H157">
        <v>54</v>
      </c>
      <c r="I157">
        <v>564</v>
      </c>
      <c r="J157">
        <v>7</v>
      </c>
      <c r="K157">
        <v>115.57</v>
      </c>
      <c r="L157">
        <v>39</v>
      </c>
      <c r="M157">
        <v>66</v>
      </c>
      <c r="N157">
        <v>4.99</v>
      </c>
      <c r="O157">
        <v>700</v>
      </c>
      <c r="P157">
        <f t="shared" ca="1" si="10"/>
        <v>4</v>
      </c>
      <c r="Q157">
        <v>26</v>
      </c>
      <c r="R157">
        <v>1</v>
      </c>
      <c r="S157">
        <v>7.72</v>
      </c>
      <c r="T157">
        <f t="shared" ca="1" si="11"/>
        <v>540</v>
      </c>
      <c r="U157" s="2">
        <f ca="1">Table3[[#This Row],[Total Operating Time (minutes)]]/Table3[[#This Row],[Production planning Time(minutes)]]</f>
        <v>1.0444444444444445</v>
      </c>
      <c r="V157" s="2">
        <f>Table3[[#This Row],[Units Produced]]/Table3[[#This Row],[Max Capacity]]</f>
        <v>0.8571428571428571</v>
      </c>
      <c r="W157" s="2">
        <f>Table3[[#This Row],[Good Units]]/Table3[[#This Row],[Units Produced]]</f>
        <v>0.98333333333333328</v>
      </c>
      <c r="X157" s="2">
        <f>Table3[[#This Row],[Total Operating Time (minutes)]]/Table3[[#This Row],[Units Produced]]</f>
        <v>0.94</v>
      </c>
      <c r="Y157" s="2">
        <f>Table3[[#This Row],[Defective Units]]/Table3[[#This Row],[Units Produced]]</f>
        <v>1.6666666666666666E-2</v>
      </c>
      <c r="Z157" s="4">
        <f ca="1">Table3[[#This Row],[Total Operating Time (minutes)]]/Table3[[#This Row],[Available Time(minutes)]]</f>
        <v>8.545454545454545</v>
      </c>
      <c r="AA157" s="2">
        <f>Table3[[#This Row],[Good Units]]/Table3[[#This Row],[Units Produced]]</f>
        <v>0.98333333333333328</v>
      </c>
      <c r="AB157" s="2">
        <f>Table3[[#This Row],[Scrap Units]]/Table3[[#This Row],[Units Produced]]</f>
        <v>1.1666666666666667E-2</v>
      </c>
      <c r="AC157" s="4">
        <f>Table3[[#This Row],[Units Produced]]/Table3[[#This Row],[Shift]]</f>
        <v>300</v>
      </c>
      <c r="AD157" s="2">
        <f>Table3[[#This Row],[Units Produced]]/Table3[[#This Row],[Max Capacity]]</f>
        <v>0.8571428571428571</v>
      </c>
      <c r="AE157" s="4">
        <f>Table3[[#This Row],[Repair Time (minutes)]]/Table3[[#This Row],[Number of Repairs]]</f>
        <v>26</v>
      </c>
      <c r="AF157" s="4">
        <f ca="1">Table3[[#This Row],[Total Operating Time (minutes)]]/Table3[[#This Row],[Number of failures]]</f>
        <v>141</v>
      </c>
      <c r="AG157" s="4">
        <f>Table3[[#This Row],[Orders Fulfilled]]/Table3[[#This Row],[Orders Received]]</f>
        <v>0.59090909090909094</v>
      </c>
      <c r="AH157" s="4">
        <f>Table3[[#This Row],[Units Produced]]/Table3[[#This Row],[Energy Consumed (kWh)]]</f>
        <v>5.1916587349658219</v>
      </c>
    </row>
    <row r="158" spans="1:34" x14ac:dyDescent="0.3">
      <c r="A158" s="1">
        <f t="shared" ca="1" si="8"/>
        <v>44927</v>
      </c>
      <c r="B158">
        <v>2</v>
      </c>
      <c r="C158" t="s">
        <v>17</v>
      </c>
      <c r="D158">
        <v>565</v>
      </c>
      <c r="E158">
        <v>547</v>
      </c>
      <c r="F158">
        <v>18</v>
      </c>
      <c r="G158">
        <f t="shared" ca="1" si="9"/>
        <v>66</v>
      </c>
      <c r="H158">
        <v>32</v>
      </c>
      <c r="I158">
        <v>546</v>
      </c>
      <c r="J158">
        <v>6</v>
      </c>
      <c r="K158">
        <v>138.4</v>
      </c>
      <c r="L158">
        <v>41</v>
      </c>
      <c r="M158">
        <v>54</v>
      </c>
      <c r="N158">
        <v>4.8600000000000003</v>
      </c>
      <c r="O158">
        <v>640</v>
      </c>
      <c r="P158">
        <f t="shared" ca="1" si="10"/>
        <v>6</v>
      </c>
      <c r="Q158">
        <v>20</v>
      </c>
      <c r="R158">
        <v>1</v>
      </c>
      <c r="S158">
        <v>7.27</v>
      </c>
      <c r="T158">
        <f t="shared" ca="1" si="11"/>
        <v>539</v>
      </c>
      <c r="U158" s="2">
        <f ca="1">Table3[[#This Row],[Total Operating Time (minutes)]]/Table3[[#This Row],[Production planning Time(minutes)]]</f>
        <v>1.0129870129870129</v>
      </c>
      <c r="V158" s="2">
        <f>Table3[[#This Row],[Units Produced]]/Table3[[#This Row],[Max Capacity]]</f>
        <v>0.8828125</v>
      </c>
      <c r="W158" s="2">
        <f>Table3[[#This Row],[Good Units]]/Table3[[#This Row],[Units Produced]]</f>
        <v>0.96814159292035395</v>
      </c>
      <c r="X158" s="2">
        <f>Table3[[#This Row],[Total Operating Time (minutes)]]/Table3[[#This Row],[Units Produced]]</f>
        <v>0.96637168141592922</v>
      </c>
      <c r="Y158" s="2">
        <f>Table3[[#This Row],[Defective Units]]/Table3[[#This Row],[Units Produced]]</f>
        <v>3.1858407079646017E-2</v>
      </c>
      <c r="Z158" s="4">
        <f ca="1">Table3[[#This Row],[Total Operating Time (minutes)]]/Table3[[#This Row],[Available Time(minutes)]]</f>
        <v>8.2727272727272734</v>
      </c>
      <c r="AA158" s="2">
        <f>Table3[[#This Row],[Good Units]]/Table3[[#This Row],[Units Produced]]</f>
        <v>0.96814159292035395</v>
      </c>
      <c r="AB158" s="2">
        <f>Table3[[#This Row],[Scrap Units]]/Table3[[#This Row],[Units Produced]]</f>
        <v>1.0619469026548672E-2</v>
      </c>
      <c r="AC158" s="4">
        <f>Table3[[#This Row],[Units Produced]]/Table3[[#This Row],[Shift]]</f>
        <v>282.5</v>
      </c>
      <c r="AD158" s="2">
        <f>Table3[[#This Row],[Units Produced]]/Table3[[#This Row],[Max Capacity]]</f>
        <v>0.8828125</v>
      </c>
      <c r="AE158" s="4">
        <f>Table3[[#This Row],[Repair Time (minutes)]]/Table3[[#This Row],[Number of Repairs]]</f>
        <v>20</v>
      </c>
      <c r="AF158" s="4">
        <f ca="1">Table3[[#This Row],[Total Operating Time (minutes)]]/Table3[[#This Row],[Number of failures]]</f>
        <v>91</v>
      </c>
      <c r="AG158" s="4">
        <f>Table3[[#This Row],[Orders Fulfilled]]/Table3[[#This Row],[Orders Received]]</f>
        <v>0.7592592592592593</v>
      </c>
      <c r="AH158" s="4">
        <f>Table3[[#This Row],[Units Produced]]/Table3[[#This Row],[Energy Consumed (kWh)]]</f>
        <v>4.0823699421965314</v>
      </c>
    </row>
    <row r="159" spans="1:34" x14ac:dyDescent="0.3">
      <c r="A159" s="1">
        <f t="shared" ca="1" si="8"/>
        <v>45184</v>
      </c>
      <c r="B159">
        <v>1</v>
      </c>
      <c r="C159" t="s">
        <v>17</v>
      </c>
      <c r="D159">
        <v>583</v>
      </c>
      <c r="E159">
        <v>567</v>
      </c>
      <c r="F159">
        <v>16</v>
      </c>
      <c r="G159">
        <f t="shared" ca="1" si="9"/>
        <v>65</v>
      </c>
      <c r="H159">
        <v>46</v>
      </c>
      <c r="I159">
        <v>562</v>
      </c>
      <c r="J159">
        <v>1</v>
      </c>
      <c r="K159">
        <v>120.04</v>
      </c>
      <c r="L159">
        <v>59</v>
      </c>
      <c r="M159">
        <v>46</v>
      </c>
      <c r="N159">
        <v>3.72</v>
      </c>
      <c r="O159">
        <v>603</v>
      </c>
      <c r="P159">
        <f t="shared" ca="1" si="10"/>
        <v>5</v>
      </c>
      <c r="Q159">
        <v>24</v>
      </c>
      <c r="R159">
        <v>3</v>
      </c>
      <c r="S159">
        <v>3.99</v>
      </c>
      <c r="T159">
        <f t="shared" ca="1" si="11"/>
        <v>584</v>
      </c>
      <c r="U159" s="2">
        <f ca="1">Table3[[#This Row],[Total Operating Time (minutes)]]/Table3[[#This Row],[Production planning Time(minutes)]]</f>
        <v>0.96232876712328763</v>
      </c>
      <c r="V159" s="2">
        <f>Table3[[#This Row],[Units Produced]]/Table3[[#This Row],[Max Capacity]]</f>
        <v>0.96683250414593702</v>
      </c>
      <c r="W159" s="2">
        <f>Table3[[#This Row],[Good Units]]/Table3[[#This Row],[Units Produced]]</f>
        <v>0.97255574614065177</v>
      </c>
      <c r="X159" s="2">
        <f>Table3[[#This Row],[Total Operating Time (minutes)]]/Table3[[#This Row],[Units Produced]]</f>
        <v>0.96397941680960553</v>
      </c>
      <c r="Y159" s="2">
        <f>Table3[[#This Row],[Defective Units]]/Table3[[#This Row],[Units Produced]]</f>
        <v>2.7444253859348199E-2</v>
      </c>
      <c r="Z159" s="4">
        <f ca="1">Table3[[#This Row],[Total Operating Time (minutes)]]/Table3[[#This Row],[Available Time(minutes)]]</f>
        <v>8.6461538461538456</v>
      </c>
      <c r="AA159" s="2">
        <f>Table3[[#This Row],[Good Units]]/Table3[[#This Row],[Units Produced]]</f>
        <v>0.97255574614065177</v>
      </c>
      <c r="AB159" s="2">
        <f>Table3[[#This Row],[Scrap Units]]/Table3[[#This Row],[Units Produced]]</f>
        <v>1.7152658662092624E-3</v>
      </c>
      <c r="AC159" s="4">
        <f>Table3[[#This Row],[Units Produced]]/Table3[[#This Row],[Shift]]</f>
        <v>583</v>
      </c>
      <c r="AD159" s="2">
        <f>Table3[[#This Row],[Units Produced]]/Table3[[#This Row],[Max Capacity]]</f>
        <v>0.96683250414593702</v>
      </c>
      <c r="AE159" s="4">
        <f>Table3[[#This Row],[Repair Time (minutes)]]/Table3[[#This Row],[Number of Repairs]]</f>
        <v>8</v>
      </c>
      <c r="AF159" s="4">
        <f ca="1">Table3[[#This Row],[Total Operating Time (minutes)]]/Table3[[#This Row],[Number of failures]]</f>
        <v>112.4</v>
      </c>
      <c r="AG159" s="4">
        <f>Table3[[#This Row],[Orders Fulfilled]]/Table3[[#This Row],[Orders Received]]</f>
        <v>1.2826086956521738</v>
      </c>
      <c r="AH159" s="4">
        <f>Table3[[#This Row],[Units Produced]]/Table3[[#This Row],[Energy Consumed (kWh)]]</f>
        <v>4.8567144285238255</v>
      </c>
    </row>
    <row r="160" spans="1:34" x14ac:dyDescent="0.3">
      <c r="A160" s="1">
        <f t="shared" ca="1" si="8"/>
        <v>45185</v>
      </c>
      <c r="B160">
        <v>2</v>
      </c>
      <c r="C160" t="s">
        <v>20</v>
      </c>
      <c r="D160">
        <v>514</v>
      </c>
      <c r="E160">
        <v>491</v>
      </c>
      <c r="F160">
        <v>23</v>
      </c>
      <c r="G160">
        <f t="shared" ca="1" si="9"/>
        <v>61</v>
      </c>
      <c r="H160">
        <v>14</v>
      </c>
      <c r="I160">
        <v>462</v>
      </c>
      <c r="J160">
        <v>10</v>
      </c>
      <c r="K160">
        <v>127.58</v>
      </c>
      <c r="L160">
        <v>44</v>
      </c>
      <c r="M160">
        <v>48</v>
      </c>
      <c r="N160">
        <v>2.2000000000000002</v>
      </c>
      <c r="O160">
        <v>626</v>
      </c>
      <c r="P160">
        <f t="shared" ca="1" si="10"/>
        <v>6</v>
      </c>
      <c r="Q160">
        <v>38</v>
      </c>
      <c r="R160">
        <v>4</v>
      </c>
      <c r="S160">
        <v>3.53</v>
      </c>
      <c r="T160">
        <f t="shared" ca="1" si="11"/>
        <v>564</v>
      </c>
      <c r="U160" s="2">
        <f ca="1">Table3[[#This Row],[Total Operating Time (minutes)]]/Table3[[#This Row],[Production planning Time(minutes)]]</f>
        <v>0.81914893617021278</v>
      </c>
      <c r="V160" s="2">
        <f>Table3[[#This Row],[Units Produced]]/Table3[[#This Row],[Max Capacity]]</f>
        <v>0.82108626198083068</v>
      </c>
      <c r="W160" s="2">
        <f>Table3[[#This Row],[Good Units]]/Table3[[#This Row],[Units Produced]]</f>
        <v>0.95525291828793779</v>
      </c>
      <c r="X160" s="2">
        <f>Table3[[#This Row],[Total Operating Time (minutes)]]/Table3[[#This Row],[Units Produced]]</f>
        <v>0.89883268482490275</v>
      </c>
      <c r="Y160" s="2">
        <f>Table3[[#This Row],[Defective Units]]/Table3[[#This Row],[Units Produced]]</f>
        <v>4.4747081712062257E-2</v>
      </c>
      <c r="Z160" s="4">
        <f ca="1">Table3[[#This Row],[Total Operating Time (minutes)]]/Table3[[#This Row],[Available Time(minutes)]]</f>
        <v>7.5737704918032787</v>
      </c>
      <c r="AA160" s="2">
        <f>Table3[[#This Row],[Good Units]]/Table3[[#This Row],[Units Produced]]</f>
        <v>0.95525291828793779</v>
      </c>
      <c r="AB160" s="2">
        <f>Table3[[#This Row],[Scrap Units]]/Table3[[#This Row],[Units Produced]]</f>
        <v>1.9455252918287938E-2</v>
      </c>
      <c r="AC160" s="4">
        <f>Table3[[#This Row],[Units Produced]]/Table3[[#This Row],[Shift]]</f>
        <v>257</v>
      </c>
      <c r="AD160" s="2">
        <f>Table3[[#This Row],[Units Produced]]/Table3[[#This Row],[Max Capacity]]</f>
        <v>0.82108626198083068</v>
      </c>
      <c r="AE160" s="4">
        <f>Table3[[#This Row],[Repair Time (minutes)]]/Table3[[#This Row],[Number of Repairs]]</f>
        <v>9.5</v>
      </c>
      <c r="AF160" s="4">
        <f ca="1">Table3[[#This Row],[Total Operating Time (minutes)]]/Table3[[#This Row],[Number of failures]]</f>
        <v>77</v>
      </c>
      <c r="AG160" s="4">
        <f>Table3[[#This Row],[Orders Fulfilled]]/Table3[[#This Row],[Orders Received]]</f>
        <v>0.91666666666666663</v>
      </c>
      <c r="AH160" s="4">
        <f>Table3[[#This Row],[Units Produced]]/Table3[[#This Row],[Energy Consumed (kWh)]]</f>
        <v>4.0288446464963164</v>
      </c>
    </row>
    <row r="161" spans="1:34" x14ac:dyDescent="0.3">
      <c r="A161" s="1">
        <f t="shared" ca="1" si="8"/>
        <v>44939</v>
      </c>
      <c r="B161">
        <v>1</v>
      </c>
      <c r="C161" t="s">
        <v>20</v>
      </c>
      <c r="D161">
        <v>679</v>
      </c>
      <c r="E161">
        <v>659</v>
      </c>
      <c r="F161">
        <v>20</v>
      </c>
      <c r="G161">
        <f t="shared" ca="1" si="9"/>
        <v>65</v>
      </c>
      <c r="H161">
        <v>59</v>
      </c>
      <c r="I161">
        <v>478</v>
      </c>
      <c r="J161">
        <v>7</v>
      </c>
      <c r="K161">
        <v>180.73</v>
      </c>
      <c r="L161">
        <v>41</v>
      </c>
      <c r="M161">
        <v>68</v>
      </c>
      <c r="N161">
        <v>3.95</v>
      </c>
      <c r="O161">
        <v>631</v>
      </c>
      <c r="P161">
        <f t="shared" ca="1" si="10"/>
        <v>6</v>
      </c>
      <c r="Q161">
        <v>23</v>
      </c>
      <c r="R161">
        <v>5</v>
      </c>
      <c r="S161">
        <v>7.79</v>
      </c>
      <c r="T161">
        <f t="shared" ca="1" si="11"/>
        <v>573</v>
      </c>
      <c r="U161" s="2">
        <f ca="1">Table3[[#This Row],[Total Operating Time (minutes)]]/Table3[[#This Row],[Production planning Time(minutes)]]</f>
        <v>0.8342059336823735</v>
      </c>
      <c r="V161" s="2">
        <f>Table3[[#This Row],[Units Produced]]/Table3[[#This Row],[Max Capacity]]</f>
        <v>1.0760697305863709</v>
      </c>
      <c r="W161" s="2">
        <f>Table3[[#This Row],[Good Units]]/Table3[[#This Row],[Units Produced]]</f>
        <v>0.97054491899852724</v>
      </c>
      <c r="X161" s="2">
        <f>Table3[[#This Row],[Total Operating Time (minutes)]]/Table3[[#This Row],[Units Produced]]</f>
        <v>0.70397643593519887</v>
      </c>
      <c r="Y161" s="2">
        <f>Table3[[#This Row],[Defective Units]]/Table3[[#This Row],[Units Produced]]</f>
        <v>2.9455081001472753E-2</v>
      </c>
      <c r="Z161" s="4">
        <f ca="1">Table3[[#This Row],[Total Operating Time (minutes)]]/Table3[[#This Row],[Available Time(minutes)]]</f>
        <v>7.3538461538461535</v>
      </c>
      <c r="AA161" s="2">
        <f>Table3[[#This Row],[Good Units]]/Table3[[#This Row],[Units Produced]]</f>
        <v>0.97054491899852724</v>
      </c>
      <c r="AB161" s="2">
        <f>Table3[[#This Row],[Scrap Units]]/Table3[[#This Row],[Units Produced]]</f>
        <v>1.0309278350515464E-2</v>
      </c>
      <c r="AC161" s="4">
        <f>Table3[[#This Row],[Units Produced]]/Table3[[#This Row],[Shift]]</f>
        <v>679</v>
      </c>
      <c r="AD161" s="2">
        <f>Table3[[#This Row],[Units Produced]]/Table3[[#This Row],[Max Capacity]]</f>
        <v>1.0760697305863709</v>
      </c>
      <c r="AE161" s="4">
        <f>Table3[[#This Row],[Repair Time (minutes)]]/Table3[[#This Row],[Number of Repairs]]</f>
        <v>4.5999999999999996</v>
      </c>
      <c r="AF161" s="4">
        <f ca="1">Table3[[#This Row],[Total Operating Time (minutes)]]/Table3[[#This Row],[Number of failures]]</f>
        <v>79.666666666666671</v>
      </c>
      <c r="AG161" s="4">
        <f>Table3[[#This Row],[Orders Fulfilled]]/Table3[[#This Row],[Orders Received]]</f>
        <v>0.6029411764705882</v>
      </c>
      <c r="AH161" s="4">
        <f>Table3[[#This Row],[Units Produced]]/Table3[[#This Row],[Energy Consumed (kWh)]]</f>
        <v>3.7569855585680298</v>
      </c>
    </row>
    <row r="162" spans="1:34" x14ac:dyDescent="0.3">
      <c r="A162" s="1">
        <f t="shared" ca="1" si="8"/>
        <v>45107</v>
      </c>
      <c r="B162">
        <v>1</v>
      </c>
      <c r="C162" t="s">
        <v>21</v>
      </c>
      <c r="D162">
        <v>432</v>
      </c>
      <c r="E162">
        <v>412</v>
      </c>
      <c r="F162">
        <v>20</v>
      </c>
      <c r="G162">
        <f t="shared" ca="1" si="9"/>
        <v>65</v>
      </c>
      <c r="H162">
        <v>51</v>
      </c>
      <c r="I162">
        <v>590</v>
      </c>
      <c r="J162">
        <v>6</v>
      </c>
      <c r="K162">
        <v>122.23</v>
      </c>
      <c r="L162">
        <v>33</v>
      </c>
      <c r="M162">
        <v>59</v>
      </c>
      <c r="N162">
        <v>3.58</v>
      </c>
      <c r="O162">
        <v>629</v>
      </c>
      <c r="P162">
        <f t="shared" ca="1" si="10"/>
        <v>3</v>
      </c>
      <c r="Q162">
        <v>37</v>
      </c>
      <c r="R162">
        <v>1</v>
      </c>
      <c r="S162">
        <v>3.14</v>
      </c>
      <c r="T162">
        <f t="shared" ca="1" si="11"/>
        <v>512</v>
      </c>
      <c r="U162" s="2">
        <f ca="1">Table3[[#This Row],[Total Operating Time (minutes)]]/Table3[[#This Row],[Production planning Time(minutes)]]</f>
        <v>1.15234375</v>
      </c>
      <c r="V162" s="2">
        <f>Table3[[#This Row],[Units Produced]]/Table3[[#This Row],[Max Capacity]]</f>
        <v>0.68680445151033387</v>
      </c>
      <c r="W162" s="2">
        <f>Table3[[#This Row],[Good Units]]/Table3[[#This Row],[Units Produced]]</f>
        <v>0.95370370370370372</v>
      </c>
      <c r="X162" s="2">
        <f>Table3[[#This Row],[Total Operating Time (minutes)]]/Table3[[#This Row],[Units Produced]]</f>
        <v>1.3657407407407407</v>
      </c>
      <c r="Y162" s="2">
        <f>Table3[[#This Row],[Defective Units]]/Table3[[#This Row],[Units Produced]]</f>
        <v>4.6296296296296294E-2</v>
      </c>
      <c r="Z162" s="4">
        <f ca="1">Table3[[#This Row],[Total Operating Time (minutes)]]/Table3[[#This Row],[Available Time(minutes)]]</f>
        <v>9.0769230769230766</v>
      </c>
      <c r="AA162" s="2">
        <f>Table3[[#This Row],[Good Units]]/Table3[[#This Row],[Units Produced]]</f>
        <v>0.95370370370370372</v>
      </c>
      <c r="AB162" s="2">
        <f>Table3[[#This Row],[Scrap Units]]/Table3[[#This Row],[Units Produced]]</f>
        <v>1.3888888888888888E-2</v>
      </c>
      <c r="AC162" s="4">
        <f>Table3[[#This Row],[Units Produced]]/Table3[[#This Row],[Shift]]</f>
        <v>432</v>
      </c>
      <c r="AD162" s="2">
        <f>Table3[[#This Row],[Units Produced]]/Table3[[#This Row],[Max Capacity]]</f>
        <v>0.68680445151033387</v>
      </c>
      <c r="AE162" s="4">
        <f>Table3[[#This Row],[Repair Time (minutes)]]/Table3[[#This Row],[Number of Repairs]]</f>
        <v>37</v>
      </c>
      <c r="AF162" s="4">
        <f ca="1">Table3[[#This Row],[Total Operating Time (minutes)]]/Table3[[#This Row],[Number of failures]]</f>
        <v>196.66666666666666</v>
      </c>
      <c r="AG162" s="4">
        <f>Table3[[#This Row],[Orders Fulfilled]]/Table3[[#This Row],[Orders Received]]</f>
        <v>0.55932203389830504</v>
      </c>
      <c r="AH162" s="4">
        <f>Table3[[#This Row],[Units Produced]]/Table3[[#This Row],[Energy Consumed (kWh)]]</f>
        <v>3.5343205432381573</v>
      </c>
    </row>
    <row r="163" spans="1:34" x14ac:dyDescent="0.3">
      <c r="A163" s="1">
        <f t="shared" ca="1" si="8"/>
        <v>45136</v>
      </c>
      <c r="B163">
        <v>3</v>
      </c>
      <c r="C163" t="s">
        <v>18</v>
      </c>
      <c r="D163">
        <v>568</v>
      </c>
      <c r="E163">
        <v>540</v>
      </c>
      <c r="F163">
        <v>28</v>
      </c>
      <c r="G163">
        <f t="shared" ca="1" si="9"/>
        <v>67</v>
      </c>
      <c r="H163">
        <v>19</v>
      </c>
      <c r="I163">
        <v>546</v>
      </c>
      <c r="J163">
        <v>7</v>
      </c>
      <c r="K163">
        <v>194.34</v>
      </c>
      <c r="L163">
        <v>31</v>
      </c>
      <c r="M163">
        <v>48</v>
      </c>
      <c r="N163">
        <v>2.67</v>
      </c>
      <c r="O163">
        <v>622</v>
      </c>
      <c r="P163">
        <f t="shared" ca="1" si="10"/>
        <v>4</v>
      </c>
      <c r="Q163">
        <v>36</v>
      </c>
      <c r="R163">
        <v>3</v>
      </c>
      <c r="S163">
        <v>6.3</v>
      </c>
      <c r="T163">
        <f t="shared" ca="1" si="11"/>
        <v>590</v>
      </c>
      <c r="U163" s="2">
        <f ca="1">Table3[[#This Row],[Total Operating Time (minutes)]]/Table3[[#This Row],[Production planning Time(minutes)]]</f>
        <v>0.92542372881355928</v>
      </c>
      <c r="V163" s="2">
        <f>Table3[[#This Row],[Units Produced]]/Table3[[#This Row],[Max Capacity]]</f>
        <v>0.91318327974276525</v>
      </c>
      <c r="W163" s="2">
        <f>Table3[[#This Row],[Good Units]]/Table3[[#This Row],[Units Produced]]</f>
        <v>0.95070422535211263</v>
      </c>
      <c r="X163" s="2">
        <f>Table3[[#This Row],[Total Operating Time (minutes)]]/Table3[[#This Row],[Units Produced]]</f>
        <v>0.96126760563380287</v>
      </c>
      <c r="Y163" s="2">
        <f>Table3[[#This Row],[Defective Units]]/Table3[[#This Row],[Units Produced]]</f>
        <v>4.9295774647887321E-2</v>
      </c>
      <c r="Z163" s="4">
        <f ca="1">Table3[[#This Row],[Total Operating Time (minutes)]]/Table3[[#This Row],[Available Time(minutes)]]</f>
        <v>8.1492537313432845</v>
      </c>
      <c r="AA163" s="2">
        <f>Table3[[#This Row],[Good Units]]/Table3[[#This Row],[Units Produced]]</f>
        <v>0.95070422535211263</v>
      </c>
      <c r="AB163" s="2">
        <f>Table3[[#This Row],[Scrap Units]]/Table3[[#This Row],[Units Produced]]</f>
        <v>1.232394366197183E-2</v>
      </c>
      <c r="AC163" s="4">
        <f>Table3[[#This Row],[Units Produced]]/Table3[[#This Row],[Shift]]</f>
        <v>189.33333333333334</v>
      </c>
      <c r="AD163" s="2">
        <f>Table3[[#This Row],[Units Produced]]/Table3[[#This Row],[Max Capacity]]</f>
        <v>0.91318327974276525</v>
      </c>
      <c r="AE163" s="4">
        <f>Table3[[#This Row],[Repair Time (minutes)]]/Table3[[#This Row],[Number of Repairs]]</f>
        <v>12</v>
      </c>
      <c r="AF163" s="4">
        <f ca="1">Table3[[#This Row],[Total Operating Time (minutes)]]/Table3[[#This Row],[Number of failures]]</f>
        <v>136.5</v>
      </c>
      <c r="AG163" s="4">
        <f>Table3[[#This Row],[Orders Fulfilled]]/Table3[[#This Row],[Orders Received]]</f>
        <v>0.64583333333333337</v>
      </c>
      <c r="AH163" s="4">
        <f>Table3[[#This Row],[Units Produced]]/Table3[[#This Row],[Energy Consumed (kWh)]]</f>
        <v>2.9227127714315118</v>
      </c>
    </row>
    <row r="164" spans="1:34" x14ac:dyDescent="0.3">
      <c r="A164" s="1">
        <f t="shared" ca="1" si="8"/>
        <v>45016</v>
      </c>
      <c r="B164">
        <v>1</v>
      </c>
      <c r="C164" t="s">
        <v>17</v>
      </c>
      <c r="D164">
        <v>699</v>
      </c>
      <c r="E164">
        <v>672</v>
      </c>
      <c r="F164">
        <v>27</v>
      </c>
      <c r="G164">
        <f t="shared" ca="1" si="9"/>
        <v>64</v>
      </c>
      <c r="H164">
        <v>18</v>
      </c>
      <c r="I164">
        <v>504</v>
      </c>
      <c r="J164">
        <v>10</v>
      </c>
      <c r="K164">
        <v>156.07</v>
      </c>
      <c r="L164">
        <v>60</v>
      </c>
      <c r="M164">
        <v>46</v>
      </c>
      <c r="N164">
        <v>2.99</v>
      </c>
      <c r="O164">
        <v>684</v>
      </c>
      <c r="P164">
        <f t="shared" ca="1" si="10"/>
        <v>3</v>
      </c>
      <c r="Q164">
        <v>24</v>
      </c>
      <c r="R164">
        <v>5</v>
      </c>
      <c r="S164">
        <v>5.29</v>
      </c>
      <c r="T164">
        <f t="shared" ca="1" si="11"/>
        <v>523</v>
      </c>
      <c r="U164" s="2">
        <f ca="1">Table3[[#This Row],[Total Operating Time (minutes)]]/Table3[[#This Row],[Production planning Time(minutes)]]</f>
        <v>0.96367112810707456</v>
      </c>
      <c r="V164" s="2">
        <f>Table3[[#This Row],[Units Produced]]/Table3[[#This Row],[Max Capacity]]</f>
        <v>1.0219298245614035</v>
      </c>
      <c r="W164" s="2">
        <f>Table3[[#This Row],[Good Units]]/Table3[[#This Row],[Units Produced]]</f>
        <v>0.96137339055793991</v>
      </c>
      <c r="X164" s="2">
        <f>Table3[[#This Row],[Total Operating Time (minutes)]]/Table3[[#This Row],[Units Produced]]</f>
        <v>0.72103004291845496</v>
      </c>
      <c r="Y164" s="2">
        <f>Table3[[#This Row],[Defective Units]]/Table3[[#This Row],[Units Produced]]</f>
        <v>3.8626609442060089E-2</v>
      </c>
      <c r="Z164" s="4">
        <f ca="1">Table3[[#This Row],[Total Operating Time (minutes)]]/Table3[[#This Row],[Available Time(minutes)]]</f>
        <v>7.875</v>
      </c>
      <c r="AA164" s="2">
        <f>Table3[[#This Row],[Good Units]]/Table3[[#This Row],[Units Produced]]</f>
        <v>0.96137339055793991</v>
      </c>
      <c r="AB164" s="2">
        <f>Table3[[#This Row],[Scrap Units]]/Table3[[#This Row],[Units Produced]]</f>
        <v>1.4306151645207439E-2</v>
      </c>
      <c r="AC164" s="4">
        <f>Table3[[#This Row],[Units Produced]]/Table3[[#This Row],[Shift]]</f>
        <v>699</v>
      </c>
      <c r="AD164" s="2">
        <f>Table3[[#This Row],[Units Produced]]/Table3[[#This Row],[Max Capacity]]</f>
        <v>1.0219298245614035</v>
      </c>
      <c r="AE164" s="4">
        <f>Table3[[#This Row],[Repair Time (minutes)]]/Table3[[#This Row],[Number of Repairs]]</f>
        <v>4.8</v>
      </c>
      <c r="AF164" s="4">
        <f ca="1">Table3[[#This Row],[Total Operating Time (minutes)]]/Table3[[#This Row],[Number of failures]]</f>
        <v>168</v>
      </c>
      <c r="AG164" s="4">
        <f>Table3[[#This Row],[Orders Fulfilled]]/Table3[[#This Row],[Orders Received]]</f>
        <v>1.3043478260869565</v>
      </c>
      <c r="AH164" s="4">
        <f>Table3[[#This Row],[Units Produced]]/Table3[[#This Row],[Energy Consumed (kWh)]]</f>
        <v>4.4787595309796888</v>
      </c>
    </row>
    <row r="165" spans="1:34" x14ac:dyDescent="0.3">
      <c r="A165" s="1">
        <f t="shared" ca="1" si="8"/>
        <v>45211</v>
      </c>
      <c r="B165">
        <v>3</v>
      </c>
      <c r="C165" t="s">
        <v>18</v>
      </c>
      <c r="D165">
        <v>423</v>
      </c>
      <c r="E165">
        <v>398</v>
      </c>
      <c r="F165">
        <v>25</v>
      </c>
      <c r="G165">
        <f t="shared" ca="1" si="9"/>
        <v>63</v>
      </c>
      <c r="H165">
        <v>39</v>
      </c>
      <c r="I165">
        <v>402</v>
      </c>
      <c r="J165">
        <v>6</v>
      </c>
      <c r="K165">
        <v>109.97</v>
      </c>
      <c r="L165">
        <v>30</v>
      </c>
      <c r="M165">
        <v>43</v>
      </c>
      <c r="N165">
        <v>3.34</v>
      </c>
      <c r="O165">
        <v>659</v>
      </c>
      <c r="P165">
        <f t="shared" ca="1" si="10"/>
        <v>5</v>
      </c>
      <c r="Q165">
        <v>39</v>
      </c>
      <c r="R165">
        <v>3</v>
      </c>
      <c r="S165">
        <v>7.44</v>
      </c>
      <c r="T165">
        <f t="shared" ca="1" si="11"/>
        <v>556</v>
      </c>
      <c r="U165" s="2">
        <f ca="1">Table3[[#This Row],[Total Operating Time (minutes)]]/Table3[[#This Row],[Production planning Time(minutes)]]</f>
        <v>0.7230215827338129</v>
      </c>
      <c r="V165" s="2">
        <f>Table3[[#This Row],[Units Produced]]/Table3[[#This Row],[Max Capacity]]</f>
        <v>0.64188163884673743</v>
      </c>
      <c r="W165" s="2">
        <f>Table3[[#This Row],[Good Units]]/Table3[[#This Row],[Units Produced]]</f>
        <v>0.94089834515366433</v>
      </c>
      <c r="X165" s="2">
        <f>Table3[[#This Row],[Total Operating Time (minutes)]]/Table3[[#This Row],[Units Produced]]</f>
        <v>0.95035460992907805</v>
      </c>
      <c r="Y165" s="2">
        <f>Table3[[#This Row],[Defective Units]]/Table3[[#This Row],[Units Produced]]</f>
        <v>5.9101654846335699E-2</v>
      </c>
      <c r="Z165" s="4">
        <f ca="1">Table3[[#This Row],[Total Operating Time (minutes)]]/Table3[[#This Row],[Available Time(minutes)]]</f>
        <v>6.3809523809523814</v>
      </c>
      <c r="AA165" s="2">
        <f>Table3[[#This Row],[Good Units]]/Table3[[#This Row],[Units Produced]]</f>
        <v>0.94089834515366433</v>
      </c>
      <c r="AB165" s="2">
        <f>Table3[[#This Row],[Scrap Units]]/Table3[[#This Row],[Units Produced]]</f>
        <v>1.4184397163120567E-2</v>
      </c>
      <c r="AC165" s="4">
        <f>Table3[[#This Row],[Units Produced]]/Table3[[#This Row],[Shift]]</f>
        <v>141</v>
      </c>
      <c r="AD165" s="2">
        <f>Table3[[#This Row],[Units Produced]]/Table3[[#This Row],[Max Capacity]]</f>
        <v>0.64188163884673743</v>
      </c>
      <c r="AE165" s="4">
        <f>Table3[[#This Row],[Repair Time (minutes)]]/Table3[[#This Row],[Number of Repairs]]</f>
        <v>13</v>
      </c>
      <c r="AF165" s="4">
        <f ca="1">Table3[[#This Row],[Total Operating Time (minutes)]]/Table3[[#This Row],[Number of failures]]</f>
        <v>80.400000000000006</v>
      </c>
      <c r="AG165" s="4">
        <f>Table3[[#This Row],[Orders Fulfilled]]/Table3[[#This Row],[Orders Received]]</f>
        <v>0.69767441860465118</v>
      </c>
      <c r="AH165" s="4">
        <f>Table3[[#This Row],[Units Produced]]/Table3[[#This Row],[Energy Consumed (kWh)]]</f>
        <v>3.8465035918886969</v>
      </c>
    </row>
    <row r="166" spans="1:34" x14ac:dyDescent="0.3">
      <c r="A166" s="1">
        <f t="shared" ca="1" si="8"/>
        <v>45230</v>
      </c>
      <c r="B166">
        <v>3</v>
      </c>
      <c r="C166" t="s">
        <v>20</v>
      </c>
      <c r="D166">
        <v>682</v>
      </c>
      <c r="E166">
        <v>659</v>
      </c>
      <c r="F166">
        <v>23</v>
      </c>
      <c r="G166">
        <f t="shared" ca="1" si="9"/>
        <v>70</v>
      </c>
      <c r="H166">
        <v>38</v>
      </c>
      <c r="I166">
        <v>446</v>
      </c>
      <c r="J166">
        <v>9</v>
      </c>
      <c r="K166">
        <v>126.67</v>
      </c>
      <c r="L166">
        <v>57</v>
      </c>
      <c r="M166">
        <v>34</v>
      </c>
      <c r="N166">
        <v>3.19</v>
      </c>
      <c r="O166">
        <v>635</v>
      </c>
      <c r="P166">
        <f t="shared" ca="1" si="10"/>
        <v>3</v>
      </c>
      <c r="Q166">
        <v>22</v>
      </c>
      <c r="R166">
        <v>5</v>
      </c>
      <c r="S166">
        <v>4.3099999999999996</v>
      </c>
      <c r="T166">
        <f t="shared" ca="1" si="11"/>
        <v>528</v>
      </c>
      <c r="U166" s="2">
        <f ca="1">Table3[[#This Row],[Total Operating Time (minutes)]]/Table3[[#This Row],[Production planning Time(minutes)]]</f>
        <v>0.84469696969696972</v>
      </c>
      <c r="V166" s="2">
        <f>Table3[[#This Row],[Units Produced]]/Table3[[#This Row],[Max Capacity]]</f>
        <v>1.074015748031496</v>
      </c>
      <c r="W166" s="2">
        <f>Table3[[#This Row],[Good Units]]/Table3[[#This Row],[Units Produced]]</f>
        <v>0.96627565982404695</v>
      </c>
      <c r="X166" s="2">
        <f>Table3[[#This Row],[Total Operating Time (minutes)]]/Table3[[#This Row],[Units Produced]]</f>
        <v>0.6539589442815249</v>
      </c>
      <c r="Y166" s="2">
        <f>Table3[[#This Row],[Defective Units]]/Table3[[#This Row],[Units Produced]]</f>
        <v>3.3724340175953077E-2</v>
      </c>
      <c r="Z166" s="4">
        <f ca="1">Table3[[#This Row],[Total Operating Time (minutes)]]/Table3[[#This Row],[Available Time(minutes)]]</f>
        <v>6.371428571428571</v>
      </c>
      <c r="AA166" s="2">
        <f>Table3[[#This Row],[Good Units]]/Table3[[#This Row],[Units Produced]]</f>
        <v>0.96627565982404695</v>
      </c>
      <c r="AB166" s="2">
        <f>Table3[[#This Row],[Scrap Units]]/Table3[[#This Row],[Units Produced]]</f>
        <v>1.3196480938416423E-2</v>
      </c>
      <c r="AC166" s="4">
        <f>Table3[[#This Row],[Units Produced]]/Table3[[#This Row],[Shift]]</f>
        <v>227.33333333333334</v>
      </c>
      <c r="AD166" s="2">
        <f>Table3[[#This Row],[Units Produced]]/Table3[[#This Row],[Max Capacity]]</f>
        <v>1.074015748031496</v>
      </c>
      <c r="AE166" s="4">
        <f>Table3[[#This Row],[Repair Time (minutes)]]/Table3[[#This Row],[Number of Repairs]]</f>
        <v>4.4000000000000004</v>
      </c>
      <c r="AF166" s="4">
        <f ca="1">Table3[[#This Row],[Total Operating Time (minutes)]]/Table3[[#This Row],[Number of failures]]</f>
        <v>148.66666666666666</v>
      </c>
      <c r="AG166" s="4">
        <f>Table3[[#This Row],[Orders Fulfilled]]/Table3[[#This Row],[Orders Received]]</f>
        <v>1.6764705882352942</v>
      </c>
      <c r="AH166" s="4">
        <f>Table3[[#This Row],[Units Produced]]/Table3[[#This Row],[Energy Consumed (kWh)]]</f>
        <v>5.3840688402936765</v>
      </c>
    </row>
    <row r="167" spans="1:34" x14ac:dyDescent="0.3">
      <c r="A167" s="1">
        <f t="shared" ca="1" si="8"/>
        <v>45011</v>
      </c>
      <c r="B167">
        <v>1</v>
      </c>
      <c r="C167" t="s">
        <v>21</v>
      </c>
      <c r="D167">
        <v>608</v>
      </c>
      <c r="E167">
        <v>586</v>
      </c>
      <c r="F167">
        <v>22</v>
      </c>
      <c r="G167">
        <f t="shared" ca="1" si="9"/>
        <v>69</v>
      </c>
      <c r="H167">
        <v>32</v>
      </c>
      <c r="I167">
        <v>412</v>
      </c>
      <c r="J167">
        <v>8</v>
      </c>
      <c r="K167">
        <v>198.04</v>
      </c>
      <c r="L167">
        <v>34</v>
      </c>
      <c r="M167">
        <v>44</v>
      </c>
      <c r="N167">
        <v>2.2599999999999998</v>
      </c>
      <c r="O167">
        <v>617</v>
      </c>
      <c r="P167">
        <f t="shared" ca="1" si="10"/>
        <v>2</v>
      </c>
      <c r="Q167">
        <v>31</v>
      </c>
      <c r="R167">
        <v>1</v>
      </c>
      <c r="S167">
        <v>7.79</v>
      </c>
      <c r="T167">
        <f t="shared" ca="1" si="11"/>
        <v>584</v>
      </c>
      <c r="U167" s="2">
        <f ca="1">Table3[[#This Row],[Total Operating Time (minutes)]]/Table3[[#This Row],[Production planning Time(minutes)]]</f>
        <v>0.70547945205479456</v>
      </c>
      <c r="V167" s="2">
        <f>Table3[[#This Row],[Units Produced]]/Table3[[#This Row],[Max Capacity]]</f>
        <v>0.98541329011345213</v>
      </c>
      <c r="W167" s="2">
        <f>Table3[[#This Row],[Good Units]]/Table3[[#This Row],[Units Produced]]</f>
        <v>0.96381578947368418</v>
      </c>
      <c r="X167" s="2">
        <f>Table3[[#This Row],[Total Operating Time (minutes)]]/Table3[[#This Row],[Units Produced]]</f>
        <v>0.67763157894736847</v>
      </c>
      <c r="Y167" s="2">
        <f>Table3[[#This Row],[Defective Units]]/Table3[[#This Row],[Units Produced]]</f>
        <v>3.6184210526315791E-2</v>
      </c>
      <c r="Z167" s="4">
        <f ca="1">Table3[[#This Row],[Total Operating Time (minutes)]]/Table3[[#This Row],[Available Time(minutes)]]</f>
        <v>5.9710144927536231</v>
      </c>
      <c r="AA167" s="2">
        <f>Table3[[#This Row],[Good Units]]/Table3[[#This Row],[Units Produced]]</f>
        <v>0.96381578947368418</v>
      </c>
      <c r="AB167" s="2">
        <f>Table3[[#This Row],[Scrap Units]]/Table3[[#This Row],[Units Produced]]</f>
        <v>1.3157894736842105E-2</v>
      </c>
      <c r="AC167" s="4">
        <f>Table3[[#This Row],[Units Produced]]/Table3[[#This Row],[Shift]]</f>
        <v>608</v>
      </c>
      <c r="AD167" s="2">
        <f>Table3[[#This Row],[Units Produced]]/Table3[[#This Row],[Max Capacity]]</f>
        <v>0.98541329011345213</v>
      </c>
      <c r="AE167" s="4">
        <f>Table3[[#This Row],[Repair Time (minutes)]]/Table3[[#This Row],[Number of Repairs]]</f>
        <v>31</v>
      </c>
      <c r="AF167" s="4">
        <f ca="1">Table3[[#This Row],[Total Operating Time (minutes)]]/Table3[[#This Row],[Number of failures]]</f>
        <v>206</v>
      </c>
      <c r="AG167" s="4">
        <f>Table3[[#This Row],[Orders Fulfilled]]/Table3[[#This Row],[Orders Received]]</f>
        <v>0.77272727272727271</v>
      </c>
      <c r="AH167" s="4">
        <f>Table3[[#This Row],[Units Produced]]/Table3[[#This Row],[Energy Consumed (kWh)]]</f>
        <v>3.0700868511411836</v>
      </c>
    </row>
    <row r="168" spans="1:34" x14ac:dyDescent="0.3">
      <c r="A168" s="1">
        <f t="shared" ca="1" si="8"/>
        <v>44986</v>
      </c>
      <c r="B168">
        <v>1</v>
      </c>
      <c r="C168" t="s">
        <v>21</v>
      </c>
      <c r="D168">
        <v>674</v>
      </c>
      <c r="E168">
        <v>662</v>
      </c>
      <c r="F168">
        <v>12</v>
      </c>
      <c r="G168">
        <f t="shared" ca="1" si="9"/>
        <v>60</v>
      </c>
      <c r="H168">
        <v>15</v>
      </c>
      <c r="I168">
        <v>507</v>
      </c>
      <c r="J168">
        <v>4</v>
      </c>
      <c r="K168">
        <v>166.32</v>
      </c>
      <c r="L168">
        <v>39</v>
      </c>
      <c r="M168">
        <v>47</v>
      </c>
      <c r="N168">
        <v>4.1100000000000003</v>
      </c>
      <c r="O168">
        <v>665</v>
      </c>
      <c r="P168">
        <f t="shared" ca="1" si="10"/>
        <v>7</v>
      </c>
      <c r="Q168">
        <v>39</v>
      </c>
      <c r="R168">
        <v>2</v>
      </c>
      <c r="S168">
        <v>3.33</v>
      </c>
      <c r="T168">
        <f t="shared" ca="1" si="11"/>
        <v>567</v>
      </c>
      <c r="U168" s="2">
        <f ca="1">Table3[[#This Row],[Total Operating Time (minutes)]]/Table3[[#This Row],[Production planning Time(minutes)]]</f>
        <v>0.89417989417989419</v>
      </c>
      <c r="V168" s="2">
        <f>Table3[[#This Row],[Units Produced]]/Table3[[#This Row],[Max Capacity]]</f>
        <v>1.0135338345864662</v>
      </c>
      <c r="W168" s="2">
        <f>Table3[[#This Row],[Good Units]]/Table3[[#This Row],[Units Produced]]</f>
        <v>0.98219584569732943</v>
      </c>
      <c r="X168" s="2">
        <f>Table3[[#This Row],[Total Operating Time (minutes)]]/Table3[[#This Row],[Units Produced]]</f>
        <v>0.75222551928783388</v>
      </c>
      <c r="Y168" s="2">
        <f>Table3[[#This Row],[Defective Units]]/Table3[[#This Row],[Units Produced]]</f>
        <v>1.7804154302670624E-2</v>
      </c>
      <c r="Z168" s="4">
        <f ca="1">Table3[[#This Row],[Total Operating Time (minutes)]]/Table3[[#This Row],[Available Time(minutes)]]</f>
        <v>8.4499999999999993</v>
      </c>
      <c r="AA168" s="2">
        <f>Table3[[#This Row],[Good Units]]/Table3[[#This Row],[Units Produced]]</f>
        <v>0.98219584569732943</v>
      </c>
      <c r="AB168" s="2">
        <f>Table3[[#This Row],[Scrap Units]]/Table3[[#This Row],[Units Produced]]</f>
        <v>5.9347181008902079E-3</v>
      </c>
      <c r="AC168" s="4">
        <f>Table3[[#This Row],[Units Produced]]/Table3[[#This Row],[Shift]]</f>
        <v>674</v>
      </c>
      <c r="AD168" s="2">
        <f>Table3[[#This Row],[Units Produced]]/Table3[[#This Row],[Max Capacity]]</f>
        <v>1.0135338345864662</v>
      </c>
      <c r="AE168" s="4">
        <f>Table3[[#This Row],[Repair Time (minutes)]]/Table3[[#This Row],[Number of Repairs]]</f>
        <v>19.5</v>
      </c>
      <c r="AF168" s="4">
        <f ca="1">Table3[[#This Row],[Total Operating Time (minutes)]]/Table3[[#This Row],[Number of failures]]</f>
        <v>72.428571428571431</v>
      </c>
      <c r="AG168" s="4">
        <f>Table3[[#This Row],[Orders Fulfilled]]/Table3[[#This Row],[Orders Received]]</f>
        <v>0.82978723404255317</v>
      </c>
      <c r="AH168" s="4">
        <f>Table3[[#This Row],[Units Produced]]/Table3[[#This Row],[Energy Consumed (kWh)]]</f>
        <v>4.0524290524290523</v>
      </c>
    </row>
    <row r="169" spans="1:34" x14ac:dyDescent="0.3">
      <c r="A169" s="1">
        <f t="shared" ca="1" si="8"/>
        <v>45246</v>
      </c>
      <c r="B169">
        <v>1</v>
      </c>
      <c r="C169" t="s">
        <v>18</v>
      </c>
      <c r="D169">
        <v>482</v>
      </c>
      <c r="E169">
        <v>462</v>
      </c>
      <c r="F169">
        <v>20</v>
      </c>
      <c r="G169">
        <f t="shared" ca="1" si="9"/>
        <v>63</v>
      </c>
      <c r="H169">
        <v>53</v>
      </c>
      <c r="I169">
        <v>460</v>
      </c>
      <c r="J169">
        <v>1</v>
      </c>
      <c r="K169">
        <v>189.45</v>
      </c>
      <c r="L169">
        <v>54</v>
      </c>
      <c r="M169">
        <v>49</v>
      </c>
      <c r="N169">
        <v>4.1100000000000003</v>
      </c>
      <c r="O169">
        <v>604</v>
      </c>
      <c r="P169">
        <f t="shared" ca="1" si="10"/>
        <v>3</v>
      </c>
      <c r="Q169">
        <v>39</v>
      </c>
      <c r="R169">
        <v>3</v>
      </c>
      <c r="S169">
        <v>3.61</v>
      </c>
      <c r="T169">
        <f t="shared" ca="1" si="11"/>
        <v>560</v>
      </c>
      <c r="U169" s="2">
        <f ca="1">Table3[[#This Row],[Total Operating Time (minutes)]]/Table3[[#This Row],[Production planning Time(minutes)]]</f>
        <v>0.8214285714285714</v>
      </c>
      <c r="V169" s="2">
        <f>Table3[[#This Row],[Units Produced]]/Table3[[#This Row],[Max Capacity]]</f>
        <v>0.79801324503311255</v>
      </c>
      <c r="W169" s="2">
        <f>Table3[[#This Row],[Good Units]]/Table3[[#This Row],[Units Produced]]</f>
        <v>0.95850622406639008</v>
      </c>
      <c r="X169" s="2">
        <f>Table3[[#This Row],[Total Operating Time (minutes)]]/Table3[[#This Row],[Units Produced]]</f>
        <v>0.9543568464730291</v>
      </c>
      <c r="Y169" s="2">
        <f>Table3[[#This Row],[Defective Units]]/Table3[[#This Row],[Units Produced]]</f>
        <v>4.1493775933609957E-2</v>
      </c>
      <c r="Z169" s="4">
        <f ca="1">Table3[[#This Row],[Total Operating Time (minutes)]]/Table3[[#This Row],[Available Time(minutes)]]</f>
        <v>7.3015873015873014</v>
      </c>
      <c r="AA169" s="2">
        <f>Table3[[#This Row],[Good Units]]/Table3[[#This Row],[Units Produced]]</f>
        <v>0.95850622406639008</v>
      </c>
      <c r="AB169" s="2">
        <f>Table3[[#This Row],[Scrap Units]]/Table3[[#This Row],[Units Produced]]</f>
        <v>2.0746887966804979E-3</v>
      </c>
      <c r="AC169" s="4">
        <f>Table3[[#This Row],[Units Produced]]/Table3[[#This Row],[Shift]]</f>
        <v>482</v>
      </c>
      <c r="AD169" s="2">
        <f>Table3[[#This Row],[Units Produced]]/Table3[[#This Row],[Max Capacity]]</f>
        <v>0.79801324503311255</v>
      </c>
      <c r="AE169" s="4">
        <f>Table3[[#This Row],[Repair Time (minutes)]]/Table3[[#This Row],[Number of Repairs]]</f>
        <v>13</v>
      </c>
      <c r="AF169" s="4">
        <f ca="1">Table3[[#This Row],[Total Operating Time (minutes)]]/Table3[[#This Row],[Number of failures]]</f>
        <v>153.33333333333334</v>
      </c>
      <c r="AG169" s="4">
        <f>Table3[[#This Row],[Orders Fulfilled]]/Table3[[#This Row],[Orders Received]]</f>
        <v>1.1020408163265305</v>
      </c>
      <c r="AH169" s="4">
        <f>Table3[[#This Row],[Units Produced]]/Table3[[#This Row],[Energy Consumed (kWh)]]</f>
        <v>2.5442069147532331</v>
      </c>
    </row>
    <row r="170" spans="1:34" x14ac:dyDescent="0.3">
      <c r="A170" s="1">
        <f t="shared" ca="1" si="8"/>
        <v>45268</v>
      </c>
      <c r="B170">
        <v>3</v>
      </c>
      <c r="C170" t="s">
        <v>19</v>
      </c>
      <c r="D170">
        <v>695</v>
      </c>
      <c r="E170">
        <v>665</v>
      </c>
      <c r="F170">
        <v>30</v>
      </c>
      <c r="G170">
        <f t="shared" ca="1" si="9"/>
        <v>60</v>
      </c>
      <c r="H170">
        <v>14</v>
      </c>
      <c r="I170">
        <v>483</v>
      </c>
      <c r="J170">
        <v>2</v>
      </c>
      <c r="K170">
        <v>177.42</v>
      </c>
      <c r="L170">
        <v>50</v>
      </c>
      <c r="M170">
        <v>60</v>
      </c>
      <c r="N170">
        <v>2.91</v>
      </c>
      <c r="O170">
        <v>671</v>
      </c>
      <c r="P170">
        <f t="shared" ca="1" si="10"/>
        <v>7</v>
      </c>
      <c r="Q170">
        <v>31</v>
      </c>
      <c r="R170">
        <v>3</v>
      </c>
      <c r="S170">
        <v>5.7</v>
      </c>
      <c r="T170">
        <f t="shared" ca="1" si="11"/>
        <v>524</v>
      </c>
      <c r="U170" s="2">
        <f ca="1">Table3[[#This Row],[Total Operating Time (minutes)]]/Table3[[#This Row],[Production planning Time(minutes)]]</f>
        <v>0.9217557251908397</v>
      </c>
      <c r="V170" s="2">
        <f>Table3[[#This Row],[Units Produced]]/Table3[[#This Row],[Max Capacity]]</f>
        <v>1.0357675111773472</v>
      </c>
      <c r="W170" s="2">
        <f>Table3[[#This Row],[Good Units]]/Table3[[#This Row],[Units Produced]]</f>
        <v>0.95683453237410077</v>
      </c>
      <c r="X170" s="2">
        <f>Table3[[#This Row],[Total Operating Time (minutes)]]/Table3[[#This Row],[Units Produced]]</f>
        <v>0.69496402877697838</v>
      </c>
      <c r="Y170" s="2">
        <f>Table3[[#This Row],[Defective Units]]/Table3[[#This Row],[Units Produced]]</f>
        <v>4.3165467625899283E-2</v>
      </c>
      <c r="Z170" s="4">
        <f ca="1">Table3[[#This Row],[Total Operating Time (minutes)]]/Table3[[#This Row],[Available Time(minutes)]]</f>
        <v>8.0500000000000007</v>
      </c>
      <c r="AA170" s="2">
        <f>Table3[[#This Row],[Good Units]]/Table3[[#This Row],[Units Produced]]</f>
        <v>0.95683453237410077</v>
      </c>
      <c r="AB170" s="2">
        <f>Table3[[#This Row],[Scrap Units]]/Table3[[#This Row],[Units Produced]]</f>
        <v>2.8776978417266188E-3</v>
      </c>
      <c r="AC170" s="4">
        <f>Table3[[#This Row],[Units Produced]]/Table3[[#This Row],[Shift]]</f>
        <v>231.66666666666666</v>
      </c>
      <c r="AD170" s="2">
        <f>Table3[[#This Row],[Units Produced]]/Table3[[#This Row],[Max Capacity]]</f>
        <v>1.0357675111773472</v>
      </c>
      <c r="AE170" s="4">
        <f>Table3[[#This Row],[Repair Time (minutes)]]/Table3[[#This Row],[Number of Repairs]]</f>
        <v>10.333333333333334</v>
      </c>
      <c r="AF170" s="4">
        <f ca="1">Table3[[#This Row],[Total Operating Time (minutes)]]/Table3[[#This Row],[Number of failures]]</f>
        <v>69</v>
      </c>
      <c r="AG170" s="4">
        <f>Table3[[#This Row],[Orders Fulfilled]]/Table3[[#This Row],[Orders Received]]</f>
        <v>0.83333333333333337</v>
      </c>
      <c r="AH170" s="4">
        <f>Table3[[#This Row],[Units Produced]]/Table3[[#This Row],[Energy Consumed (kWh)]]</f>
        <v>3.9172584826964267</v>
      </c>
    </row>
    <row r="171" spans="1:34" x14ac:dyDescent="0.3">
      <c r="A171" s="1">
        <f t="shared" ca="1" si="8"/>
        <v>45086</v>
      </c>
      <c r="B171">
        <v>3</v>
      </c>
      <c r="C171" t="s">
        <v>21</v>
      </c>
      <c r="D171">
        <v>432</v>
      </c>
      <c r="E171">
        <v>409</v>
      </c>
      <c r="F171">
        <v>23</v>
      </c>
      <c r="G171">
        <f t="shared" ca="1" si="9"/>
        <v>66</v>
      </c>
      <c r="H171">
        <v>43</v>
      </c>
      <c r="I171">
        <v>575</v>
      </c>
      <c r="J171">
        <v>6</v>
      </c>
      <c r="K171">
        <v>161.38</v>
      </c>
      <c r="L171">
        <v>43</v>
      </c>
      <c r="M171">
        <v>35</v>
      </c>
      <c r="N171">
        <v>4.67</v>
      </c>
      <c r="O171">
        <v>651</v>
      </c>
      <c r="P171">
        <f t="shared" ca="1" si="10"/>
        <v>4</v>
      </c>
      <c r="Q171">
        <v>21</v>
      </c>
      <c r="R171">
        <v>4</v>
      </c>
      <c r="S171">
        <v>3.15</v>
      </c>
      <c r="T171">
        <f t="shared" ca="1" si="11"/>
        <v>592</v>
      </c>
      <c r="U171" s="2">
        <f ca="1">Table3[[#This Row],[Total Operating Time (minutes)]]/Table3[[#This Row],[Production planning Time(minutes)]]</f>
        <v>0.97128378378378377</v>
      </c>
      <c r="V171" s="2">
        <f>Table3[[#This Row],[Units Produced]]/Table3[[#This Row],[Max Capacity]]</f>
        <v>0.66359447004608296</v>
      </c>
      <c r="W171" s="2">
        <f>Table3[[#This Row],[Good Units]]/Table3[[#This Row],[Units Produced]]</f>
        <v>0.9467592592592593</v>
      </c>
      <c r="X171" s="2">
        <f>Table3[[#This Row],[Total Operating Time (minutes)]]/Table3[[#This Row],[Units Produced]]</f>
        <v>1.3310185185185186</v>
      </c>
      <c r="Y171" s="2">
        <f>Table3[[#This Row],[Defective Units]]/Table3[[#This Row],[Units Produced]]</f>
        <v>5.3240740740740741E-2</v>
      </c>
      <c r="Z171" s="4">
        <f ca="1">Table3[[#This Row],[Total Operating Time (minutes)]]/Table3[[#This Row],[Available Time(minutes)]]</f>
        <v>8.7121212121212128</v>
      </c>
      <c r="AA171" s="2">
        <f>Table3[[#This Row],[Good Units]]/Table3[[#This Row],[Units Produced]]</f>
        <v>0.9467592592592593</v>
      </c>
      <c r="AB171" s="2">
        <f>Table3[[#This Row],[Scrap Units]]/Table3[[#This Row],[Units Produced]]</f>
        <v>1.3888888888888888E-2</v>
      </c>
      <c r="AC171" s="4">
        <f>Table3[[#This Row],[Units Produced]]/Table3[[#This Row],[Shift]]</f>
        <v>144</v>
      </c>
      <c r="AD171" s="2">
        <f>Table3[[#This Row],[Units Produced]]/Table3[[#This Row],[Max Capacity]]</f>
        <v>0.66359447004608296</v>
      </c>
      <c r="AE171" s="4">
        <f>Table3[[#This Row],[Repair Time (minutes)]]/Table3[[#This Row],[Number of Repairs]]</f>
        <v>5.25</v>
      </c>
      <c r="AF171" s="4">
        <f ca="1">Table3[[#This Row],[Total Operating Time (minutes)]]/Table3[[#This Row],[Number of failures]]</f>
        <v>143.75</v>
      </c>
      <c r="AG171" s="4">
        <f>Table3[[#This Row],[Orders Fulfilled]]/Table3[[#This Row],[Orders Received]]</f>
        <v>1.2285714285714286</v>
      </c>
      <c r="AH171" s="4">
        <f>Table3[[#This Row],[Units Produced]]/Table3[[#This Row],[Energy Consumed (kWh)]]</f>
        <v>2.6769116371297561</v>
      </c>
    </row>
    <row r="172" spans="1:34" x14ac:dyDescent="0.3">
      <c r="A172" s="1">
        <f t="shared" ca="1" si="8"/>
        <v>44930</v>
      </c>
      <c r="B172">
        <v>3</v>
      </c>
      <c r="C172" t="s">
        <v>21</v>
      </c>
      <c r="D172">
        <v>408</v>
      </c>
      <c r="E172">
        <v>380</v>
      </c>
      <c r="F172">
        <v>28</v>
      </c>
      <c r="G172">
        <f t="shared" ca="1" si="9"/>
        <v>66</v>
      </c>
      <c r="H172">
        <v>26</v>
      </c>
      <c r="I172">
        <v>589</v>
      </c>
      <c r="J172">
        <v>9</v>
      </c>
      <c r="K172">
        <v>104.74</v>
      </c>
      <c r="L172">
        <v>36</v>
      </c>
      <c r="M172">
        <v>32</v>
      </c>
      <c r="N172">
        <v>4.67</v>
      </c>
      <c r="O172">
        <v>633</v>
      </c>
      <c r="P172">
        <f t="shared" ca="1" si="10"/>
        <v>5</v>
      </c>
      <c r="Q172">
        <v>34</v>
      </c>
      <c r="R172">
        <v>3</v>
      </c>
      <c r="S172">
        <v>6.03</v>
      </c>
      <c r="T172">
        <f t="shared" ca="1" si="11"/>
        <v>519</v>
      </c>
      <c r="U172" s="2">
        <f ca="1">Table3[[#This Row],[Total Operating Time (minutes)]]/Table3[[#This Row],[Production planning Time(minutes)]]</f>
        <v>1.1348747591522157</v>
      </c>
      <c r="V172" s="2">
        <f>Table3[[#This Row],[Units Produced]]/Table3[[#This Row],[Max Capacity]]</f>
        <v>0.64454976303317535</v>
      </c>
      <c r="W172" s="2">
        <f>Table3[[#This Row],[Good Units]]/Table3[[#This Row],[Units Produced]]</f>
        <v>0.93137254901960786</v>
      </c>
      <c r="X172" s="2">
        <f>Table3[[#This Row],[Total Operating Time (minutes)]]/Table3[[#This Row],[Units Produced]]</f>
        <v>1.4436274509803921</v>
      </c>
      <c r="Y172" s="2">
        <f>Table3[[#This Row],[Defective Units]]/Table3[[#This Row],[Units Produced]]</f>
        <v>6.8627450980392163E-2</v>
      </c>
      <c r="Z172" s="4">
        <f ca="1">Table3[[#This Row],[Total Operating Time (minutes)]]/Table3[[#This Row],[Available Time(minutes)]]</f>
        <v>8.9242424242424239</v>
      </c>
      <c r="AA172" s="2">
        <f>Table3[[#This Row],[Good Units]]/Table3[[#This Row],[Units Produced]]</f>
        <v>0.93137254901960786</v>
      </c>
      <c r="AB172" s="2">
        <f>Table3[[#This Row],[Scrap Units]]/Table3[[#This Row],[Units Produced]]</f>
        <v>2.2058823529411766E-2</v>
      </c>
      <c r="AC172" s="4">
        <f>Table3[[#This Row],[Units Produced]]/Table3[[#This Row],[Shift]]</f>
        <v>136</v>
      </c>
      <c r="AD172" s="2">
        <f>Table3[[#This Row],[Units Produced]]/Table3[[#This Row],[Max Capacity]]</f>
        <v>0.64454976303317535</v>
      </c>
      <c r="AE172" s="4">
        <f>Table3[[#This Row],[Repair Time (minutes)]]/Table3[[#This Row],[Number of Repairs]]</f>
        <v>11.333333333333334</v>
      </c>
      <c r="AF172" s="4">
        <f ca="1">Table3[[#This Row],[Total Operating Time (minutes)]]/Table3[[#This Row],[Number of failures]]</f>
        <v>117.8</v>
      </c>
      <c r="AG172" s="4">
        <f>Table3[[#This Row],[Orders Fulfilled]]/Table3[[#This Row],[Orders Received]]</f>
        <v>1.125</v>
      </c>
      <c r="AH172" s="4">
        <f>Table3[[#This Row],[Units Produced]]/Table3[[#This Row],[Energy Consumed (kWh)]]</f>
        <v>3.8953599388963149</v>
      </c>
    </row>
    <row r="173" spans="1:34" x14ac:dyDescent="0.3">
      <c r="A173" s="1">
        <f t="shared" ca="1" si="8"/>
        <v>45298</v>
      </c>
      <c r="B173">
        <v>3</v>
      </c>
      <c r="C173" t="s">
        <v>20</v>
      </c>
      <c r="D173">
        <v>681</v>
      </c>
      <c r="E173">
        <v>653</v>
      </c>
      <c r="F173">
        <v>28</v>
      </c>
      <c r="G173">
        <f t="shared" ca="1" si="9"/>
        <v>66</v>
      </c>
      <c r="H173">
        <v>16</v>
      </c>
      <c r="I173">
        <v>515</v>
      </c>
      <c r="J173">
        <v>2</v>
      </c>
      <c r="K173">
        <v>114.27</v>
      </c>
      <c r="L173">
        <v>35</v>
      </c>
      <c r="M173">
        <v>42</v>
      </c>
      <c r="N173">
        <v>4.54</v>
      </c>
      <c r="O173">
        <v>661</v>
      </c>
      <c r="P173">
        <f t="shared" ca="1" si="10"/>
        <v>5</v>
      </c>
      <c r="Q173">
        <v>38</v>
      </c>
      <c r="R173">
        <v>3</v>
      </c>
      <c r="S173">
        <v>7.48</v>
      </c>
      <c r="T173">
        <f t="shared" ca="1" si="11"/>
        <v>572</v>
      </c>
      <c r="U173" s="2">
        <f ca="1">Table3[[#This Row],[Total Operating Time (minutes)]]/Table3[[#This Row],[Production planning Time(minutes)]]</f>
        <v>0.90034965034965031</v>
      </c>
      <c r="V173" s="2">
        <f>Table3[[#This Row],[Units Produced]]/Table3[[#This Row],[Max Capacity]]</f>
        <v>1.0302571860816945</v>
      </c>
      <c r="W173" s="2">
        <f>Table3[[#This Row],[Good Units]]/Table3[[#This Row],[Units Produced]]</f>
        <v>0.95888399412628489</v>
      </c>
      <c r="X173" s="2">
        <f>Table3[[#This Row],[Total Operating Time (minutes)]]/Table3[[#This Row],[Units Produced]]</f>
        <v>0.75624082232011747</v>
      </c>
      <c r="Y173" s="2">
        <f>Table3[[#This Row],[Defective Units]]/Table3[[#This Row],[Units Produced]]</f>
        <v>4.1116005873715125E-2</v>
      </c>
      <c r="Z173" s="4">
        <f ca="1">Table3[[#This Row],[Total Operating Time (minutes)]]/Table3[[#This Row],[Available Time(minutes)]]</f>
        <v>7.8030303030303028</v>
      </c>
      <c r="AA173" s="2">
        <f>Table3[[#This Row],[Good Units]]/Table3[[#This Row],[Units Produced]]</f>
        <v>0.95888399412628489</v>
      </c>
      <c r="AB173" s="2">
        <f>Table3[[#This Row],[Scrap Units]]/Table3[[#This Row],[Units Produced]]</f>
        <v>2.936857562408223E-3</v>
      </c>
      <c r="AC173" s="4">
        <f>Table3[[#This Row],[Units Produced]]/Table3[[#This Row],[Shift]]</f>
        <v>227</v>
      </c>
      <c r="AD173" s="2">
        <f>Table3[[#This Row],[Units Produced]]/Table3[[#This Row],[Max Capacity]]</f>
        <v>1.0302571860816945</v>
      </c>
      <c r="AE173" s="4">
        <f>Table3[[#This Row],[Repair Time (minutes)]]/Table3[[#This Row],[Number of Repairs]]</f>
        <v>12.666666666666666</v>
      </c>
      <c r="AF173" s="4">
        <f ca="1">Table3[[#This Row],[Total Operating Time (minutes)]]/Table3[[#This Row],[Number of failures]]</f>
        <v>103</v>
      </c>
      <c r="AG173" s="4">
        <f>Table3[[#This Row],[Orders Fulfilled]]/Table3[[#This Row],[Orders Received]]</f>
        <v>0.83333333333333337</v>
      </c>
      <c r="AH173" s="4">
        <f>Table3[[#This Row],[Units Produced]]/Table3[[#This Row],[Energy Consumed (kWh)]]</f>
        <v>5.9595694407981101</v>
      </c>
    </row>
    <row r="174" spans="1:34" x14ac:dyDescent="0.3">
      <c r="A174" s="1">
        <f t="shared" ca="1" si="8"/>
        <v>44976</v>
      </c>
      <c r="B174">
        <v>3</v>
      </c>
      <c r="C174" t="s">
        <v>20</v>
      </c>
      <c r="D174">
        <v>630</v>
      </c>
      <c r="E174">
        <v>603</v>
      </c>
      <c r="F174">
        <v>27</v>
      </c>
      <c r="G174">
        <f t="shared" ca="1" si="9"/>
        <v>64</v>
      </c>
      <c r="H174">
        <v>14</v>
      </c>
      <c r="I174">
        <v>523</v>
      </c>
      <c r="J174">
        <v>1</v>
      </c>
      <c r="K174">
        <v>191.86</v>
      </c>
      <c r="L174">
        <v>37</v>
      </c>
      <c r="M174">
        <v>63</v>
      </c>
      <c r="N174">
        <v>4.25</v>
      </c>
      <c r="O174">
        <v>649</v>
      </c>
      <c r="P174">
        <f t="shared" ca="1" si="10"/>
        <v>2</v>
      </c>
      <c r="Q174">
        <v>24</v>
      </c>
      <c r="R174">
        <v>4</v>
      </c>
      <c r="S174">
        <v>6.5</v>
      </c>
      <c r="T174">
        <f t="shared" ca="1" si="11"/>
        <v>533</v>
      </c>
      <c r="U174" s="2">
        <f ca="1">Table3[[#This Row],[Total Operating Time (minutes)]]/Table3[[#This Row],[Production planning Time(minutes)]]</f>
        <v>0.98123827392120078</v>
      </c>
      <c r="V174" s="2">
        <f>Table3[[#This Row],[Units Produced]]/Table3[[#This Row],[Max Capacity]]</f>
        <v>0.97072419106317409</v>
      </c>
      <c r="W174" s="2">
        <f>Table3[[#This Row],[Good Units]]/Table3[[#This Row],[Units Produced]]</f>
        <v>0.95714285714285718</v>
      </c>
      <c r="X174" s="2">
        <f>Table3[[#This Row],[Total Operating Time (minutes)]]/Table3[[#This Row],[Units Produced]]</f>
        <v>0.83015873015873021</v>
      </c>
      <c r="Y174" s="2">
        <f>Table3[[#This Row],[Defective Units]]/Table3[[#This Row],[Units Produced]]</f>
        <v>4.2857142857142858E-2</v>
      </c>
      <c r="Z174" s="4">
        <f ca="1">Table3[[#This Row],[Total Operating Time (minutes)]]/Table3[[#This Row],[Available Time(minutes)]]</f>
        <v>8.171875</v>
      </c>
      <c r="AA174" s="2">
        <f>Table3[[#This Row],[Good Units]]/Table3[[#This Row],[Units Produced]]</f>
        <v>0.95714285714285718</v>
      </c>
      <c r="AB174" s="2">
        <f>Table3[[#This Row],[Scrap Units]]/Table3[[#This Row],[Units Produced]]</f>
        <v>1.5873015873015873E-3</v>
      </c>
      <c r="AC174" s="4">
        <f>Table3[[#This Row],[Units Produced]]/Table3[[#This Row],[Shift]]</f>
        <v>210</v>
      </c>
      <c r="AD174" s="2">
        <f>Table3[[#This Row],[Units Produced]]/Table3[[#This Row],[Max Capacity]]</f>
        <v>0.97072419106317409</v>
      </c>
      <c r="AE174" s="4">
        <f>Table3[[#This Row],[Repair Time (minutes)]]/Table3[[#This Row],[Number of Repairs]]</f>
        <v>6</v>
      </c>
      <c r="AF174" s="4">
        <f ca="1">Table3[[#This Row],[Total Operating Time (minutes)]]/Table3[[#This Row],[Number of failures]]</f>
        <v>261.5</v>
      </c>
      <c r="AG174" s="4">
        <f>Table3[[#This Row],[Orders Fulfilled]]/Table3[[#This Row],[Orders Received]]</f>
        <v>0.58730158730158732</v>
      </c>
      <c r="AH174" s="4">
        <f>Table3[[#This Row],[Units Produced]]/Table3[[#This Row],[Energy Consumed (kWh)]]</f>
        <v>3.2836443239862398</v>
      </c>
    </row>
    <row r="175" spans="1:34" x14ac:dyDescent="0.3">
      <c r="A175" s="1">
        <f t="shared" ca="1" si="8"/>
        <v>44997</v>
      </c>
      <c r="B175">
        <v>1</v>
      </c>
      <c r="C175" t="s">
        <v>20</v>
      </c>
      <c r="D175">
        <v>585</v>
      </c>
      <c r="E175">
        <v>555</v>
      </c>
      <c r="F175">
        <v>30</v>
      </c>
      <c r="G175">
        <f t="shared" ca="1" si="9"/>
        <v>66</v>
      </c>
      <c r="H175">
        <v>21</v>
      </c>
      <c r="I175">
        <v>470</v>
      </c>
      <c r="J175">
        <v>4</v>
      </c>
      <c r="K175">
        <v>141.47999999999999</v>
      </c>
      <c r="L175">
        <v>37</v>
      </c>
      <c r="M175">
        <v>42</v>
      </c>
      <c r="N175">
        <v>3.69</v>
      </c>
      <c r="O175">
        <v>682</v>
      </c>
      <c r="P175">
        <f t="shared" ca="1" si="10"/>
        <v>3</v>
      </c>
      <c r="Q175">
        <v>33</v>
      </c>
      <c r="R175">
        <v>5</v>
      </c>
      <c r="S175">
        <v>6.48</v>
      </c>
      <c r="T175">
        <f t="shared" ca="1" si="11"/>
        <v>600</v>
      </c>
      <c r="U175" s="2">
        <f ca="1">Table3[[#This Row],[Total Operating Time (minutes)]]/Table3[[#This Row],[Production planning Time(minutes)]]</f>
        <v>0.78333333333333333</v>
      </c>
      <c r="V175" s="2">
        <f>Table3[[#This Row],[Units Produced]]/Table3[[#This Row],[Max Capacity]]</f>
        <v>0.85777126099706746</v>
      </c>
      <c r="W175" s="2">
        <f>Table3[[#This Row],[Good Units]]/Table3[[#This Row],[Units Produced]]</f>
        <v>0.94871794871794868</v>
      </c>
      <c r="X175" s="2">
        <f>Table3[[#This Row],[Total Operating Time (minutes)]]/Table3[[#This Row],[Units Produced]]</f>
        <v>0.80341880341880345</v>
      </c>
      <c r="Y175" s="2">
        <f>Table3[[#This Row],[Defective Units]]/Table3[[#This Row],[Units Produced]]</f>
        <v>5.128205128205128E-2</v>
      </c>
      <c r="Z175" s="4">
        <f ca="1">Table3[[#This Row],[Total Operating Time (minutes)]]/Table3[[#This Row],[Available Time(minutes)]]</f>
        <v>7.1212121212121211</v>
      </c>
      <c r="AA175" s="2">
        <f>Table3[[#This Row],[Good Units]]/Table3[[#This Row],[Units Produced]]</f>
        <v>0.94871794871794868</v>
      </c>
      <c r="AB175" s="2">
        <f>Table3[[#This Row],[Scrap Units]]/Table3[[#This Row],[Units Produced]]</f>
        <v>6.8376068376068376E-3</v>
      </c>
      <c r="AC175" s="4">
        <f>Table3[[#This Row],[Units Produced]]/Table3[[#This Row],[Shift]]</f>
        <v>585</v>
      </c>
      <c r="AD175" s="2">
        <f>Table3[[#This Row],[Units Produced]]/Table3[[#This Row],[Max Capacity]]</f>
        <v>0.85777126099706746</v>
      </c>
      <c r="AE175" s="4">
        <f>Table3[[#This Row],[Repair Time (minutes)]]/Table3[[#This Row],[Number of Repairs]]</f>
        <v>6.6</v>
      </c>
      <c r="AF175" s="4">
        <f ca="1">Table3[[#This Row],[Total Operating Time (minutes)]]/Table3[[#This Row],[Number of failures]]</f>
        <v>156.66666666666666</v>
      </c>
      <c r="AG175" s="4">
        <f>Table3[[#This Row],[Orders Fulfilled]]/Table3[[#This Row],[Orders Received]]</f>
        <v>0.88095238095238093</v>
      </c>
      <c r="AH175" s="4">
        <f>Table3[[#This Row],[Units Produced]]/Table3[[#This Row],[Energy Consumed (kWh)]]</f>
        <v>4.1348600508905857</v>
      </c>
    </row>
    <row r="176" spans="1:34" x14ac:dyDescent="0.3">
      <c r="A176" s="1">
        <f t="shared" ca="1" si="8"/>
        <v>45054</v>
      </c>
      <c r="B176">
        <v>1</v>
      </c>
      <c r="C176" t="s">
        <v>19</v>
      </c>
      <c r="D176">
        <v>431</v>
      </c>
      <c r="E176">
        <v>418</v>
      </c>
      <c r="F176">
        <v>13</v>
      </c>
      <c r="G176">
        <f t="shared" ca="1" si="9"/>
        <v>69</v>
      </c>
      <c r="H176">
        <v>16</v>
      </c>
      <c r="I176">
        <v>509</v>
      </c>
      <c r="J176">
        <v>3</v>
      </c>
      <c r="K176">
        <v>106.95</v>
      </c>
      <c r="L176">
        <v>58</v>
      </c>
      <c r="M176">
        <v>66</v>
      </c>
      <c r="N176">
        <v>4.9000000000000004</v>
      </c>
      <c r="O176">
        <v>602</v>
      </c>
      <c r="P176">
        <f t="shared" ca="1" si="10"/>
        <v>3</v>
      </c>
      <c r="Q176">
        <v>28</v>
      </c>
      <c r="R176">
        <v>4</v>
      </c>
      <c r="S176">
        <v>6.66</v>
      </c>
      <c r="T176">
        <f t="shared" ca="1" si="11"/>
        <v>574</v>
      </c>
      <c r="U176" s="2">
        <f ca="1">Table3[[#This Row],[Total Operating Time (minutes)]]/Table3[[#This Row],[Production planning Time(minutes)]]</f>
        <v>0.88675958188153314</v>
      </c>
      <c r="V176" s="2">
        <f>Table3[[#This Row],[Units Produced]]/Table3[[#This Row],[Max Capacity]]</f>
        <v>0.71594684385382057</v>
      </c>
      <c r="W176" s="2">
        <f>Table3[[#This Row],[Good Units]]/Table3[[#This Row],[Units Produced]]</f>
        <v>0.96983758700696054</v>
      </c>
      <c r="X176" s="2">
        <f>Table3[[#This Row],[Total Operating Time (minutes)]]/Table3[[#This Row],[Units Produced]]</f>
        <v>1.1809744779582367</v>
      </c>
      <c r="Y176" s="2">
        <f>Table3[[#This Row],[Defective Units]]/Table3[[#This Row],[Units Produced]]</f>
        <v>3.0162412993039442E-2</v>
      </c>
      <c r="Z176" s="4">
        <f ca="1">Table3[[#This Row],[Total Operating Time (minutes)]]/Table3[[#This Row],[Available Time(minutes)]]</f>
        <v>7.3768115942028984</v>
      </c>
      <c r="AA176" s="2">
        <f>Table3[[#This Row],[Good Units]]/Table3[[#This Row],[Units Produced]]</f>
        <v>0.96983758700696054</v>
      </c>
      <c r="AB176" s="2">
        <f>Table3[[#This Row],[Scrap Units]]/Table3[[#This Row],[Units Produced]]</f>
        <v>6.9605568445475635E-3</v>
      </c>
      <c r="AC176" s="4">
        <f>Table3[[#This Row],[Units Produced]]/Table3[[#This Row],[Shift]]</f>
        <v>431</v>
      </c>
      <c r="AD176" s="2">
        <f>Table3[[#This Row],[Units Produced]]/Table3[[#This Row],[Max Capacity]]</f>
        <v>0.71594684385382057</v>
      </c>
      <c r="AE176" s="4">
        <f>Table3[[#This Row],[Repair Time (minutes)]]/Table3[[#This Row],[Number of Repairs]]</f>
        <v>7</v>
      </c>
      <c r="AF176" s="4">
        <f ca="1">Table3[[#This Row],[Total Operating Time (minutes)]]/Table3[[#This Row],[Number of failures]]</f>
        <v>169.66666666666666</v>
      </c>
      <c r="AG176" s="4">
        <f>Table3[[#This Row],[Orders Fulfilled]]/Table3[[#This Row],[Orders Received]]</f>
        <v>0.87878787878787878</v>
      </c>
      <c r="AH176" s="4">
        <f>Table3[[#This Row],[Units Produced]]/Table3[[#This Row],[Energy Consumed (kWh)]]</f>
        <v>4.0299205236091629</v>
      </c>
    </row>
    <row r="177" spans="1:34" x14ac:dyDescent="0.3">
      <c r="A177" s="1">
        <f t="shared" ca="1" si="8"/>
        <v>44990</v>
      </c>
      <c r="B177">
        <v>2</v>
      </c>
      <c r="C177" t="s">
        <v>20</v>
      </c>
      <c r="D177">
        <v>648</v>
      </c>
      <c r="E177">
        <v>627</v>
      </c>
      <c r="F177">
        <v>21</v>
      </c>
      <c r="G177">
        <f t="shared" ca="1" si="9"/>
        <v>65</v>
      </c>
      <c r="H177">
        <v>15</v>
      </c>
      <c r="I177">
        <v>506</v>
      </c>
      <c r="J177">
        <v>5</v>
      </c>
      <c r="K177">
        <v>129.86000000000001</v>
      </c>
      <c r="L177">
        <v>40</v>
      </c>
      <c r="M177">
        <v>33</v>
      </c>
      <c r="N177">
        <v>2.54</v>
      </c>
      <c r="O177">
        <v>670</v>
      </c>
      <c r="P177">
        <f t="shared" ca="1" si="10"/>
        <v>2</v>
      </c>
      <c r="Q177">
        <v>30</v>
      </c>
      <c r="R177">
        <v>4</v>
      </c>
      <c r="S177">
        <v>5.94</v>
      </c>
      <c r="T177">
        <f t="shared" ca="1" si="11"/>
        <v>507</v>
      </c>
      <c r="U177" s="2">
        <f ca="1">Table3[[#This Row],[Total Operating Time (minutes)]]/Table3[[#This Row],[Production planning Time(minutes)]]</f>
        <v>0.99802761341222879</v>
      </c>
      <c r="V177" s="2">
        <f>Table3[[#This Row],[Units Produced]]/Table3[[#This Row],[Max Capacity]]</f>
        <v>0.96716417910447761</v>
      </c>
      <c r="W177" s="2">
        <f>Table3[[#This Row],[Good Units]]/Table3[[#This Row],[Units Produced]]</f>
        <v>0.96759259259259256</v>
      </c>
      <c r="X177" s="2">
        <f>Table3[[#This Row],[Total Operating Time (minutes)]]/Table3[[#This Row],[Units Produced]]</f>
        <v>0.78086419753086422</v>
      </c>
      <c r="Y177" s="2">
        <f>Table3[[#This Row],[Defective Units]]/Table3[[#This Row],[Units Produced]]</f>
        <v>3.2407407407407406E-2</v>
      </c>
      <c r="Z177" s="4">
        <f ca="1">Table3[[#This Row],[Total Operating Time (minutes)]]/Table3[[#This Row],[Available Time(minutes)]]</f>
        <v>7.7846153846153845</v>
      </c>
      <c r="AA177" s="2">
        <f>Table3[[#This Row],[Good Units]]/Table3[[#This Row],[Units Produced]]</f>
        <v>0.96759259259259256</v>
      </c>
      <c r="AB177" s="2">
        <f>Table3[[#This Row],[Scrap Units]]/Table3[[#This Row],[Units Produced]]</f>
        <v>7.716049382716049E-3</v>
      </c>
      <c r="AC177" s="4">
        <f>Table3[[#This Row],[Units Produced]]/Table3[[#This Row],[Shift]]</f>
        <v>324</v>
      </c>
      <c r="AD177" s="2">
        <f>Table3[[#This Row],[Units Produced]]/Table3[[#This Row],[Max Capacity]]</f>
        <v>0.96716417910447761</v>
      </c>
      <c r="AE177" s="4">
        <f>Table3[[#This Row],[Repair Time (minutes)]]/Table3[[#This Row],[Number of Repairs]]</f>
        <v>7.5</v>
      </c>
      <c r="AF177" s="4">
        <f ca="1">Table3[[#This Row],[Total Operating Time (minutes)]]/Table3[[#This Row],[Number of failures]]</f>
        <v>253</v>
      </c>
      <c r="AG177" s="4">
        <f>Table3[[#This Row],[Orders Fulfilled]]/Table3[[#This Row],[Orders Received]]</f>
        <v>1.2121212121212122</v>
      </c>
      <c r="AH177" s="4">
        <f>Table3[[#This Row],[Units Produced]]/Table3[[#This Row],[Energy Consumed (kWh)]]</f>
        <v>4.989989219159094</v>
      </c>
    </row>
    <row r="178" spans="1:34" x14ac:dyDescent="0.3">
      <c r="A178" s="1">
        <f t="shared" ca="1" si="8"/>
        <v>45000</v>
      </c>
      <c r="B178">
        <v>3</v>
      </c>
      <c r="C178" t="s">
        <v>21</v>
      </c>
      <c r="D178">
        <v>628</v>
      </c>
      <c r="E178">
        <v>614</v>
      </c>
      <c r="F178">
        <v>14</v>
      </c>
      <c r="G178">
        <f t="shared" ca="1" si="9"/>
        <v>61</v>
      </c>
      <c r="H178">
        <v>42</v>
      </c>
      <c r="I178">
        <v>500</v>
      </c>
      <c r="J178">
        <v>1</v>
      </c>
      <c r="K178">
        <v>145.5</v>
      </c>
      <c r="L178">
        <v>57</v>
      </c>
      <c r="M178">
        <v>51</v>
      </c>
      <c r="N178">
        <v>4.0999999999999996</v>
      </c>
      <c r="O178">
        <v>676</v>
      </c>
      <c r="P178">
        <f t="shared" ca="1" si="10"/>
        <v>4</v>
      </c>
      <c r="Q178">
        <v>23</v>
      </c>
      <c r="R178">
        <v>2</v>
      </c>
      <c r="S178">
        <v>3.74</v>
      </c>
      <c r="T178">
        <f t="shared" ca="1" si="11"/>
        <v>570</v>
      </c>
      <c r="U178" s="2">
        <f ca="1">Table3[[#This Row],[Total Operating Time (minutes)]]/Table3[[#This Row],[Production planning Time(minutes)]]</f>
        <v>0.8771929824561403</v>
      </c>
      <c r="V178" s="2">
        <f>Table3[[#This Row],[Units Produced]]/Table3[[#This Row],[Max Capacity]]</f>
        <v>0.92899408284023666</v>
      </c>
      <c r="W178" s="2">
        <f>Table3[[#This Row],[Good Units]]/Table3[[#This Row],[Units Produced]]</f>
        <v>0.97770700636942676</v>
      </c>
      <c r="X178" s="2">
        <f>Table3[[#This Row],[Total Operating Time (minutes)]]/Table3[[#This Row],[Units Produced]]</f>
        <v>0.79617834394904463</v>
      </c>
      <c r="Y178" s="2">
        <f>Table3[[#This Row],[Defective Units]]/Table3[[#This Row],[Units Produced]]</f>
        <v>2.2292993630573247E-2</v>
      </c>
      <c r="Z178" s="4">
        <f ca="1">Table3[[#This Row],[Total Operating Time (minutes)]]/Table3[[#This Row],[Available Time(minutes)]]</f>
        <v>8.1967213114754092</v>
      </c>
      <c r="AA178" s="2">
        <f>Table3[[#This Row],[Good Units]]/Table3[[#This Row],[Units Produced]]</f>
        <v>0.97770700636942676</v>
      </c>
      <c r="AB178" s="2">
        <f>Table3[[#This Row],[Scrap Units]]/Table3[[#This Row],[Units Produced]]</f>
        <v>1.5923566878980893E-3</v>
      </c>
      <c r="AC178" s="4">
        <f>Table3[[#This Row],[Units Produced]]/Table3[[#This Row],[Shift]]</f>
        <v>209.33333333333334</v>
      </c>
      <c r="AD178" s="2">
        <f>Table3[[#This Row],[Units Produced]]/Table3[[#This Row],[Max Capacity]]</f>
        <v>0.92899408284023666</v>
      </c>
      <c r="AE178" s="4">
        <f>Table3[[#This Row],[Repair Time (minutes)]]/Table3[[#This Row],[Number of Repairs]]</f>
        <v>11.5</v>
      </c>
      <c r="AF178" s="4">
        <f ca="1">Table3[[#This Row],[Total Operating Time (minutes)]]/Table3[[#This Row],[Number of failures]]</f>
        <v>125</v>
      </c>
      <c r="AG178" s="4">
        <f>Table3[[#This Row],[Orders Fulfilled]]/Table3[[#This Row],[Orders Received]]</f>
        <v>1.1176470588235294</v>
      </c>
      <c r="AH178" s="4">
        <f>Table3[[#This Row],[Units Produced]]/Table3[[#This Row],[Energy Consumed (kWh)]]</f>
        <v>4.3161512027491407</v>
      </c>
    </row>
    <row r="179" spans="1:34" x14ac:dyDescent="0.3">
      <c r="A179" s="1">
        <f t="shared" ca="1" si="8"/>
        <v>45171</v>
      </c>
      <c r="B179">
        <v>3</v>
      </c>
      <c r="C179" t="s">
        <v>17</v>
      </c>
      <c r="D179">
        <v>425</v>
      </c>
      <c r="E179">
        <v>410</v>
      </c>
      <c r="F179">
        <v>15</v>
      </c>
      <c r="G179">
        <f t="shared" ca="1" si="9"/>
        <v>70</v>
      </c>
      <c r="H179">
        <v>39</v>
      </c>
      <c r="I179">
        <v>520</v>
      </c>
      <c r="J179">
        <v>10</v>
      </c>
      <c r="K179">
        <v>174.22</v>
      </c>
      <c r="L179">
        <v>46</v>
      </c>
      <c r="M179">
        <v>68</v>
      </c>
      <c r="N179">
        <v>3.16</v>
      </c>
      <c r="O179">
        <v>671</v>
      </c>
      <c r="P179">
        <f t="shared" ca="1" si="10"/>
        <v>2</v>
      </c>
      <c r="Q179">
        <v>31</v>
      </c>
      <c r="R179">
        <v>1</v>
      </c>
      <c r="S179">
        <v>3.13</v>
      </c>
      <c r="T179">
        <f t="shared" ca="1" si="11"/>
        <v>540</v>
      </c>
      <c r="U179" s="2">
        <f ca="1">Table3[[#This Row],[Total Operating Time (minutes)]]/Table3[[#This Row],[Production planning Time(minutes)]]</f>
        <v>0.96296296296296291</v>
      </c>
      <c r="V179" s="2">
        <f>Table3[[#This Row],[Units Produced]]/Table3[[#This Row],[Max Capacity]]</f>
        <v>0.63338301043219081</v>
      </c>
      <c r="W179" s="2">
        <f>Table3[[#This Row],[Good Units]]/Table3[[#This Row],[Units Produced]]</f>
        <v>0.96470588235294119</v>
      </c>
      <c r="X179" s="2">
        <f>Table3[[#This Row],[Total Operating Time (minutes)]]/Table3[[#This Row],[Units Produced]]</f>
        <v>1.223529411764706</v>
      </c>
      <c r="Y179" s="2">
        <f>Table3[[#This Row],[Defective Units]]/Table3[[#This Row],[Units Produced]]</f>
        <v>3.5294117647058823E-2</v>
      </c>
      <c r="Z179" s="4">
        <f ca="1">Table3[[#This Row],[Total Operating Time (minutes)]]/Table3[[#This Row],[Available Time(minutes)]]</f>
        <v>7.4285714285714288</v>
      </c>
      <c r="AA179" s="2">
        <f>Table3[[#This Row],[Good Units]]/Table3[[#This Row],[Units Produced]]</f>
        <v>0.96470588235294119</v>
      </c>
      <c r="AB179" s="2">
        <f>Table3[[#This Row],[Scrap Units]]/Table3[[#This Row],[Units Produced]]</f>
        <v>2.3529411764705882E-2</v>
      </c>
      <c r="AC179" s="4">
        <f>Table3[[#This Row],[Units Produced]]/Table3[[#This Row],[Shift]]</f>
        <v>141.66666666666666</v>
      </c>
      <c r="AD179" s="2">
        <f>Table3[[#This Row],[Units Produced]]/Table3[[#This Row],[Max Capacity]]</f>
        <v>0.63338301043219081</v>
      </c>
      <c r="AE179" s="4">
        <f>Table3[[#This Row],[Repair Time (minutes)]]/Table3[[#This Row],[Number of Repairs]]</f>
        <v>31</v>
      </c>
      <c r="AF179" s="4">
        <f ca="1">Table3[[#This Row],[Total Operating Time (minutes)]]/Table3[[#This Row],[Number of failures]]</f>
        <v>260</v>
      </c>
      <c r="AG179" s="4">
        <f>Table3[[#This Row],[Orders Fulfilled]]/Table3[[#This Row],[Orders Received]]</f>
        <v>0.67647058823529416</v>
      </c>
      <c r="AH179" s="4">
        <f>Table3[[#This Row],[Units Produced]]/Table3[[#This Row],[Energy Consumed (kWh)]]</f>
        <v>2.439444380668121</v>
      </c>
    </row>
    <row r="180" spans="1:34" x14ac:dyDescent="0.3">
      <c r="A180" s="1">
        <f t="shared" ca="1" si="8"/>
        <v>45143</v>
      </c>
      <c r="B180">
        <v>2</v>
      </c>
      <c r="C180" t="s">
        <v>17</v>
      </c>
      <c r="D180">
        <v>651</v>
      </c>
      <c r="E180">
        <v>637</v>
      </c>
      <c r="F180">
        <v>14</v>
      </c>
      <c r="G180">
        <f t="shared" ca="1" si="9"/>
        <v>69</v>
      </c>
      <c r="H180">
        <v>52</v>
      </c>
      <c r="I180">
        <v>482</v>
      </c>
      <c r="J180">
        <v>4</v>
      </c>
      <c r="K180">
        <v>155.29</v>
      </c>
      <c r="L180">
        <v>38</v>
      </c>
      <c r="M180">
        <v>37</v>
      </c>
      <c r="N180">
        <v>3.43</v>
      </c>
      <c r="O180">
        <v>633</v>
      </c>
      <c r="P180">
        <f t="shared" ca="1" si="10"/>
        <v>6</v>
      </c>
      <c r="Q180">
        <v>23</v>
      </c>
      <c r="R180">
        <v>4</v>
      </c>
      <c r="S180">
        <v>4.79</v>
      </c>
      <c r="T180">
        <f t="shared" ca="1" si="11"/>
        <v>550</v>
      </c>
      <c r="U180" s="2">
        <f ca="1">Table3[[#This Row],[Total Operating Time (minutes)]]/Table3[[#This Row],[Production planning Time(minutes)]]</f>
        <v>0.87636363636363634</v>
      </c>
      <c r="V180" s="2">
        <f>Table3[[#This Row],[Units Produced]]/Table3[[#This Row],[Max Capacity]]</f>
        <v>1.028436018957346</v>
      </c>
      <c r="W180" s="2">
        <f>Table3[[#This Row],[Good Units]]/Table3[[#This Row],[Units Produced]]</f>
        <v>0.978494623655914</v>
      </c>
      <c r="X180" s="2">
        <f>Table3[[#This Row],[Total Operating Time (minutes)]]/Table3[[#This Row],[Units Produced]]</f>
        <v>0.74039938556067586</v>
      </c>
      <c r="Y180" s="2">
        <f>Table3[[#This Row],[Defective Units]]/Table3[[#This Row],[Units Produced]]</f>
        <v>2.1505376344086023E-2</v>
      </c>
      <c r="Z180" s="4">
        <f ca="1">Table3[[#This Row],[Total Operating Time (minutes)]]/Table3[[#This Row],[Available Time(minutes)]]</f>
        <v>6.9855072463768115</v>
      </c>
      <c r="AA180" s="2">
        <f>Table3[[#This Row],[Good Units]]/Table3[[#This Row],[Units Produced]]</f>
        <v>0.978494623655914</v>
      </c>
      <c r="AB180" s="2">
        <f>Table3[[#This Row],[Scrap Units]]/Table3[[#This Row],[Units Produced]]</f>
        <v>6.1443932411674347E-3</v>
      </c>
      <c r="AC180" s="4">
        <f>Table3[[#This Row],[Units Produced]]/Table3[[#This Row],[Shift]]</f>
        <v>325.5</v>
      </c>
      <c r="AD180" s="2">
        <f>Table3[[#This Row],[Units Produced]]/Table3[[#This Row],[Max Capacity]]</f>
        <v>1.028436018957346</v>
      </c>
      <c r="AE180" s="4">
        <f>Table3[[#This Row],[Repair Time (minutes)]]/Table3[[#This Row],[Number of Repairs]]</f>
        <v>5.75</v>
      </c>
      <c r="AF180" s="4">
        <f ca="1">Table3[[#This Row],[Total Operating Time (minutes)]]/Table3[[#This Row],[Number of failures]]</f>
        <v>80.333333333333329</v>
      </c>
      <c r="AG180" s="4">
        <f>Table3[[#This Row],[Orders Fulfilled]]/Table3[[#This Row],[Orders Received]]</f>
        <v>1.027027027027027</v>
      </c>
      <c r="AH180" s="4">
        <f>Table3[[#This Row],[Units Produced]]/Table3[[#This Row],[Energy Consumed (kWh)]]</f>
        <v>4.19215661021315</v>
      </c>
    </row>
    <row r="181" spans="1:34" x14ac:dyDescent="0.3">
      <c r="A181" s="1">
        <f t="shared" ca="1" si="8"/>
        <v>45127</v>
      </c>
      <c r="B181">
        <v>2</v>
      </c>
      <c r="C181" t="s">
        <v>17</v>
      </c>
      <c r="D181">
        <v>448</v>
      </c>
      <c r="E181">
        <v>430</v>
      </c>
      <c r="F181">
        <v>18</v>
      </c>
      <c r="G181">
        <f t="shared" ca="1" si="9"/>
        <v>67</v>
      </c>
      <c r="H181">
        <v>59</v>
      </c>
      <c r="I181">
        <v>595</v>
      </c>
      <c r="J181">
        <v>6</v>
      </c>
      <c r="K181">
        <v>152.75</v>
      </c>
      <c r="L181">
        <v>45</v>
      </c>
      <c r="M181">
        <v>50</v>
      </c>
      <c r="N181">
        <v>4.05</v>
      </c>
      <c r="O181">
        <v>621</v>
      </c>
      <c r="P181">
        <f t="shared" ca="1" si="10"/>
        <v>3</v>
      </c>
      <c r="Q181">
        <v>38</v>
      </c>
      <c r="R181">
        <v>3</v>
      </c>
      <c r="S181">
        <v>4.2300000000000004</v>
      </c>
      <c r="T181">
        <f t="shared" ca="1" si="11"/>
        <v>598</v>
      </c>
      <c r="U181" s="2">
        <f ca="1">Table3[[#This Row],[Total Operating Time (minutes)]]/Table3[[#This Row],[Production planning Time(minutes)]]</f>
        <v>0.99498327759197325</v>
      </c>
      <c r="V181" s="2">
        <f>Table3[[#This Row],[Units Produced]]/Table3[[#This Row],[Max Capacity]]</f>
        <v>0.72141706924315618</v>
      </c>
      <c r="W181" s="2">
        <f>Table3[[#This Row],[Good Units]]/Table3[[#This Row],[Units Produced]]</f>
        <v>0.9598214285714286</v>
      </c>
      <c r="X181" s="2">
        <f>Table3[[#This Row],[Total Operating Time (minutes)]]/Table3[[#This Row],[Units Produced]]</f>
        <v>1.328125</v>
      </c>
      <c r="Y181" s="2">
        <f>Table3[[#This Row],[Defective Units]]/Table3[[#This Row],[Units Produced]]</f>
        <v>4.0178571428571432E-2</v>
      </c>
      <c r="Z181" s="4">
        <f ca="1">Table3[[#This Row],[Total Operating Time (minutes)]]/Table3[[#This Row],[Available Time(minutes)]]</f>
        <v>8.8805970149253728</v>
      </c>
      <c r="AA181" s="2">
        <f>Table3[[#This Row],[Good Units]]/Table3[[#This Row],[Units Produced]]</f>
        <v>0.9598214285714286</v>
      </c>
      <c r="AB181" s="2">
        <f>Table3[[#This Row],[Scrap Units]]/Table3[[#This Row],[Units Produced]]</f>
        <v>1.3392857142857142E-2</v>
      </c>
      <c r="AC181" s="4">
        <f>Table3[[#This Row],[Units Produced]]/Table3[[#This Row],[Shift]]</f>
        <v>224</v>
      </c>
      <c r="AD181" s="2">
        <f>Table3[[#This Row],[Units Produced]]/Table3[[#This Row],[Max Capacity]]</f>
        <v>0.72141706924315618</v>
      </c>
      <c r="AE181" s="4">
        <f>Table3[[#This Row],[Repair Time (minutes)]]/Table3[[#This Row],[Number of Repairs]]</f>
        <v>12.666666666666666</v>
      </c>
      <c r="AF181" s="4">
        <f ca="1">Table3[[#This Row],[Total Operating Time (minutes)]]/Table3[[#This Row],[Number of failures]]</f>
        <v>198.33333333333334</v>
      </c>
      <c r="AG181" s="4">
        <f>Table3[[#This Row],[Orders Fulfilled]]/Table3[[#This Row],[Orders Received]]</f>
        <v>0.9</v>
      </c>
      <c r="AH181" s="4">
        <f>Table3[[#This Row],[Units Produced]]/Table3[[#This Row],[Energy Consumed (kWh)]]</f>
        <v>2.9328968903436987</v>
      </c>
    </row>
    <row r="182" spans="1:34" x14ac:dyDescent="0.3">
      <c r="A182" s="1">
        <f t="shared" ca="1" si="8"/>
        <v>45056</v>
      </c>
      <c r="B182">
        <v>3</v>
      </c>
      <c r="C182" t="s">
        <v>20</v>
      </c>
      <c r="D182">
        <v>590</v>
      </c>
      <c r="E182">
        <v>561</v>
      </c>
      <c r="F182">
        <v>29</v>
      </c>
      <c r="G182">
        <f t="shared" ca="1" si="9"/>
        <v>68</v>
      </c>
      <c r="H182">
        <v>24</v>
      </c>
      <c r="I182">
        <v>497</v>
      </c>
      <c r="J182">
        <v>10</v>
      </c>
      <c r="K182">
        <v>136.21</v>
      </c>
      <c r="L182">
        <v>39</v>
      </c>
      <c r="M182">
        <v>40</v>
      </c>
      <c r="N182">
        <v>4.4800000000000004</v>
      </c>
      <c r="O182">
        <v>624</v>
      </c>
      <c r="P182">
        <f t="shared" ca="1" si="10"/>
        <v>3</v>
      </c>
      <c r="Q182">
        <v>26</v>
      </c>
      <c r="R182">
        <v>1</v>
      </c>
      <c r="S182">
        <v>7.2</v>
      </c>
      <c r="T182">
        <f t="shared" ca="1" si="11"/>
        <v>595</v>
      </c>
      <c r="U182" s="2">
        <f ca="1">Table3[[#This Row],[Total Operating Time (minutes)]]/Table3[[#This Row],[Production planning Time(minutes)]]</f>
        <v>0.83529411764705885</v>
      </c>
      <c r="V182" s="2">
        <f>Table3[[#This Row],[Units Produced]]/Table3[[#This Row],[Max Capacity]]</f>
        <v>0.94551282051282048</v>
      </c>
      <c r="W182" s="2">
        <f>Table3[[#This Row],[Good Units]]/Table3[[#This Row],[Units Produced]]</f>
        <v>0.95084745762711864</v>
      </c>
      <c r="X182" s="2">
        <f>Table3[[#This Row],[Total Operating Time (minutes)]]/Table3[[#This Row],[Units Produced]]</f>
        <v>0.84237288135593225</v>
      </c>
      <c r="Y182" s="2">
        <f>Table3[[#This Row],[Defective Units]]/Table3[[#This Row],[Units Produced]]</f>
        <v>4.9152542372881358E-2</v>
      </c>
      <c r="Z182" s="4">
        <f ca="1">Table3[[#This Row],[Total Operating Time (minutes)]]/Table3[[#This Row],[Available Time(minutes)]]</f>
        <v>7.3088235294117645</v>
      </c>
      <c r="AA182" s="2">
        <f>Table3[[#This Row],[Good Units]]/Table3[[#This Row],[Units Produced]]</f>
        <v>0.95084745762711864</v>
      </c>
      <c r="AB182" s="2">
        <f>Table3[[#This Row],[Scrap Units]]/Table3[[#This Row],[Units Produced]]</f>
        <v>1.6949152542372881E-2</v>
      </c>
      <c r="AC182" s="4">
        <f>Table3[[#This Row],[Units Produced]]/Table3[[#This Row],[Shift]]</f>
        <v>196.66666666666666</v>
      </c>
      <c r="AD182" s="2">
        <f>Table3[[#This Row],[Units Produced]]/Table3[[#This Row],[Max Capacity]]</f>
        <v>0.94551282051282048</v>
      </c>
      <c r="AE182" s="4">
        <f>Table3[[#This Row],[Repair Time (minutes)]]/Table3[[#This Row],[Number of Repairs]]</f>
        <v>26</v>
      </c>
      <c r="AF182" s="4">
        <f ca="1">Table3[[#This Row],[Total Operating Time (minutes)]]/Table3[[#This Row],[Number of failures]]</f>
        <v>165.66666666666666</v>
      </c>
      <c r="AG182" s="4">
        <f>Table3[[#This Row],[Orders Fulfilled]]/Table3[[#This Row],[Orders Received]]</f>
        <v>0.97499999999999998</v>
      </c>
      <c r="AH182" s="4">
        <f>Table3[[#This Row],[Units Produced]]/Table3[[#This Row],[Energy Consumed (kWh)]]</f>
        <v>4.3315468761471259</v>
      </c>
    </row>
    <row r="183" spans="1:34" x14ac:dyDescent="0.3">
      <c r="A183" s="1">
        <f t="shared" ca="1" si="8"/>
        <v>45124</v>
      </c>
      <c r="B183">
        <v>3</v>
      </c>
      <c r="C183" t="s">
        <v>19</v>
      </c>
      <c r="D183">
        <v>600</v>
      </c>
      <c r="E183">
        <v>583</v>
      </c>
      <c r="F183">
        <v>17</v>
      </c>
      <c r="G183">
        <f t="shared" ca="1" si="9"/>
        <v>62</v>
      </c>
      <c r="H183">
        <v>52</v>
      </c>
      <c r="I183">
        <v>563</v>
      </c>
      <c r="J183">
        <v>4</v>
      </c>
      <c r="K183">
        <v>159.91</v>
      </c>
      <c r="L183">
        <v>58</v>
      </c>
      <c r="M183">
        <v>57</v>
      </c>
      <c r="N183">
        <v>3.37</v>
      </c>
      <c r="O183">
        <v>653</v>
      </c>
      <c r="P183">
        <f t="shared" ca="1" si="10"/>
        <v>6</v>
      </c>
      <c r="Q183">
        <v>33</v>
      </c>
      <c r="R183">
        <v>5</v>
      </c>
      <c r="S183">
        <v>3.46</v>
      </c>
      <c r="T183">
        <f t="shared" ca="1" si="11"/>
        <v>567</v>
      </c>
      <c r="U183" s="2">
        <f ca="1">Table3[[#This Row],[Total Operating Time (minutes)]]/Table3[[#This Row],[Production planning Time(minutes)]]</f>
        <v>0.99294532627865961</v>
      </c>
      <c r="V183" s="2">
        <f>Table3[[#This Row],[Units Produced]]/Table3[[#This Row],[Max Capacity]]</f>
        <v>0.91883614088820831</v>
      </c>
      <c r="W183" s="2">
        <f>Table3[[#This Row],[Good Units]]/Table3[[#This Row],[Units Produced]]</f>
        <v>0.97166666666666668</v>
      </c>
      <c r="X183" s="2">
        <f>Table3[[#This Row],[Total Operating Time (minutes)]]/Table3[[#This Row],[Units Produced]]</f>
        <v>0.93833333333333335</v>
      </c>
      <c r="Y183" s="2">
        <f>Table3[[#This Row],[Defective Units]]/Table3[[#This Row],[Units Produced]]</f>
        <v>2.8333333333333332E-2</v>
      </c>
      <c r="Z183" s="4">
        <f ca="1">Table3[[#This Row],[Total Operating Time (minutes)]]/Table3[[#This Row],[Available Time(minutes)]]</f>
        <v>9.0806451612903221</v>
      </c>
      <c r="AA183" s="2">
        <f>Table3[[#This Row],[Good Units]]/Table3[[#This Row],[Units Produced]]</f>
        <v>0.97166666666666668</v>
      </c>
      <c r="AB183" s="2">
        <f>Table3[[#This Row],[Scrap Units]]/Table3[[#This Row],[Units Produced]]</f>
        <v>6.6666666666666671E-3</v>
      </c>
      <c r="AC183" s="4">
        <f>Table3[[#This Row],[Units Produced]]/Table3[[#This Row],[Shift]]</f>
        <v>200</v>
      </c>
      <c r="AD183" s="2">
        <f>Table3[[#This Row],[Units Produced]]/Table3[[#This Row],[Max Capacity]]</f>
        <v>0.91883614088820831</v>
      </c>
      <c r="AE183" s="4">
        <f>Table3[[#This Row],[Repair Time (minutes)]]/Table3[[#This Row],[Number of Repairs]]</f>
        <v>6.6</v>
      </c>
      <c r="AF183" s="4">
        <f ca="1">Table3[[#This Row],[Total Operating Time (minutes)]]/Table3[[#This Row],[Number of failures]]</f>
        <v>93.833333333333329</v>
      </c>
      <c r="AG183" s="4">
        <f>Table3[[#This Row],[Orders Fulfilled]]/Table3[[#This Row],[Orders Received]]</f>
        <v>1.0175438596491229</v>
      </c>
      <c r="AH183" s="4">
        <f>Table3[[#This Row],[Units Produced]]/Table3[[#This Row],[Energy Consumed (kWh)]]</f>
        <v>3.7521105621912327</v>
      </c>
    </row>
    <row r="184" spans="1:34" x14ac:dyDescent="0.3">
      <c r="A184" s="1">
        <f t="shared" ca="1" si="8"/>
        <v>45063</v>
      </c>
      <c r="B184">
        <v>1</v>
      </c>
      <c r="C184" t="s">
        <v>20</v>
      </c>
      <c r="D184">
        <v>641</v>
      </c>
      <c r="E184">
        <v>625</v>
      </c>
      <c r="F184">
        <v>16</v>
      </c>
      <c r="G184">
        <f t="shared" ca="1" si="9"/>
        <v>68</v>
      </c>
      <c r="H184">
        <v>38</v>
      </c>
      <c r="I184">
        <v>548</v>
      </c>
      <c r="J184">
        <v>7</v>
      </c>
      <c r="K184">
        <v>191.11</v>
      </c>
      <c r="L184">
        <v>60</v>
      </c>
      <c r="M184">
        <v>52</v>
      </c>
      <c r="N184">
        <v>3.04</v>
      </c>
      <c r="O184">
        <v>658</v>
      </c>
      <c r="P184">
        <f t="shared" ca="1" si="10"/>
        <v>3</v>
      </c>
      <c r="Q184">
        <v>35</v>
      </c>
      <c r="R184">
        <v>4</v>
      </c>
      <c r="S184">
        <v>3.12</v>
      </c>
      <c r="T184">
        <f t="shared" ca="1" si="11"/>
        <v>597</v>
      </c>
      <c r="U184" s="2">
        <f ca="1">Table3[[#This Row],[Total Operating Time (minutes)]]/Table3[[#This Row],[Production planning Time(minutes)]]</f>
        <v>0.91792294807370189</v>
      </c>
      <c r="V184" s="2">
        <f>Table3[[#This Row],[Units Produced]]/Table3[[#This Row],[Max Capacity]]</f>
        <v>0.97416413373860178</v>
      </c>
      <c r="W184" s="2">
        <f>Table3[[#This Row],[Good Units]]/Table3[[#This Row],[Units Produced]]</f>
        <v>0.9750390015600624</v>
      </c>
      <c r="X184" s="2">
        <f>Table3[[#This Row],[Total Operating Time (minutes)]]/Table3[[#This Row],[Units Produced]]</f>
        <v>0.85491419656786272</v>
      </c>
      <c r="Y184" s="2">
        <f>Table3[[#This Row],[Defective Units]]/Table3[[#This Row],[Units Produced]]</f>
        <v>2.4960998439937598E-2</v>
      </c>
      <c r="Z184" s="4">
        <f ca="1">Table3[[#This Row],[Total Operating Time (minutes)]]/Table3[[#This Row],[Available Time(minutes)]]</f>
        <v>8.0588235294117645</v>
      </c>
      <c r="AA184" s="2">
        <f>Table3[[#This Row],[Good Units]]/Table3[[#This Row],[Units Produced]]</f>
        <v>0.9750390015600624</v>
      </c>
      <c r="AB184" s="2">
        <f>Table3[[#This Row],[Scrap Units]]/Table3[[#This Row],[Units Produced]]</f>
        <v>1.0920436817472699E-2</v>
      </c>
      <c r="AC184" s="4">
        <f>Table3[[#This Row],[Units Produced]]/Table3[[#This Row],[Shift]]</f>
        <v>641</v>
      </c>
      <c r="AD184" s="2">
        <f>Table3[[#This Row],[Units Produced]]/Table3[[#This Row],[Max Capacity]]</f>
        <v>0.97416413373860178</v>
      </c>
      <c r="AE184" s="4">
        <f>Table3[[#This Row],[Repair Time (minutes)]]/Table3[[#This Row],[Number of Repairs]]</f>
        <v>8.75</v>
      </c>
      <c r="AF184" s="4">
        <f ca="1">Table3[[#This Row],[Total Operating Time (minutes)]]/Table3[[#This Row],[Number of failures]]</f>
        <v>182.66666666666666</v>
      </c>
      <c r="AG184" s="4">
        <f>Table3[[#This Row],[Orders Fulfilled]]/Table3[[#This Row],[Orders Received]]</f>
        <v>1.1538461538461537</v>
      </c>
      <c r="AH184" s="4">
        <f>Table3[[#This Row],[Units Produced]]/Table3[[#This Row],[Energy Consumed (kWh)]]</f>
        <v>3.3540892679608598</v>
      </c>
    </row>
    <row r="185" spans="1:34" x14ac:dyDescent="0.3">
      <c r="A185" s="1">
        <f t="shared" ca="1" si="8"/>
        <v>45298</v>
      </c>
      <c r="B185">
        <v>3</v>
      </c>
      <c r="C185" t="s">
        <v>17</v>
      </c>
      <c r="D185">
        <v>601</v>
      </c>
      <c r="E185">
        <v>584</v>
      </c>
      <c r="F185">
        <v>17</v>
      </c>
      <c r="G185">
        <f t="shared" ca="1" si="9"/>
        <v>65</v>
      </c>
      <c r="H185">
        <v>12</v>
      </c>
      <c r="I185">
        <v>600</v>
      </c>
      <c r="J185">
        <v>7</v>
      </c>
      <c r="K185">
        <v>100.2</v>
      </c>
      <c r="L185">
        <v>49</v>
      </c>
      <c r="M185">
        <v>38</v>
      </c>
      <c r="N185">
        <v>2.57</v>
      </c>
      <c r="O185">
        <v>695</v>
      </c>
      <c r="P185">
        <f t="shared" ca="1" si="10"/>
        <v>3</v>
      </c>
      <c r="Q185">
        <v>35</v>
      </c>
      <c r="R185">
        <v>1</v>
      </c>
      <c r="S185">
        <v>7.73</v>
      </c>
      <c r="T185">
        <f t="shared" ca="1" si="11"/>
        <v>502</v>
      </c>
      <c r="U185" s="2">
        <f ca="1">Table3[[#This Row],[Total Operating Time (minutes)]]/Table3[[#This Row],[Production planning Time(minutes)]]</f>
        <v>1.1952191235059761</v>
      </c>
      <c r="V185" s="2">
        <f>Table3[[#This Row],[Units Produced]]/Table3[[#This Row],[Max Capacity]]</f>
        <v>0.8647482014388489</v>
      </c>
      <c r="W185" s="2">
        <f>Table3[[#This Row],[Good Units]]/Table3[[#This Row],[Units Produced]]</f>
        <v>0.97171381031613979</v>
      </c>
      <c r="X185" s="2">
        <f>Table3[[#This Row],[Total Operating Time (minutes)]]/Table3[[#This Row],[Units Produced]]</f>
        <v>0.99833610648918469</v>
      </c>
      <c r="Y185" s="2">
        <f>Table3[[#This Row],[Defective Units]]/Table3[[#This Row],[Units Produced]]</f>
        <v>2.8286189683860232E-2</v>
      </c>
      <c r="Z185" s="4">
        <f ca="1">Table3[[#This Row],[Total Operating Time (minutes)]]/Table3[[#This Row],[Available Time(minutes)]]</f>
        <v>9.2307692307692299</v>
      </c>
      <c r="AA185" s="2">
        <f>Table3[[#This Row],[Good Units]]/Table3[[#This Row],[Units Produced]]</f>
        <v>0.97171381031613979</v>
      </c>
      <c r="AB185" s="2">
        <f>Table3[[#This Row],[Scrap Units]]/Table3[[#This Row],[Units Produced]]</f>
        <v>1.1647254575707155E-2</v>
      </c>
      <c r="AC185" s="4">
        <f>Table3[[#This Row],[Units Produced]]/Table3[[#This Row],[Shift]]</f>
        <v>200.33333333333334</v>
      </c>
      <c r="AD185" s="2">
        <f>Table3[[#This Row],[Units Produced]]/Table3[[#This Row],[Max Capacity]]</f>
        <v>0.8647482014388489</v>
      </c>
      <c r="AE185" s="4">
        <f>Table3[[#This Row],[Repair Time (minutes)]]/Table3[[#This Row],[Number of Repairs]]</f>
        <v>35</v>
      </c>
      <c r="AF185" s="4">
        <f ca="1">Table3[[#This Row],[Total Operating Time (minutes)]]/Table3[[#This Row],[Number of failures]]</f>
        <v>200</v>
      </c>
      <c r="AG185" s="4">
        <f>Table3[[#This Row],[Orders Fulfilled]]/Table3[[#This Row],[Orders Received]]</f>
        <v>1.2894736842105263</v>
      </c>
      <c r="AH185" s="4">
        <f>Table3[[#This Row],[Units Produced]]/Table3[[#This Row],[Energy Consumed (kWh)]]</f>
        <v>5.9980039920159678</v>
      </c>
    </row>
    <row r="186" spans="1:34" x14ac:dyDescent="0.3">
      <c r="A186" s="1">
        <f t="shared" ca="1" si="8"/>
        <v>45067</v>
      </c>
      <c r="B186">
        <v>3</v>
      </c>
      <c r="C186" t="s">
        <v>21</v>
      </c>
      <c r="D186">
        <v>424</v>
      </c>
      <c r="E186">
        <v>395</v>
      </c>
      <c r="F186">
        <v>29</v>
      </c>
      <c r="G186">
        <f t="shared" ca="1" si="9"/>
        <v>61</v>
      </c>
      <c r="H186">
        <v>29</v>
      </c>
      <c r="I186">
        <v>573</v>
      </c>
      <c r="J186">
        <v>9</v>
      </c>
      <c r="K186">
        <v>146.65</v>
      </c>
      <c r="L186">
        <v>37</v>
      </c>
      <c r="M186">
        <v>33</v>
      </c>
      <c r="N186">
        <v>4.13</v>
      </c>
      <c r="O186">
        <v>608</v>
      </c>
      <c r="P186">
        <f t="shared" ca="1" si="10"/>
        <v>4</v>
      </c>
      <c r="Q186">
        <v>25</v>
      </c>
      <c r="R186">
        <v>2</v>
      </c>
      <c r="S186">
        <v>3.16</v>
      </c>
      <c r="T186">
        <f t="shared" ca="1" si="11"/>
        <v>573</v>
      </c>
      <c r="U186" s="2">
        <f ca="1">Table3[[#This Row],[Total Operating Time (minutes)]]/Table3[[#This Row],[Production planning Time(minutes)]]</f>
        <v>1</v>
      </c>
      <c r="V186" s="2">
        <f>Table3[[#This Row],[Units Produced]]/Table3[[#This Row],[Max Capacity]]</f>
        <v>0.69736842105263153</v>
      </c>
      <c r="W186" s="2">
        <f>Table3[[#This Row],[Good Units]]/Table3[[#This Row],[Units Produced]]</f>
        <v>0.93160377358490565</v>
      </c>
      <c r="X186" s="2">
        <f>Table3[[#This Row],[Total Operating Time (minutes)]]/Table3[[#This Row],[Units Produced]]</f>
        <v>1.3514150943396226</v>
      </c>
      <c r="Y186" s="2">
        <f>Table3[[#This Row],[Defective Units]]/Table3[[#This Row],[Units Produced]]</f>
        <v>6.8396226415094338E-2</v>
      </c>
      <c r="Z186" s="4">
        <f ca="1">Table3[[#This Row],[Total Operating Time (minutes)]]/Table3[[#This Row],[Available Time(minutes)]]</f>
        <v>9.3934426229508201</v>
      </c>
      <c r="AA186" s="2">
        <f>Table3[[#This Row],[Good Units]]/Table3[[#This Row],[Units Produced]]</f>
        <v>0.93160377358490565</v>
      </c>
      <c r="AB186" s="2">
        <f>Table3[[#This Row],[Scrap Units]]/Table3[[#This Row],[Units Produced]]</f>
        <v>2.1226415094339621E-2</v>
      </c>
      <c r="AC186" s="4">
        <f>Table3[[#This Row],[Units Produced]]/Table3[[#This Row],[Shift]]</f>
        <v>141.33333333333334</v>
      </c>
      <c r="AD186" s="2">
        <f>Table3[[#This Row],[Units Produced]]/Table3[[#This Row],[Max Capacity]]</f>
        <v>0.69736842105263153</v>
      </c>
      <c r="AE186" s="4">
        <f>Table3[[#This Row],[Repair Time (minutes)]]/Table3[[#This Row],[Number of Repairs]]</f>
        <v>12.5</v>
      </c>
      <c r="AF186" s="4">
        <f ca="1">Table3[[#This Row],[Total Operating Time (minutes)]]/Table3[[#This Row],[Number of failures]]</f>
        <v>143.25</v>
      </c>
      <c r="AG186" s="4">
        <f>Table3[[#This Row],[Orders Fulfilled]]/Table3[[#This Row],[Orders Received]]</f>
        <v>1.1212121212121211</v>
      </c>
      <c r="AH186" s="4">
        <f>Table3[[#This Row],[Units Produced]]/Table3[[#This Row],[Energy Consumed (kWh)]]</f>
        <v>2.8912376406409819</v>
      </c>
    </row>
    <row r="187" spans="1:34" x14ac:dyDescent="0.3">
      <c r="A187" s="1">
        <f t="shared" ca="1" si="8"/>
        <v>45165</v>
      </c>
      <c r="B187">
        <v>2</v>
      </c>
      <c r="C187" t="s">
        <v>18</v>
      </c>
      <c r="D187">
        <v>522</v>
      </c>
      <c r="E187">
        <v>505</v>
      </c>
      <c r="F187">
        <v>17</v>
      </c>
      <c r="G187">
        <f t="shared" ca="1" si="9"/>
        <v>66</v>
      </c>
      <c r="H187">
        <v>47</v>
      </c>
      <c r="I187">
        <v>478</v>
      </c>
      <c r="J187">
        <v>2</v>
      </c>
      <c r="K187">
        <v>160.19999999999999</v>
      </c>
      <c r="L187">
        <v>50</v>
      </c>
      <c r="M187">
        <v>38</v>
      </c>
      <c r="N187">
        <v>2.36</v>
      </c>
      <c r="O187">
        <v>662</v>
      </c>
      <c r="P187">
        <f t="shared" ca="1" si="10"/>
        <v>5</v>
      </c>
      <c r="Q187">
        <v>29</v>
      </c>
      <c r="R187">
        <v>2</v>
      </c>
      <c r="S187">
        <v>3.42</v>
      </c>
      <c r="T187">
        <f t="shared" ca="1" si="11"/>
        <v>505</v>
      </c>
      <c r="U187" s="2">
        <f ca="1">Table3[[#This Row],[Total Operating Time (minutes)]]/Table3[[#This Row],[Production planning Time(minutes)]]</f>
        <v>0.94653465346534649</v>
      </c>
      <c r="V187" s="2">
        <f>Table3[[#This Row],[Units Produced]]/Table3[[#This Row],[Max Capacity]]</f>
        <v>0.78851963746223563</v>
      </c>
      <c r="W187" s="2">
        <f>Table3[[#This Row],[Good Units]]/Table3[[#This Row],[Units Produced]]</f>
        <v>0.96743295019157083</v>
      </c>
      <c r="X187" s="2">
        <f>Table3[[#This Row],[Total Operating Time (minutes)]]/Table3[[#This Row],[Units Produced]]</f>
        <v>0.91570881226053635</v>
      </c>
      <c r="Y187" s="2">
        <f>Table3[[#This Row],[Defective Units]]/Table3[[#This Row],[Units Produced]]</f>
        <v>3.2567049808429116E-2</v>
      </c>
      <c r="Z187" s="4">
        <f ca="1">Table3[[#This Row],[Total Operating Time (minutes)]]/Table3[[#This Row],[Available Time(minutes)]]</f>
        <v>7.2424242424242422</v>
      </c>
      <c r="AA187" s="2">
        <f>Table3[[#This Row],[Good Units]]/Table3[[#This Row],[Units Produced]]</f>
        <v>0.96743295019157083</v>
      </c>
      <c r="AB187" s="2">
        <f>Table3[[#This Row],[Scrap Units]]/Table3[[#This Row],[Units Produced]]</f>
        <v>3.8314176245210726E-3</v>
      </c>
      <c r="AC187" s="4">
        <f>Table3[[#This Row],[Units Produced]]/Table3[[#This Row],[Shift]]</f>
        <v>261</v>
      </c>
      <c r="AD187" s="2">
        <f>Table3[[#This Row],[Units Produced]]/Table3[[#This Row],[Max Capacity]]</f>
        <v>0.78851963746223563</v>
      </c>
      <c r="AE187" s="4">
        <f>Table3[[#This Row],[Repair Time (minutes)]]/Table3[[#This Row],[Number of Repairs]]</f>
        <v>14.5</v>
      </c>
      <c r="AF187" s="4">
        <f ca="1">Table3[[#This Row],[Total Operating Time (minutes)]]/Table3[[#This Row],[Number of failures]]</f>
        <v>95.6</v>
      </c>
      <c r="AG187" s="4">
        <f>Table3[[#This Row],[Orders Fulfilled]]/Table3[[#This Row],[Orders Received]]</f>
        <v>1.3157894736842106</v>
      </c>
      <c r="AH187" s="4">
        <f>Table3[[#This Row],[Units Produced]]/Table3[[#This Row],[Energy Consumed (kWh)]]</f>
        <v>3.2584269662921352</v>
      </c>
    </row>
    <row r="188" spans="1:34" x14ac:dyDescent="0.3">
      <c r="A188" s="1">
        <f t="shared" ca="1" si="8"/>
        <v>45251</v>
      </c>
      <c r="B188">
        <v>2</v>
      </c>
      <c r="C188" t="s">
        <v>19</v>
      </c>
      <c r="D188">
        <v>674</v>
      </c>
      <c r="E188">
        <v>664</v>
      </c>
      <c r="F188">
        <v>10</v>
      </c>
      <c r="G188">
        <f t="shared" ca="1" si="9"/>
        <v>70</v>
      </c>
      <c r="H188">
        <v>41</v>
      </c>
      <c r="I188">
        <v>552</v>
      </c>
      <c r="J188">
        <v>8</v>
      </c>
      <c r="K188">
        <v>108.88</v>
      </c>
      <c r="L188">
        <v>44</v>
      </c>
      <c r="M188">
        <v>30</v>
      </c>
      <c r="N188">
        <v>2.69</v>
      </c>
      <c r="O188">
        <v>664</v>
      </c>
      <c r="P188">
        <f t="shared" ca="1" si="10"/>
        <v>6</v>
      </c>
      <c r="Q188">
        <v>39</v>
      </c>
      <c r="R188">
        <v>4</v>
      </c>
      <c r="S188">
        <v>3.07</v>
      </c>
      <c r="T188">
        <f t="shared" ca="1" si="11"/>
        <v>532</v>
      </c>
      <c r="U188" s="2">
        <f ca="1">Table3[[#This Row],[Total Operating Time (minutes)]]/Table3[[#This Row],[Production planning Time(minutes)]]</f>
        <v>1.0375939849624061</v>
      </c>
      <c r="V188" s="2">
        <f>Table3[[#This Row],[Units Produced]]/Table3[[#This Row],[Max Capacity]]</f>
        <v>1.0150602409638554</v>
      </c>
      <c r="W188" s="2">
        <f>Table3[[#This Row],[Good Units]]/Table3[[#This Row],[Units Produced]]</f>
        <v>0.98516320474777452</v>
      </c>
      <c r="X188" s="2">
        <f>Table3[[#This Row],[Total Operating Time (minutes)]]/Table3[[#This Row],[Units Produced]]</f>
        <v>0.81899109792284863</v>
      </c>
      <c r="Y188" s="2">
        <f>Table3[[#This Row],[Defective Units]]/Table3[[#This Row],[Units Produced]]</f>
        <v>1.483679525222552E-2</v>
      </c>
      <c r="Z188" s="4">
        <f ca="1">Table3[[#This Row],[Total Operating Time (minutes)]]/Table3[[#This Row],[Available Time(minutes)]]</f>
        <v>7.8857142857142861</v>
      </c>
      <c r="AA188" s="2">
        <f>Table3[[#This Row],[Good Units]]/Table3[[#This Row],[Units Produced]]</f>
        <v>0.98516320474777452</v>
      </c>
      <c r="AB188" s="2">
        <f>Table3[[#This Row],[Scrap Units]]/Table3[[#This Row],[Units Produced]]</f>
        <v>1.1869436201780416E-2</v>
      </c>
      <c r="AC188" s="4">
        <f>Table3[[#This Row],[Units Produced]]/Table3[[#This Row],[Shift]]</f>
        <v>337</v>
      </c>
      <c r="AD188" s="2">
        <f>Table3[[#This Row],[Units Produced]]/Table3[[#This Row],[Max Capacity]]</f>
        <v>1.0150602409638554</v>
      </c>
      <c r="AE188" s="4">
        <f>Table3[[#This Row],[Repair Time (minutes)]]/Table3[[#This Row],[Number of Repairs]]</f>
        <v>9.75</v>
      </c>
      <c r="AF188" s="4">
        <f ca="1">Table3[[#This Row],[Total Operating Time (minutes)]]/Table3[[#This Row],[Number of failures]]</f>
        <v>92</v>
      </c>
      <c r="AG188" s="4">
        <f>Table3[[#This Row],[Orders Fulfilled]]/Table3[[#This Row],[Orders Received]]</f>
        <v>1.4666666666666666</v>
      </c>
      <c r="AH188" s="4">
        <f>Table3[[#This Row],[Units Produced]]/Table3[[#This Row],[Energy Consumed (kWh)]]</f>
        <v>6.1903012490815579</v>
      </c>
    </row>
    <row r="189" spans="1:34" x14ac:dyDescent="0.3">
      <c r="A189" s="1">
        <f t="shared" ca="1" si="8"/>
        <v>45014</v>
      </c>
      <c r="B189">
        <v>3</v>
      </c>
      <c r="C189" t="s">
        <v>18</v>
      </c>
      <c r="D189">
        <v>400</v>
      </c>
      <c r="E189">
        <v>377</v>
      </c>
      <c r="F189">
        <v>23</v>
      </c>
      <c r="G189">
        <f t="shared" ca="1" si="9"/>
        <v>67</v>
      </c>
      <c r="H189">
        <v>45</v>
      </c>
      <c r="I189">
        <v>504</v>
      </c>
      <c r="J189">
        <v>2</v>
      </c>
      <c r="K189">
        <v>186.94</v>
      </c>
      <c r="L189">
        <v>44</v>
      </c>
      <c r="M189">
        <v>47</v>
      </c>
      <c r="N189">
        <v>2.92</v>
      </c>
      <c r="O189">
        <v>623</v>
      </c>
      <c r="P189">
        <f t="shared" ca="1" si="10"/>
        <v>7</v>
      </c>
      <c r="Q189">
        <v>25</v>
      </c>
      <c r="R189">
        <v>4</v>
      </c>
      <c r="S189">
        <v>7.56</v>
      </c>
      <c r="T189">
        <f t="shared" ca="1" si="11"/>
        <v>543</v>
      </c>
      <c r="U189" s="2">
        <f ca="1">Table3[[#This Row],[Total Operating Time (minutes)]]/Table3[[#This Row],[Production planning Time(minutes)]]</f>
        <v>0.92817679558011046</v>
      </c>
      <c r="V189" s="2">
        <f>Table3[[#This Row],[Units Produced]]/Table3[[#This Row],[Max Capacity]]</f>
        <v>0.6420545746388443</v>
      </c>
      <c r="W189" s="2">
        <f>Table3[[#This Row],[Good Units]]/Table3[[#This Row],[Units Produced]]</f>
        <v>0.9425</v>
      </c>
      <c r="X189" s="2">
        <f>Table3[[#This Row],[Total Operating Time (minutes)]]/Table3[[#This Row],[Units Produced]]</f>
        <v>1.26</v>
      </c>
      <c r="Y189" s="2">
        <f>Table3[[#This Row],[Defective Units]]/Table3[[#This Row],[Units Produced]]</f>
        <v>5.7500000000000002E-2</v>
      </c>
      <c r="Z189" s="4">
        <f ca="1">Table3[[#This Row],[Total Operating Time (minutes)]]/Table3[[#This Row],[Available Time(minutes)]]</f>
        <v>7.5223880597014929</v>
      </c>
      <c r="AA189" s="2">
        <f>Table3[[#This Row],[Good Units]]/Table3[[#This Row],[Units Produced]]</f>
        <v>0.9425</v>
      </c>
      <c r="AB189" s="2">
        <f>Table3[[#This Row],[Scrap Units]]/Table3[[#This Row],[Units Produced]]</f>
        <v>5.0000000000000001E-3</v>
      </c>
      <c r="AC189" s="4">
        <f>Table3[[#This Row],[Units Produced]]/Table3[[#This Row],[Shift]]</f>
        <v>133.33333333333334</v>
      </c>
      <c r="AD189" s="2">
        <f>Table3[[#This Row],[Units Produced]]/Table3[[#This Row],[Max Capacity]]</f>
        <v>0.6420545746388443</v>
      </c>
      <c r="AE189" s="4">
        <f>Table3[[#This Row],[Repair Time (minutes)]]/Table3[[#This Row],[Number of Repairs]]</f>
        <v>6.25</v>
      </c>
      <c r="AF189" s="4">
        <f ca="1">Table3[[#This Row],[Total Operating Time (minutes)]]/Table3[[#This Row],[Number of failures]]</f>
        <v>72</v>
      </c>
      <c r="AG189" s="4">
        <f>Table3[[#This Row],[Orders Fulfilled]]/Table3[[#This Row],[Orders Received]]</f>
        <v>0.93617021276595747</v>
      </c>
      <c r="AH189" s="4">
        <f>Table3[[#This Row],[Units Produced]]/Table3[[#This Row],[Energy Consumed (kWh)]]</f>
        <v>2.1397239756071467</v>
      </c>
    </row>
    <row r="190" spans="1:34" x14ac:dyDescent="0.3">
      <c r="A190" s="1">
        <f t="shared" ca="1" si="8"/>
        <v>45233</v>
      </c>
      <c r="B190">
        <v>3</v>
      </c>
      <c r="C190" t="s">
        <v>18</v>
      </c>
      <c r="D190">
        <v>626</v>
      </c>
      <c r="E190">
        <v>605</v>
      </c>
      <c r="F190">
        <v>21</v>
      </c>
      <c r="G190">
        <f t="shared" ca="1" si="9"/>
        <v>69</v>
      </c>
      <c r="H190">
        <v>53</v>
      </c>
      <c r="I190">
        <v>501</v>
      </c>
      <c r="J190">
        <v>10</v>
      </c>
      <c r="K190">
        <v>151.52000000000001</v>
      </c>
      <c r="L190">
        <v>45</v>
      </c>
      <c r="M190">
        <v>62</v>
      </c>
      <c r="N190">
        <v>2.93</v>
      </c>
      <c r="O190">
        <v>606</v>
      </c>
      <c r="P190">
        <f t="shared" ca="1" si="10"/>
        <v>2</v>
      </c>
      <c r="Q190">
        <v>31</v>
      </c>
      <c r="R190">
        <v>2</v>
      </c>
      <c r="S190">
        <v>7.35</v>
      </c>
      <c r="T190">
        <f t="shared" ca="1" si="11"/>
        <v>593</v>
      </c>
      <c r="U190" s="2">
        <f ca="1">Table3[[#This Row],[Total Operating Time (minutes)]]/Table3[[#This Row],[Production planning Time(minutes)]]</f>
        <v>0.84485666104553114</v>
      </c>
      <c r="V190" s="2">
        <f>Table3[[#This Row],[Units Produced]]/Table3[[#This Row],[Max Capacity]]</f>
        <v>1.033003300330033</v>
      </c>
      <c r="W190" s="2">
        <f>Table3[[#This Row],[Good Units]]/Table3[[#This Row],[Units Produced]]</f>
        <v>0.9664536741214057</v>
      </c>
      <c r="X190" s="2">
        <f>Table3[[#This Row],[Total Operating Time (minutes)]]/Table3[[#This Row],[Units Produced]]</f>
        <v>0.80031948881789139</v>
      </c>
      <c r="Y190" s="2">
        <f>Table3[[#This Row],[Defective Units]]/Table3[[#This Row],[Units Produced]]</f>
        <v>3.3546325878594248E-2</v>
      </c>
      <c r="Z190" s="4">
        <f ca="1">Table3[[#This Row],[Total Operating Time (minutes)]]/Table3[[#This Row],[Available Time(minutes)]]</f>
        <v>7.2608695652173916</v>
      </c>
      <c r="AA190" s="2">
        <f>Table3[[#This Row],[Good Units]]/Table3[[#This Row],[Units Produced]]</f>
        <v>0.9664536741214057</v>
      </c>
      <c r="AB190" s="2">
        <f>Table3[[#This Row],[Scrap Units]]/Table3[[#This Row],[Units Produced]]</f>
        <v>1.5974440894568689E-2</v>
      </c>
      <c r="AC190" s="4">
        <f>Table3[[#This Row],[Units Produced]]/Table3[[#This Row],[Shift]]</f>
        <v>208.66666666666666</v>
      </c>
      <c r="AD190" s="2">
        <f>Table3[[#This Row],[Units Produced]]/Table3[[#This Row],[Max Capacity]]</f>
        <v>1.033003300330033</v>
      </c>
      <c r="AE190" s="4">
        <f>Table3[[#This Row],[Repair Time (minutes)]]/Table3[[#This Row],[Number of Repairs]]</f>
        <v>15.5</v>
      </c>
      <c r="AF190" s="4">
        <f ca="1">Table3[[#This Row],[Total Operating Time (minutes)]]/Table3[[#This Row],[Number of failures]]</f>
        <v>250.5</v>
      </c>
      <c r="AG190" s="4">
        <f>Table3[[#This Row],[Orders Fulfilled]]/Table3[[#This Row],[Orders Received]]</f>
        <v>0.72580645161290325</v>
      </c>
      <c r="AH190" s="4">
        <f>Table3[[#This Row],[Units Produced]]/Table3[[#This Row],[Energy Consumed (kWh)]]</f>
        <v>4.1314677930306232</v>
      </c>
    </row>
    <row r="191" spans="1:34" x14ac:dyDescent="0.3">
      <c r="A191" s="1">
        <f t="shared" ca="1" si="8"/>
        <v>45204</v>
      </c>
      <c r="B191">
        <v>3</v>
      </c>
      <c r="C191" t="s">
        <v>19</v>
      </c>
      <c r="D191">
        <v>615</v>
      </c>
      <c r="E191">
        <v>599</v>
      </c>
      <c r="F191">
        <v>16</v>
      </c>
      <c r="G191">
        <f t="shared" ca="1" si="9"/>
        <v>68</v>
      </c>
      <c r="H191">
        <v>18</v>
      </c>
      <c r="I191">
        <v>514</v>
      </c>
      <c r="J191">
        <v>6</v>
      </c>
      <c r="K191">
        <v>163.08000000000001</v>
      </c>
      <c r="L191">
        <v>41</v>
      </c>
      <c r="M191">
        <v>34</v>
      </c>
      <c r="N191">
        <v>2.52</v>
      </c>
      <c r="O191">
        <v>622</v>
      </c>
      <c r="P191">
        <f t="shared" ca="1" si="10"/>
        <v>6</v>
      </c>
      <c r="Q191">
        <v>29</v>
      </c>
      <c r="R191">
        <v>1</v>
      </c>
      <c r="S191">
        <v>5.66</v>
      </c>
      <c r="T191">
        <f t="shared" ca="1" si="11"/>
        <v>578</v>
      </c>
      <c r="U191" s="2">
        <f ca="1">Table3[[#This Row],[Total Operating Time (minutes)]]/Table3[[#This Row],[Production planning Time(minutes)]]</f>
        <v>0.88927335640138405</v>
      </c>
      <c r="V191" s="2">
        <f>Table3[[#This Row],[Units Produced]]/Table3[[#This Row],[Max Capacity]]</f>
        <v>0.9887459807073955</v>
      </c>
      <c r="W191" s="2">
        <f>Table3[[#This Row],[Good Units]]/Table3[[#This Row],[Units Produced]]</f>
        <v>0.97398373983739839</v>
      </c>
      <c r="X191" s="2">
        <f>Table3[[#This Row],[Total Operating Time (minutes)]]/Table3[[#This Row],[Units Produced]]</f>
        <v>0.83577235772357727</v>
      </c>
      <c r="Y191" s="2">
        <f>Table3[[#This Row],[Defective Units]]/Table3[[#This Row],[Units Produced]]</f>
        <v>2.6016260162601626E-2</v>
      </c>
      <c r="Z191" s="4">
        <f ca="1">Table3[[#This Row],[Total Operating Time (minutes)]]/Table3[[#This Row],[Available Time(minutes)]]</f>
        <v>7.5588235294117645</v>
      </c>
      <c r="AA191" s="2">
        <f>Table3[[#This Row],[Good Units]]/Table3[[#This Row],[Units Produced]]</f>
        <v>0.97398373983739839</v>
      </c>
      <c r="AB191" s="2">
        <f>Table3[[#This Row],[Scrap Units]]/Table3[[#This Row],[Units Produced]]</f>
        <v>9.7560975609756097E-3</v>
      </c>
      <c r="AC191" s="4">
        <f>Table3[[#This Row],[Units Produced]]/Table3[[#This Row],[Shift]]</f>
        <v>205</v>
      </c>
      <c r="AD191" s="2">
        <f>Table3[[#This Row],[Units Produced]]/Table3[[#This Row],[Max Capacity]]</f>
        <v>0.9887459807073955</v>
      </c>
      <c r="AE191" s="4">
        <f>Table3[[#This Row],[Repair Time (minutes)]]/Table3[[#This Row],[Number of Repairs]]</f>
        <v>29</v>
      </c>
      <c r="AF191" s="4">
        <f ca="1">Table3[[#This Row],[Total Operating Time (minutes)]]/Table3[[#This Row],[Number of failures]]</f>
        <v>85.666666666666671</v>
      </c>
      <c r="AG191" s="4">
        <f>Table3[[#This Row],[Orders Fulfilled]]/Table3[[#This Row],[Orders Received]]</f>
        <v>1.2058823529411764</v>
      </c>
      <c r="AH191" s="4">
        <f>Table3[[#This Row],[Units Produced]]/Table3[[#This Row],[Energy Consumed (kWh)]]</f>
        <v>3.771155261221486</v>
      </c>
    </row>
    <row r="192" spans="1:34" x14ac:dyDescent="0.3">
      <c r="A192" s="1">
        <f t="shared" ca="1" si="8"/>
        <v>45029</v>
      </c>
      <c r="B192">
        <v>3</v>
      </c>
      <c r="C192" t="s">
        <v>18</v>
      </c>
      <c r="D192">
        <v>505</v>
      </c>
      <c r="E192">
        <v>486</v>
      </c>
      <c r="F192">
        <v>19</v>
      </c>
      <c r="G192">
        <f t="shared" ca="1" si="9"/>
        <v>70</v>
      </c>
      <c r="H192">
        <v>49</v>
      </c>
      <c r="I192">
        <v>517</v>
      </c>
      <c r="J192">
        <v>6</v>
      </c>
      <c r="K192">
        <v>162.01</v>
      </c>
      <c r="L192">
        <v>40</v>
      </c>
      <c r="M192">
        <v>41</v>
      </c>
      <c r="N192">
        <v>4.9800000000000004</v>
      </c>
      <c r="O192">
        <v>689</v>
      </c>
      <c r="P192">
        <f t="shared" ca="1" si="10"/>
        <v>4</v>
      </c>
      <c r="Q192">
        <v>40</v>
      </c>
      <c r="R192">
        <v>5</v>
      </c>
      <c r="S192">
        <v>3.09</v>
      </c>
      <c r="T192">
        <f t="shared" ca="1" si="11"/>
        <v>501</v>
      </c>
      <c r="U192" s="2">
        <f ca="1">Table3[[#This Row],[Total Operating Time (minutes)]]/Table3[[#This Row],[Production planning Time(minutes)]]</f>
        <v>1.0319361277445109</v>
      </c>
      <c r="V192" s="2">
        <f>Table3[[#This Row],[Units Produced]]/Table3[[#This Row],[Max Capacity]]</f>
        <v>0.73294629898403485</v>
      </c>
      <c r="W192" s="2">
        <f>Table3[[#This Row],[Good Units]]/Table3[[#This Row],[Units Produced]]</f>
        <v>0.96237623762376234</v>
      </c>
      <c r="X192" s="2">
        <f>Table3[[#This Row],[Total Operating Time (minutes)]]/Table3[[#This Row],[Units Produced]]</f>
        <v>1.0237623762376238</v>
      </c>
      <c r="Y192" s="2">
        <f>Table3[[#This Row],[Defective Units]]/Table3[[#This Row],[Units Produced]]</f>
        <v>3.7623762376237622E-2</v>
      </c>
      <c r="Z192" s="4">
        <f ca="1">Table3[[#This Row],[Total Operating Time (minutes)]]/Table3[[#This Row],[Available Time(minutes)]]</f>
        <v>7.3857142857142861</v>
      </c>
      <c r="AA192" s="2">
        <f>Table3[[#This Row],[Good Units]]/Table3[[#This Row],[Units Produced]]</f>
        <v>0.96237623762376234</v>
      </c>
      <c r="AB192" s="2">
        <f>Table3[[#This Row],[Scrap Units]]/Table3[[#This Row],[Units Produced]]</f>
        <v>1.1881188118811881E-2</v>
      </c>
      <c r="AC192" s="4">
        <f>Table3[[#This Row],[Units Produced]]/Table3[[#This Row],[Shift]]</f>
        <v>168.33333333333334</v>
      </c>
      <c r="AD192" s="2">
        <f>Table3[[#This Row],[Units Produced]]/Table3[[#This Row],[Max Capacity]]</f>
        <v>0.73294629898403485</v>
      </c>
      <c r="AE192" s="4">
        <f>Table3[[#This Row],[Repair Time (minutes)]]/Table3[[#This Row],[Number of Repairs]]</f>
        <v>8</v>
      </c>
      <c r="AF192" s="4">
        <f ca="1">Table3[[#This Row],[Total Operating Time (minutes)]]/Table3[[#This Row],[Number of failures]]</f>
        <v>129.25</v>
      </c>
      <c r="AG192" s="4">
        <f>Table3[[#This Row],[Orders Fulfilled]]/Table3[[#This Row],[Orders Received]]</f>
        <v>0.97560975609756095</v>
      </c>
      <c r="AH192" s="4">
        <f>Table3[[#This Row],[Units Produced]]/Table3[[#This Row],[Energy Consumed (kWh)]]</f>
        <v>3.1170915375594102</v>
      </c>
    </row>
    <row r="193" spans="1:34" x14ac:dyDescent="0.3">
      <c r="A193" s="1">
        <f t="shared" ca="1" si="8"/>
        <v>45130</v>
      </c>
      <c r="B193">
        <v>3</v>
      </c>
      <c r="C193" t="s">
        <v>17</v>
      </c>
      <c r="D193">
        <v>517</v>
      </c>
      <c r="E193">
        <v>495</v>
      </c>
      <c r="F193">
        <v>22</v>
      </c>
      <c r="G193">
        <f t="shared" ca="1" si="9"/>
        <v>70</v>
      </c>
      <c r="H193">
        <v>49</v>
      </c>
      <c r="I193">
        <v>541</v>
      </c>
      <c r="J193">
        <v>4</v>
      </c>
      <c r="K193">
        <v>196.12</v>
      </c>
      <c r="L193">
        <v>35</v>
      </c>
      <c r="M193">
        <v>53</v>
      </c>
      <c r="N193">
        <v>3.02</v>
      </c>
      <c r="O193">
        <v>624</v>
      </c>
      <c r="P193">
        <f t="shared" ca="1" si="10"/>
        <v>2</v>
      </c>
      <c r="Q193">
        <v>27</v>
      </c>
      <c r="R193">
        <v>5</v>
      </c>
      <c r="S193">
        <v>3.33</v>
      </c>
      <c r="T193">
        <f t="shared" ca="1" si="11"/>
        <v>570</v>
      </c>
      <c r="U193" s="2">
        <f ca="1">Table3[[#This Row],[Total Operating Time (minutes)]]/Table3[[#This Row],[Production planning Time(minutes)]]</f>
        <v>0.94912280701754381</v>
      </c>
      <c r="V193" s="2">
        <f>Table3[[#This Row],[Units Produced]]/Table3[[#This Row],[Max Capacity]]</f>
        <v>0.82852564102564108</v>
      </c>
      <c r="W193" s="2">
        <f>Table3[[#This Row],[Good Units]]/Table3[[#This Row],[Units Produced]]</f>
        <v>0.95744680851063835</v>
      </c>
      <c r="X193" s="2">
        <f>Table3[[#This Row],[Total Operating Time (minutes)]]/Table3[[#This Row],[Units Produced]]</f>
        <v>1.04642166344294</v>
      </c>
      <c r="Y193" s="2">
        <f>Table3[[#This Row],[Defective Units]]/Table3[[#This Row],[Units Produced]]</f>
        <v>4.2553191489361701E-2</v>
      </c>
      <c r="Z193" s="4">
        <f ca="1">Table3[[#This Row],[Total Operating Time (minutes)]]/Table3[[#This Row],[Available Time(minutes)]]</f>
        <v>7.7285714285714286</v>
      </c>
      <c r="AA193" s="2">
        <f>Table3[[#This Row],[Good Units]]/Table3[[#This Row],[Units Produced]]</f>
        <v>0.95744680851063835</v>
      </c>
      <c r="AB193" s="2">
        <f>Table3[[#This Row],[Scrap Units]]/Table3[[#This Row],[Units Produced]]</f>
        <v>7.7369439071566732E-3</v>
      </c>
      <c r="AC193" s="4">
        <f>Table3[[#This Row],[Units Produced]]/Table3[[#This Row],[Shift]]</f>
        <v>172.33333333333334</v>
      </c>
      <c r="AD193" s="2">
        <f>Table3[[#This Row],[Units Produced]]/Table3[[#This Row],[Max Capacity]]</f>
        <v>0.82852564102564108</v>
      </c>
      <c r="AE193" s="4">
        <f>Table3[[#This Row],[Repair Time (minutes)]]/Table3[[#This Row],[Number of Repairs]]</f>
        <v>5.4</v>
      </c>
      <c r="AF193" s="4">
        <f ca="1">Table3[[#This Row],[Total Operating Time (minutes)]]/Table3[[#This Row],[Number of failures]]</f>
        <v>270.5</v>
      </c>
      <c r="AG193" s="4">
        <f>Table3[[#This Row],[Orders Fulfilled]]/Table3[[#This Row],[Orders Received]]</f>
        <v>0.660377358490566</v>
      </c>
      <c r="AH193" s="4">
        <f>Table3[[#This Row],[Units Produced]]/Table3[[#This Row],[Energy Consumed (kWh)]]</f>
        <v>2.6361411380787274</v>
      </c>
    </row>
    <row r="194" spans="1:34" x14ac:dyDescent="0.3">
      <c r="A194" s="1">
        <f t="shared" ref="A194:A257" ca="1" si="12">RANDBETWEEN(DATE(2023,1,1),DATE(2024,1,10))</f>
        <v>45180</v>
      </c>
      <c r="B194">
        <v>1</v>
      </c>
      <c r="C194" t="s">
        <v>20</v>
      </c>
      <c r="D194">
        <v>698</v>
      </c>
      <c r="E194">
        <v>677</v>
      </c>
      <c r="F194">
        <v>21</v>
      </c>
      <c r="G194">
        <f t="shared" ref="G194:G257" ca="1" si="13">RANDBETWEEN(60,70)</f>
        <v>70</v>
      </c>
      <c r="H194">
        <v>33</v>
      </c>
      <c r="I194">
        <v>439</v>
      </c>
      <c r="J194">
        <v>4</v>
      </c>
      <c r="K194">
        <v>129.15</v>
      </c>
      <c r="L194">
        <v>46</v>
      </c>
      <c r="M194">
        <v>43</v>
      </c>
      <c r="N194">
        <v>4.28</v>
      </c>
      <c r="O194">
        <v>675</v>
      </c>
      <c r="P194">
        <f t="shared" ref="P194:P257" ca="1" si="14">RANDBETWEEN(1,7)</f>
        <v>7</v>
      </c>
      <c r="Q194">
        <v>37</v>
      </c>
      <c r="R194">
        <v>4</v>
      </c>
      <c r="S194">
        <v>4.3499999999999996</v>
      </c>
      <c r="T194">
        <f t="shared" ref="T194:T257" ca="1" si="15">RANDBETWEEN(500,600)</f>
        <v>531</v>
      </c>
      <c r="U194" s="2">
        <f ca="1">Table3[[#This Row],[Total Operating Time (minutes)]]/Table3[[#This Row],[Production planning Time(minutes)]]</f>
        <v>0.82674199623352163</v>
      </c>
      <c r="V194" s="2">
        <f>Table3[[#This Row],[Units Produced]]/Table3[[#This Row],[Max Capacity]]</f>
        <v>1.0340740740740741</v>
      </c>
      <c r="W194" s="2">
        <f>Table3[[#This Row],[Good Units]]/Table3[[#This Row],[Units Produced]]</f>
        <v>0.96991404011461313</v>
      </c>
      <c r="X194" s="2">
        <f>Table3[[#This Row],[Total Operating Time (minutes)]]/Table3[[#This Row],[Units Produced]]</f>
        <v>0.62893982808022919</v>
      </c>
      <c r="Y194" s="2">
        <f>Table3[[#This Row],[Defective Units]]/Table3[[#This Row],[Units Produced]]</f>
        <v>3.0085959885386818E-2</v>
      </c>
      <c r="Z194" s="4">
        <f ca="1">Table3[[#This Row],[Total Operating Time (minutes)]]/Table3[[#This Row],[Available Time(minutes)]]</f>
        <v>6.2714285714285714</v>
      </c>
      <c r="AA194" s="2">
        <f>Table3[[#This Row],[Good Units]]/Table3[[#This Row],[Units Produced]]</f>
        <v>0.96991404011461313</v>
      </c>
      <c r="AB194" s="2">
        <f>Table3[[#This Row],[Scrap Units]]/Table3[[#This Row],[Units Produced]]</f>
        <v>5.7306590257879654E-3</v>
      </c>
      <c r="AC194" s="4">
        <f>Table3[[#This Row],[Units Produced]]/Table3[[#This Row],[Shift]]</f>
        <v>698</v>
      </c>
      <c r="AD194" s="2">
        <f>Table3[[#This Row],[Units Produced]]/Table3[[#This Row],[Max Capacity]]</f>
        <v>1.0340740740740741</v>
      </c>
      <c r="AE194" s="4">
        <f>Table3[[#This Row],[Repair Time (minutes)]]/Table3[[#This Row],[Number of Repairs]]</f>
        <v>9.25</v>
      </c>
      <c r="AF194" s="4">
        <f ca="1">Table3[[#This Row],[Total Operating Time (minutes)]]/Table3[[#This Row],[Number of failures]]</f>
        <v>62.714285714285715</v>
      </c>
      <c r="AG194" s="4">
        <f>Table3[[#This Row],[Orders Fulfilled]]/Table3[[#This Row],[Orders Received]]</f>
        <v>1.069767441860465</v>
      </c>
      <c r="AH194" s="4">
        <f>Table3[[#This Row],[Units Produced]]/Table3[[#This Row],[Energy Consumed (kWh)]]</f>
        <v>5.4045683313975994</v>
      </c>
    </row>
    <row r="195" spans="1:34" x14ac:dyDescent="0.3">
      <c r="A195" s="1">
        <f t="shared" ca="1" si="12"/>
        <v>45121</v>
      </c>
      <c r="B195">
        <v>1</v>
      </c>
      <c r="C195" t="s">
        <v>20</v>
      </c>
      <c r="D195">
        <v>469</v>
      </c>
      <c r="E195">
        <v>451</v>
      </c>
      <c r="F195">
        <v>18</v>
      </c>
      <c r="G195">
        <f t="shared" ca="1" si="13"/>
        <v>61</v>
      </c>
      <c r="H195">
        <v>57</v>
      </c>
      <c r="I195">
        <v>536</v>
      </c>
      <c r="J195">
        <v>5</v>
      </c>
      <c r="K195">
        <v>130.41999999999999</v>
      </c>
      <c r="L195">
        <v>57</v>
      </c>
      <c r="M195">
        <v>37</v>
      </c>
      <c r="N195">
        <v>2.0099999999999998</v>
      </c>
      <c r="O195">
        <v>641</v>
      </c>
      <c r="P195">
        <f t="shared" ca="1" si="14"/>
        <v>2</v>
      </c>
      <c r="Q195">
        <v>20</v>
      </c>
      <c r="R195">
        <v>4</v>
      </c>
      <c r="S195">
        <v>5.55</v>
      </c>
      <c r="T195">
        <f t="shared" ca="1" si="15"/>
        <v>566</v>
      </c>
      <c r="U195" s="2">
        <f ca="1">Table3[[#This Row],[Total Operating Time (minutes)]]/Table3[[#This Row],[Production planning Time(minutes)]]</f>
        <v>0.94699646643109536</v>
      </c>
      <c r="V195" s="2">
        <f>Table3[[#This Row],[Units Produced]]/Table3[[#This Row],[Max Capacity]]</f>
        <v>0.73166926677067079</v>
      </c>
      <c r="W195" s="2">
        <f>Table3[[#This Row],[Good Units]]/Table3[[#This Row],[Units Produced]]</f>
        <v>0.96162046908315568</v>
      </c>
      <c r="X195" s="2">
        <f>Table3[[#This Row],[Total Operating Time (minutes)]]/Table3[[#This Row],[Units Produced]]</f>
        <v>1.1428571428571428</v>
      </c>
      <c r="Y195" s="2">
        <f>Table3[[#This Row],[Defective Units]]/Table3[[#This Row],[Units Produced]]</f>
        <v>3.8379530916844352E-2</v>
      </c>
      <c r="Z195" s="4">
        <f ca="1">Table3[[#This Row],[Total Operating Time (minutes)]]/Table3[[#This Row],[Available Time(minutes)]]</f>
        <v>8.7868852459016402</v>
      </c>
      <c r="AA195" s="2">
        <f>Table3[[#This Row],[Good Units]]/Table3[[#This Row],[Units Produced]]</f>
        <v>0.96162046908315568</v>
      </c>
      <c r="AB195" s="2">
        <f>Table3[[#This Row],[Scrap Units]]/Table3[[#This Row],[Units Produced]]</f>
        <v>1.0660980810234541E-2</v>
      </c>
      <c r="AC195" s="4">
        <f>Table3[[#This Row],[Units Produced]]/Table3[[#This Row],[Shift]]</f>
        <v>469</v>
      </c>
      <c r="AD195" s="2">
        <f>Table3[[#This Row],[Units Produced]]/Table3[[#This Row],[Max Capacity]]</f>
        <v>0.73166926677067079</v>
      </c>
      <c r="AE195" s="4">
        <f>Table3[[#This Row],[Repair Time (minutes)]]/Table3[[#This Row],[Number of Repairs]]</f>
        <v>5</v>
      </c>
      <c r="AF195" s="4">
        <f ca="1">Table3[[#This Row],[Total Operating Time (minutes)]]/Table3[[#This Row],[Number of failures]]</f>
        <v>268</v>
      </c>
      <c r="AG195" s="4">
        <f>Table3[[#This Row],[Orders Fulfilled]]/Table3[[#This Row],[Orders Received]]</f>
        <v>1.5405405405405406</v>
      </c>
      <c r="AH195" s="4">
        <f>Table3[[#This Row],[Units Produced]]/Table3[[#This Row],[Energy Consumed (kWh)]]</f>
        <v>3.5960742217451314</v>
      </c>
    </row>
    <row r="196" spans="1:34" x14ac:dyDescent="0.3">
      <c r="A196" s="1">
        <f t="shared" ca="1" si="12"/>
        <v>44947</v>
      </c>
      <c r="B196">
        <v>2</v>
      </c>
      <c r="C196" t="s">
        <v>18</v>
      </c>
      <c r="D196">
        <v>516</v>
      </c>
      <c r="E196">
        <v>500</v>
      </c>
      <c r="F196">
        <v>16</v>
      </c>
      <c r="G196">
        <f t="shared" ca="1" si="13"/>
        <v>70</v>
      </c>
      <c r="H196">
        <v>11</v>
      </c>
      <c r="I196">
        <v>568</v>
      </c>
      <c r="J196">
        <v>3</v>
      </c>
      <c r="K196">
        <v>111.74</v>
      </c>
      <c r="L196">
        <v>49</v>
      </c>
      <c r="M196">
        <v>55</v>
      </c>
      <c r="N196">
        <v>3.22</v>
      </c>
      <c r="O196">
        <v>676</v>
      </c>
      <c r="P196">
        <f t="shared" ca="1" si="14"/>
        <v>4</v>
      </c>
      <c r="Q196">
        <v>38</v>
      </c>
      <c r="R196">
        <v>1</v>
      </c>
      <c r="S196">
        <v>7</v>
      </c>
      <c r="T196">
        <f t="shared" ca="1" si="15"/>
        <v>581</v>
      </c>
      <c r="U196" s="2">
        <f ca="1">Table3[[#This Row],[Total Operating Time (minutes)]]/Table3[[#This Row],[Production planning Time(minutes)]]</f>
        <v>0.97762478485370052</v>
      </c>
      <c r="V196" s="2">
        <f>Table3[[#This Row],[Units Produced]]/Table3[[#This Row],[Max Capacity]]</f>
        <v>0.76331360946745563</v>
      </c>
      <c r="W196" s="2">
        <f>Table3[[#This Row],[Good Units]]/Table3[[#This Row],[Units Produced]]</f>
        <v>0.96899224806201545</v>
      </c>
      <c r="X196" s="2">
        <f>Table3[[#This Row],[Total Operating Time (minutes)]]/Table3[[#This Row],[Units Produced]]</f>
        <v>1.1007751937984496</v>
      </c>
      <c r="Y196" s="2">
        <f>Table3[[#This Row],[Defective Units]]/Table3[[#This Row],[Units Produced]]</f>
        <v>3.1007751937984496E-2</v>
      </c>
      <c r="Z196" s="4">
        <f ca="1">Table3[[#This Row],[Total Operating Time (minutes)]]/Table3[[#This Row],[Available Time(minutes)]]</f>
        <v>8.1142857142857139</v>
      </c>
      <c r="AA196" s="2">
        <f>Table3[[#This Row],[Good Units]]/Table3[[#This Row],[Units Produced]]</f>
        <v>0.96899224806201545</v>
      </c>
      <c r="AB196" s="2">
        <f>Table3[[#This Row],[Scrap Units]]/Table3[[#This Row],[Units Produced]]</f>
        <v>5.8139534883720929E-3</v>
      </c>
      <c r="AC196" s="4">
        <f>Table3[[#This Row],[Units Produced]]/Table3[[#This Row],[Shift]]</f>
        <v>258</v>
      </c>
      <c r="AD196" s="2">
        <f>Table3[[#This Row],[Units Produced]]/Table3[[#This Row],[Max Capacity]]</f>
        <v>0.76331360946745563</v>
      </c>
      <c r="AE196" s="4">
        <f>Table3[[#This Row],[Repair Time (minutes)]]/Table3[[#This Row],[Number of Repairs]]</f>
        <v>38</v>
      </c>
      <c r="AF196" s="4">
        <f ca="1">Table3[[#This Row],[Total Operating Time (minutes)]]/Table3[[#This Row],[Number of failures]]</f>
        <v>142</v>
      </c>
      <c r="AG196" s="4">
        <f>Table3[[#This Row],[Orders Fulfilled]]/Table3[[#This Row],[Orders Received]]</f>
        <v>0.89090909090909087</v>
      </c>
      <c r="AH196" s="4">
        <f>Table3[[#This Row],[Units Produced]]/Table3[[#This Row],[Energy Consumed (kWh)]]</f>
        <v>4.6178628960085915</v>
      </c>
    </row>
    <row r="197" spans="1:34" x14ac:dyDescent="0.3">
      <c r="A197" s="1">
        <f t="shared" ca="1" si="12"/>
        <v>45298</v>
      </c>
      <c r="B197">
        <v>1</v>
      </c>
      <c r="C197" t="s">
        <v>17</v>
      </c>
      <c r="D197">
        <v>462</v>
      </c>
      <c r="E197">
        <v>447</v>
      </c>
      <c r="F197">
        <v>15</v>
      </c>
      <c r="G197">
        <f t="shared" ca="1" si="13"/>
        <v>69</v>
      </c>
      <c r="H197">
        <v>59</v>
      </c>
      <c r="I197">
        <v>408</v>
      </c>
      <c r="J197">
        <v>7</v>
      </c>
      <c r="K197">
        <v>110.29</v>
      </c>
      <c r="L197">
        <v>43</v>
      </c>
      <c r="M197">
        <v>39</v>
      </c>
      <c r="N197">
        <v>4.3499999999999996</v>
      </c>
      <c r="O197">
        <v>662</v>
      </c>
      <c r="P197">
        <f t="shared" ca="1" si="14"/>
        <v>3</v>
      </c>
      <c r="Q197">
        <v>31</v>
      </c>
      <c r="R197">
        <v>4</v>
      </c>
      <c r="S197">
        <v>7.67</v>
      </c>
      <c r="T197">
        <f t="shared" ca="1" si="15"/>
        <v>512</v>
      </c>
      <c r="U197" s="2">
        <f ca="1">Table3[[#This Row],[Total Operating Time (minutes)]]/Table3[[#This Row],[Production planning Time(minutes)]]</f>
        <v>0.796875</v>
      </c>
      <c r="V197" s="2">
        <f>Table3[[#This Row],[Units Produced]]/Table3[[#This Row],[Max Capacity]]</f>
        <v>0.69788519637462232</v>
      </c>
      <c r="W197" s="2">
        <f>Table3[[#This Row],[Good Units]]/Table3[[#This Row],[Units Produced]]</f>
        <v>0.96753246753246758</v>
      </c>
      <c r="X197" s="2">
        <f>Table3[[#This Row],[Total Operating Time (minutes)]]/Table3[[#This Row],[Units Produced]]</f>
        <v>0.88311688311688308</v>
      </c>
      <c r="Y197" s="2">
        <f>Table3[[#This Row],[Defective Units]]/Table3[[#This Row],[Units Produced]]</f>
        <v>3.2467532467532464E-2</v>
      </c>
      <c r="Z197" s="4">
        <f ca="1">Table3[[#This Row],[Total Operating Time (minutes)]]/Table3[[#This Row],[Available Time(minutes)]]</f>
        <v>5.9130434782608692</v>
      </c>
      <c r="AA197" s="2">
        <f>Table3[[#This Row],[Good Units]]/Table3[[#This Row],[Units Produced]]</f>
        <v>0.96753246753246758</v>
      </c>
      <c r="AB197" s="2">
        <f>Table3[[#This Row],[Scrap Units]]/Table3[[#This Row],[Units Produced]]</f>
        <v>1.5151515151515152E-2</v>
      </c>
      <c r="AC197" s="4">
        <f>Table3[[#This Row],[Units Produced]]/Table3[[#This Row],[Shift]]</f>
        <v>462</v>
      </c>
      <c r="AD197" s="2">
        <f>Table3[[#This Row],[Units Produced]]/Table3[[#This Row],[Max Capacity]]</f>
        <v>0.69788519637462232</v>
      </c>
      <c r="AE197" s="4">
        <f>Table3[[#This Row],[Repair Time (minutes)]]/Table3[[#This Row],[Number of Repairs]]</f>
        <v>7.75</v>
      </c>
      <c r="AF197" s="4">
        <f ca="1">Table3[[#This Row],[Total Operating Time (minutes)]]/Table3[[#This Row],[Number of failures]]</f>
        <v>136</v>
      </c>
      <c r="AG197" s="4">
        <f>Table3[[#This Row],[Orders Fulfilled]]/Table3[[#This Row],[Orders Received]]</f>
        <v>1.1025641025641026</v>
      </c>
      <c r="AH197" s="4">
        <f>Table3[[#This Row],[Units Produced]]/Table3[[#This Row],[Energy Consumed (kWh)]]</f>
        <v>4.188956387705141</v>
      </c>
    </row>
    <row r="198" spans="1:34" x14ac:dyDescent="0.3">
      <c r="A198" s="1">
        <f t="shared" ca="1" si="12"/>
        <v>45080</v>
      </c>
      <c r="B198">
        <v>3</v>
      </c>
      <c r="C198" t="s">
        <v>21</v>
      </c>
      <c r="D198">
        <v>634</v>
      </c>
      <c r="E198">
        <v>621</v>
      </c>
      <c r="F198">
        <v>13</v>
      </c>
      <c r="G198">
        <f t="shared" ca="1" si="13"/>
        <v>63</v>
      </c>
      <c r="H198">
        <v>14</v>
      </c>
      <c r="I198">
        <v>596</v>
      </c>
      <c r="J198">
        <v>6</v>
      </c>
      <c r="K198">
        <v>102.55</v>
      </c>
      <c r="L198">
        <v>45</v>
      </c>
      <c r="M198">
        <v>55</v>
      </c>
      <c r="N198">
        <v>3.4</v>
      </c>
      <c r="O198">
        <v>672</v>
      </c>
      <c r="P198">
        <f t="shared" ca="1" si="14"/>
        <v>5</v>
      </c>
      <c r="Q198">
        <v>33</v>
      </c>
      <c r="R198">
        <v>2</v>
      </c>
      <c r="S198">
        <v>3.19</v>
      </c>
      <c r="T198">
        <f t="shared" ca="1" si="15"/>
        <v>574</v>
      </c>
      <c r="U198" s="2">
        <f ca="1">Table3[[#This Row],[Total Operating Time (minutes)]]/Table3[[#This Row],[Production planning Time(minutes)]]</f>
        <v>1.0383275261324041</v>
      </c>
      <c r="V198" s="2">
        <f>Table3[[#This Row],[Units Produced]]/Table3[[#This Row],[Max Capacity]]</f>
        <v>0.94345238095238093</v>
      </c>
      <c r="W198" s="2">
        <f>Table3[[#This Row],[Good Units]]/Table3[[#This Row],[Units Produced]]</f>
        <v>0.97949526813880128</v>
      </c>
      <c r="X198" s="2">
        <f>Table3[[#This Row],[Total Operating Time (minutes)]]/Table3[[#This Row],[Units Produced]]</f>
        <v>0.94006309148264988</v>
      </c>
      <c r="Y198" s="2">
        <f>Table3[[#This Row],[Defective Units]]/Table3[[#This Row],[Units Produced]]</f>
        <v>2.0504731861198739E-2</v>
      </c>
      <c r="Z198" s="4">
        <f ca="1">Table3[[#This Row],[Total Operating Time (minutes)]]/Table3[[#This Row],[Available Time(minutes)]]</f>
        <v>9.4603174603174605</v>
      </c>
      <c r="AA198" s="2">
        <f>Table3[[#This Row],[Good Units]]/Table3[[#This Row],[Units Produced]]</f>
        <v>0.97949526813880128</v>
      </c>
      <c r="AB198" s="2">
        <f>Table3[[#This Row],[Scrap Units]]/Table3[[#This Row],[Units Produced]]</f>
        <v>9.4637223974763408E-3</v>
      </c>
      <c r="AC198" s="4">
        <f>Table3[[#This Row],[Units Produced]]/Table3[[#This Row],[Shift]]</f>
        <v>211.33333333333334</v>
      </c>
      <c r="AD198" s="2">
        <f>Table3[[#This Row],[Units Produced]]/Table3[[#This Row],[Max Capacity]]</f>
        <v>0.94345238095238093</v>
      </c>
      <c r="AE198" s="4">
        <f>Table3[[#This Row],[Repair Time (minutes)]]/Table3[[#This Row],[Number of Repairs]]</f>
        <v>16.5</v>
      </c>
      <c r="AF198" s="4">
        <f ca="1">Table3[[#This Row],[Total Operating Time (minutes)]]/Table3[[#This Row],[Number of failures]]</f>
        <v>119.2</v>
      </c>
      <c r="AG198" s="4">
        <f>Table3[[#This Row],[Orders Fulfilled]]/Table3[[#This Row],[Orders Received]]</f>
        <v>0.81818181818181823</v>
      </c>
      <c r="AH198" s="4">
        <f>Table3[[#This Row],[Units Produced]]/Table3[[#This Row],[Energy Consumed (kWh)]]</f>
        <v>6.1823500731350558</v>
      </c>
    </row>
    <row r="199" spans="1:34" x14ac:dyDescent="0.3">
      <c r="A199" s="1">
        <f t="shared" ca="1" si="12"/>
        <v>45269</v>
      </c>
      <c r="B199">
        <v>3</v>
      </c>
      <c r="C199" t="s">
        <v>18</v>
      </c>
      <c r="D199">
        <v>466</v>
      </c>
      <c r="E199">
        <v>444</v>
      </c>
      <c r="F199">
        <v>22</v>
      </c>
      <c r="G199">
        <f t="shared" ca="1" si="13"/>
        <v>69</v>
      </c>
      <c r="H199">
        <v>27</v>
      </c>
      <c r="I199">
        <v>417</v>
      </c>
      <c r="J199">
        <v>2</v>
      </c>
      <c r="K199">
        <v>172</v>
      </c>
      <c r="L199">
        <v>53</v>
      </c>
      <c r="M199">
        <v>59</v>
      </c>
      <c r="N199">
        <v>3.17</v>
      </c>
      <c r="O199">
        <v>613</v>
      </c>
      <c r="P199">
        <f t="shared" ca="1" si="14"/>
        <v>4</v>
      </c>
      <c r="Q199">
        <v>22</v>
      </c>
      <c r="R199">
        <v>3</v>
      </c>
      <c r="S199">
        <v>5.82</v>
      </c>
      <c r="T199">
        <f t="shared" ca="1" si="15"/>
        <v>575</v>
      </c>
      <c r="U199" s="2">
        <f ca="1">Table3[[#This Row],[Total Operating Time (minutes)]]/Table3[[#This Row],[Production planning Time(minutes)]]</f>
        <v>0.72521739130434781</v>
      </c>
      <c r="V199" s="2">
        <f>Table3[[#This Row],[Units Produced]]/Table3[[#This Row],[Max Capacity]]</f>
        <v>0.76019575856443722</v>
      </c>
      <c r="W199" s="2">
        <f>Table3[[#This Row],[Good Units]]/Table3[[#This Row],[Units Produced]]</f>
        <v>0.9527896995708155</v>
      </c>
      <c r="X199" s="2">
        <f>Table3[[#This Row],[Total Operating Time (minutes)]]/Table3[[#This Row],[Units Produced]]</f>
        <v>0.89484978540772531</v>
      </c>
      <c r="Y199" s="2">
        <f>Table3[[#This Row],[Defective Units]]/Table3[[#This Row],[Units Produced]]</f>
        <v>4.7210300429184553E-2</v>
      </c>
      <c r="Z199" s="4">
        <f ca="1">Table3[[#This Row],[Total Operating Time (minutes)]]/Table3[[#This Row],[Available Time(minutes)]]</f>
        <v>6.0434782608695654</v>
      </c>
      <c r="AA199" s="2">
        <f>Table3[[#This Row],[Good Units]]/Table3[[#This Row],[Units Produced]]</f>
        <v>0.9527896995708155</v>
      </c>
      <c r="AB199" s="2">
        <f>Table3[[#This Row],[Scrap Units]]/Table3[[#This Row],[Units Produced]]</f>
        <v>4.2918454935622317E-3</v>
      </c>
      <c r="AC199" s="4">
        <f>Table3[[#This Row],[Units Produced]]/Table3[[#This Row],[Shift]]</f>
        <v>155.33333333333334</v>
      </c>
      <c r="AD199" s="2">
        <f>Table3[[#This Row],[Units Produced]]/Table3[[#This Row],[Max Capacity]]</f>
        <v>0.76019575856443722</v>
      </c>
      <c r="AE199" s="4">
        <f>Table3[[#This Row],[Repair Time (minutes)]]/Table3[[#This Row],[Number of Repairs]]</f>
        <v>7.333333333333333</v>
      </c>
      <c r="AF199" s="4">
        <f ca="1">Table3[[#This Row],[Total Operating Time (minutes)]]/Table3[[#This Row],[Number of failures]]</f>
        <v>104.25</v>
      </c>
      <c r="AG199" s="4">
        <f>Table3[[#This Row],[Orders Fulfilled]]/Table3[[#This Row],[Orders Received]]</f>
        <v>0.89830508474576276</v>
      </c>
      <c r="AH199" s="4">
        <f>Table3[[#This Row],[Units Produced]]/Table3[[#This Row],[Energy Consumed (kWh)]]</f>
        <v>2.7093023255813953</v>
      </c>
    </row>
    <row r="200" spans="1:34" x14ac:dyDescent="0.3">
      <c r="A200" s="1">
        <f t="shared" ca="1" si="12"/>
        <v>45234</v>
      </c>
      <c r="B200">
        <v>2</v>
      </c>
      <c r="C200" t="s">
        <v>21</v>
      </c>
      <c r="D200">
        <v>601</v>
      </c>
      <c r="E200">
        <v>579</v>
      </c>
      <c r="F200">
        <v>22</v>
      </c>
      <c r="G200">
        <f t="shared" ca="1" si="13"/>
        <v>68</v>
      </c>
      <c r="H200">
        <v>52</v>
      </c>
      <c r="I200">
        <v>597</v>
      </c>
      <c r="J200">
        <v>4</v>
      </c>
      <c r="K200">
        <v>109.11</v>
      </c>
      <c r="L200">
        <v>41</v>
      </c>
      <c r="M200">
        <v>68</v>
      </c>
      <c r="N200">
        <v>2.11</v>
      </c>
      <c r="O200">
        <v>615</v>
      </c>
      <c r="P200">
        <f t="shared" ca="1" si="14"/>
        <v>2</v>
      </c>
      <c r="Q200">
        <v>37</v>
      </c>
      <c r="R200">
        <v>1</v>
      </c>
      <c r="S200">
        <v>5.37</v>
      </c>
      <c r="T200">
        <f t="shared" ca="1" si="15"/>
        <v>567</v>
      </c>
      <c r="U200" s="2">
        <f ca="1">Table3[[#This Row],[Total Operating Time (minutes)]]/Table3[[#This Row],[Production planning Time(minutes)]]</f>
        <v>1.052910052910053</v>
      </c>
      <c r="V200" s="2">
        <f>Table3[[#This Row],[Units Produced]]/Table3[[#This Row],[Max Capacity]]</f>
        <v>0.97723577235772363</v>
      </c>
      <c r="W200" s="2">
        <f>Table3[[#This Row],[Good Units]]/Table3[[#This Row],[Units Produced]]</f>
        <v>0.96339434276206326</v>
      </c>
      <c r="X200" s="2">
        <f>Table3[[#This Row],[Total Operating Time (minutes)]]/Table3[[#This Row],[Units Produced]]</f>
        <v>0.99334442595673877</v>
      </c>
      <c r="Y200" s="2">
        <f>Table3[[#This Row],[Defective Units]]/Table3[[#This Row],[Units Produced]]</f>
        <v>3.6605657237936774E-2</v>
      </c>
      <c r="Z200" s="4">
        <f ca="1">Table3[[#This Row],[Total Operating Time (minutes)]]/Table3[[#This Row],[Available Time(minutes)]]</f>
        <v>8.7794117647058822</v>
      </c>
      <c r="AA200" s="2">
        <f>Table3[[#This Row],[Good Units]]/Table3[[#This Row],[Units Produced]]</f>
        <v>0.96339434276206326</v>
      </c>
      <c r="AB200" s="2">
        <f>Table3[[#This Row],[Scrap Units]]/Table3[[#This Row],[Units Produced]]</f>
        <v>6.6555740432612314E-3</v>
      </c>
      <c r="AC200" s="4">
        <f>Table3[[#This Row],[Units Produced]]/Table3[[#This Row],[Shift]]</f>
        <v>300.5</v>
      </c>
      <c r="AD200" s="2">
        <f>Table3[[#This Row],[Units Produced]]/Table3[[#This Row],[Max Capacity]]</f>
        <v>0.97723577235772363</v>
      </c>
      <c r="AE200" s="4">
        <f>Table3[[#This Row],[Repair Time (minutes)]]/Table3[[#This Row],[Number of Repairs]]</f>
        <v>37</v>
      </c>
      <c r="AF200" s="4">
        <f ca="1">Table3[[#This Row],[Total Operating Time (minutes)]]/Table3[[#This Row],[Number of failures]]</f>
        <v>298.5</v>
      </c>
      <c r="AG200" s="4">
        <f>Table3[[#This Row],[Orders Fulfilled]]/Table3[[#This Row],[Orders Received]]</f>
        <v>0.6029411764705882</v>
      </c>
      <c r="AH200" s="4">
        <f>Table3[[#This Row],[Units Produced]]/Table3[[#This Row],[Energy Consumed (kWh)]]</f>
        <v>5.5082027311887085</v>
      </c>
    </row>
    <row r="201" spans="1:34" x14ac:dyDescent="0.3">
      <c r="A201" s="1">
        <f t="shared" ca="1" si="12"/>
        <v>45180</v>
      </c>
      <c r="B201">
        <v>1</v>
      </c>
      <c r="C201" t="s">
        <v>20</v>
      </c>
      <c r="D201">
        <v>503</v>
      </c>
      <c r="E201">
        <v>486</v>
      </c>
      <c r="F201">
        <v>17</v>
      </c>
      <c r="G201">
        <f t="shared" ca="1" si="13"/>
        <v>69</v>
      </c>
      <c r="H201">
        <v>32</v>
      </c>
      <c r="I201">
        <v>448</v>
      </c>
      <c r="J201">
        <v>3</v>
      </c>
      <c r="K201">
        <v>160.36000000000001</v>
      </c>
      <c r="L201">
        <v>48</v>
      </c>
      <c r="M201">
        <v>63</v>
      </c>
      <c r="N201">
        <v>2.2200000000000002</v>
      </c>
      <c r="O201">
        <v>697</v>
      </c>
      <c r="P201">
        <f t="shared" ca="1" si="14"/>
        <v>1</v>
      </c>
      <c r="Q201">
        <v>38</v>
      </c>
      <c r="R201">
        <v>5</v>
      </c>
      <c r="S201">
        <v>3.84</v>
      </c>
      <c r="T201">
        <f t="shared" ca="1" si="15"/>
        <v>547</v>
      </c>
      <c r="U201" s="2">
        <f ca="1">Table3[[#This Row],[Total Operating Time (minutes)]]/Table3[[#This Row],[Production planning Time(minutes)]]</f>
        <v>0.81901279707495434</v>
      </c>
      <c r="V201" s="2">
        <f>Table3[[#This Row],[Units Produced]]/Table3[[#This Row],[Max Capacity]]</f>
        <v>0.72166427546628409</v>
      </c>
      <c r="W201" s="2">
        <f>Table3[[#This Row],[Good Units]]/Table3[[#This Row],[Units Produced]]</f>
        <v>0.96620278330019882</v>
      </c>
      <c r="X201" s="2">
        <f>Table3[[#This Row],[Total Operating Time (minutes)]]/Table3[[#This Row],[Units Produced]]</f>
        <v>0.89065606361829031</v>
      </c>
      <c r="Y201" s="2">
        <f>Table3[[#This Row],[Defective Units]]/Table3[[#This Row],[Units Produced]]</f>
        <v>3.3797216699801194E-2</v>
      </c>
      <c r="Z201" s="4">
        <f ca="1">Table3[[#This Row],[Total Operating Time (minutes)]]/Table3[[#This Row],[Available Time(minutes)]]</f>
        <v>6.4927536231884062</v>
      </c>
      <c r="AA201" s="2">
        <f>Table3[[#This Row],[Good Units]]/Table3[[#This Row],[Units Produced]]</f>
        <v>0.96620278330019882</v>
      </c>
      <c r="AB201" s="2">
        <f>Table3[[#This Row],[Scrap Units]]/Table3[[#This Row],[Units Produced]]</f>
        <v>5.9642147117296221E-3</v>
      </c>
      <c r="AC201" s="4">
        <f>Table3[[#This Row],[Units Produced]]/Table3[[#This Row],[Shift]]</f>
        <v>503</v>
      </c>
      <c r="AD201" s="2">
        <f>Table3[[#This Row],[Units Produced]]/Table3[[#This Row],[Max Capacity]]</f>
        <v>0.72166427546628409</v>
      </c>
      <c r="AE201" s="4">
        <f>Table3[[#This Row],[Repair Time (minutes)]]/Table3[[#This Row],[Number of Repairs]]</f>
        <v>7.6</v>
      </c>
      <c r="AF201" s="4">
        <f ca="1">Table3[[#This Row],[Total Operating Time (minutes)]]/Table3[[#This Row],[Number of failures]]</f>
        <v>448</v>
      </c>
      <c r="AG201" s="4">
        <f>Table3[[#This Row],[Orders Fulfilled]]/Table3[[#This Row],[Orders Received]]</f>
        <v>0.76190476190476186</v>
      </c>
      <c r="AH201" s="4">
        <f>Table3[[#This Row],[Units Produced]]/Table3[[#This Row],[Energy Consumed (kWh)]]</f>
        <v>3.1366924420054874</v>
      </c>
    </row>
    <row r="202" spans="1:34" x14ac:dyDescent="0.3">
      <c r="A202" s="1">
        <f t="shared" ca="1" si="12"/>
        <v>45137</v>
      </c>
      <c r="B202">
        <v>2</v>
      </c>
      <c r="C202" t="s">
        <v>17</v>
      </c>
      <c r="D202">
        <v>695</v>
      </c>
      <c r="E202">
        <v>671</v>
      </c>
      <c r="F202">
        <v>24</v>
      </c>
      <c r="G202">
        <f t="shared" ca="1" si="13"/>
        <v>64</v>
      </c>
      <c r="H202">
        <v>36</v>
      </c>
      <c r="I202">
        <v>469</v>
      </c>
      <c r="J202">
        <v>10</v>
      </c>
      <c r="K202">
        <v>106.41</v>
      </c>
      <c r="L202">
        <v>58</v>
      </c>
      <c r="M202">
        <v>65</v>
      </c>
      <c r="N202">
        <v>2.29</v>
      </c>
      <c r="O202">
        <v>670</v>
      </c>
      <c r="P202">
        <f t="shared" ca="1" si="14"/>
        <v>2</v>
      </c>
      <c r="Q202">
        <v>27</v>
      </c>
      <c r="R202">
        <v>1</v>
      </c>
      <c r="S202">
        <v>7.05</v>
      </c>
      <c r="T202">
        <f t="shared" ca="1" si="15"/>
        <v>534</v>
      </c>
      <c r="U202" s="2">
        <f ca="1">Table3[[#This Row],[Total Operating Time (minutes)]]/Table3[[#This Row],[Production planning Time(minutes)]]</f>
        <v>0.87827715355805247</v>
      </c>
      <c r="V202" s="2">
        <f>Table3[[#This Row],[Units Produced]]/Table3[[#This Row],[Max Capacity]]</f>
        <v>1.0373134328358209</v>
      </c>
      <c r="W202" s="2">
        <f>Table3[[#This Row],[Good Units]]/Table3[[#This Row],[Units Produced]]</f>
        <v>0.96546762589928059</v>
      </c>
      <c r="X202" s="2">
        <f>Table3[[#This Row],[Total Operating Time (minutes)]]/Table3[[#This Row],[Units Produced]]</f>
        <v>0.67482014388489209</v>
      </c>
      <c r="Y202" s="2">
        <f>Table3[[#This Row],[Defective Units]]/Table3[[#This Row],[Units Produced]]</f>
        <v>3.4532374100719423E-2</v>
      </c>
      <c r="Z202" s="4">
        <f ca="1">Table3[[#This Row],[Total Operating Time (minutes)]]/Table3[[#This Row],[Available Time(minutes)]]</f>
        <v>7.328125</v>
      </c>
      <c r="AA202" s="2">
        <f>Table3[[#This Row],[Good Units]]/Table3[[#This Row],[Units Produced]]</f>
        <v>0.96546762589928059</v>
      </c>
      <c r="AB202" s="2">
        <f>Table3[[#This Row],[Scrap Units]]/Table3[[#This Row],[Units Produced]]</f>
        <v>1.4388489208633094E-2</v>
      </c>
      <c r="AC202" s="4">
        <f>Table3[[#This Row],[Units Produced]]/Table3[[#This Row],[Shift]]</f>
        <v>347.5</v>
      </c>
      <c r="AD202" s="2">
        <f>Table3[[#This Row],[Units Produced]]/Table3[[#This Row],[Max Capacity]]</f>
        <v>1.0373134328358209</v>
      </c>
      <c r="AE202" s="4">
        <f>Table3[[#This Row],[Repair Time (minutes)]]/Table3[[#This Row],[Number of Repairs]]</f>
        <v>27</v>
      </c>
      <c r="AF202" s="4">
        <f ca="1">Table3[[#This Row],[Total Operating Time (minutes)]]/Table3[[#This Row],[Number of failures]]</f>
        <v>234.5</v>
      </c>
      <c r="AG202" s="4">
        <f>Table3[[#This Row],[Orders Fulfilled]]/Table3[[#This Row],[Orders Received]]</f>
        <v>0.89230769230769236</v>
      </c>
      <c r="AH202" s="4">
        <f>Table3[[#This Row],[Units Produced]]/Table3[[#This Row],[Energy Consumed (kWh)]]</f>
        <v>6.5313410393759987</v>
      </c>
    </row>
    <row r="203" spans="1:34" x14ac:dyDescent="0.3">
      <c r="A203" s="1">
        <f t="shared" ca="1" si="12"/>
        <v>45276</v>
      </c>
      <c r="B203">
        <v>3</v>
      </c>
      <c r="C203" t="s">
        <v>18</v>
      </c>
      <c r="D203">
        <v>514</v>
      </c>
      <c r="E203">
        <v>502</v>
      </c>
      <c r="F203">
        <v>12</v>
      </c>
      <c r="G203">
        <f t="shared" ca="1" si="13"/>
        <v>70</v>
      </c>
      <c r="H203">
        <v>27</v>
      </c>
      <c r="I203">
        <v>495</v>
      </c>
      <c r="J203">
        <v>1</v>
      </c>
      <c r="K203">
        <v>197.12</v>
      </c>
      <c r="L203">
        <v>30</v>
      </c>
      <c r="M203">
        <v>64</v>
      </c>
      <c r="N203">
        <v>2.71</v>
      </c>
      <c r="O203">
        <v>619</v>
      </c>
      <c r="P203">
        <f t="shared" ca="1" si="14"/>
        <v>3</v>
      </c>
      <c r="Q203">
        <v>30</v>
      </c>
      <c r="R203">
        <v>4</v>
      </c>
      <c r="S203">
        <v>4.1399999999999997</v>
      </c>
      <c r="T203">
        <f t="shared" ca="1" si="15"/>
        <v>586</v>
      </c>
      <c r="U203" s="2">
        <f ca="1">Table3[[#This Row],[Total Operating Time (minutes)]]/Table3[[#This Row],[Production planning Time(minutes)]]</f>
        <v>0.84470989761092152</v>
      </c>
      <c r="V203" s="2">
        <f>Table3[[#This Row],[Units Produced]]/Table3[[#This Row],[Max Capacity]]</f>
        <v>0.8303715670436187</v>
      </c>
      <c r="W203" s="2">
        <f>Table3[[#This Row],[Good Units]]/Table3[[#This Row],[Units Produced]]</f>
        <v>0.97665369649805445</v>
      </c>
      <c r="X203" s="2">
        <f>Table3[[#This Row],[Total Operating Time (minutes)]]/Table3[[#This Row],[Units Produced]]</f>
        <v>0.96303501945525294</v>
      </c>
      <c r="Y203" s="2">
        <f>Table3[[#This Row],[Defective Units]]/Table3[[#This Row],[Units Produced]]</f>
        <v>2.3346303501945526E-2</v>
      </c>
      <c r="Z203" s="4">
        <f ca="1">Table3[[#This Row],[Total Operating Time (minutes)]]/Table3[[#This Row],[Available Time(minutes)]]</f>
        <v>7.0714285714285712</v>
      </c>
      <c r="AA203" s="2">
        <f>Table3[[#This Row],[Good Units]]/Table3[[#This Row],[Units Produced]]</f>
        <v>0.97665369649805445</v>
      </c>
      <c r="AB203" s="2">
        <f>Table3[[#This Row],[Scrap Units]]/Table3[[#This Row],[Units Produced]]</f>
        <v>1.9455252918287938E-3</v>
      </c>
      <c r="AC203" s="4">
        <f>Table3[[#This Row],[Units Produced]]/Table3[[#This Row],[Shift]]</f>
        <v>171.33333333333334</v>
      </c>
      <c r="AD203" s="2">
        <f>Table3[[#This Row],[Units Produced]]/Table3[[#This Row],[Max Capacity]]</f>
        <v>0.8303715670436187</v>
      </c>
      <c r="AE203" s="4">
        <f>Table3[[#This Row],[Repair Time (minutes)]]/Table3[[#This Row],[Number of Repairs]]</f>
        <v>7.5</v>
      </c>
      <c r="AF203" s="4">
        <f ca="1">Table3[[#This Row],[Total Operating Time (minutes)]]/Table3[[#This Row],[Number of failures]]</f>
        <v>165</v>
      </c>
      <c r="AG203" s="4">
        <f>Table3[[#This Row],[Orders Fulfilled]]/Table3[[#This Row],[Orders Received]]</f>
        <v>0.46875</v>
      </c>
      <c r="AH203" s="4">
        <f>Table3[[#This Row],[Units Produced]]/Table3[[#This Row],[Energy Consumed (kWh)]]</f>
        <v>2.6075487012987013</v>
      </c>
    </row>
    <row r="204" spans="1:34" x14ac:dyDescent="0.3">
      <c r="A204" s="1">
        <f t="shared" ca="1" si="12"/>
        <v>45209</v>
      </c>
      <c r="B204">
        <v>1</v>
      </c>
      <c r="C204" t="s">
        <v>17</v>
      </c>
      <c r="D204">
        <v>506</v>
      </c>
      <c r="E204">
        <v>495</v>
      </c>
      <c r="F204">
        <v>11</v>
      </c>
      <c r="G204">
        <f t="shared" ca="1" si="13"/>
        <v>69</v>
      </c>
      <c r="H204">
        <v>25</v>
      </c>
      <c r="I204">
        <v>515</v>
      </c>
      <c r="J204">
        <v>7</v>
      </c>
      <c r="K204">
        <v>104.62</v>
      </c>
      <c r="L204">
        <v>53</v>
      </c>
      <c r="M204">
        <v>49</v>
      </c>
      <c r="N204">
        <v>4.66</v>
      </c>
      <c r="O204">
        <v>639</v>
      </c>
      <c r="P204">
        <f t="shared" ca="1" si="14"/>
        <v>2</v>
      </c>
      <c r="Q204">
        <v>25</v>
      </c>
      <c r="R204">
        <v>5</v>
      </c>
      <c r="S204">
        <v>5.35</v>
      </c>
      <c r="T204">
        <f t="shared" ca="1" si="15"/>
        <v>504</v>
      </c>
      <c r="U204" s="2">
        <f ca="1">Table3[[#This Row],[Total Operating Time (minutes)]]/Table3[[#This Row],[Production planning Time(minutes)]]</f>
        <v>1.0218253968253967</v>
      </c>
      <c r="V204" s="2">
        <f>Table3[[#This Row],[Units Produced]]/Table3[[#This Row],[Max Capacity]]</f>
        <v>0.79186228482003129</v>
      </c>
      <c r="W204" s="2">
        <f>Table3[[#This Row],[Good Units]]/Table3[[#This Row],[Units Produced]]</f>
        <v>0.97826086956521741</v>
      </c>
      <c r="X204" s="2">
        <f>Table3[[#This Row],[Total Operating Time (minutes)]]/Table3[[#This Row],[Units Produced]]</f>
        <v>1.017786561264822</v>
      </c>
      <c r="Y204" s="2">
        <f>Table3[[#This Row],[Defective Units]]/Table3[[#This Row],[Units Produced]]</f>
        <v>2.1739130434782608E-2</v>
      </c>
      <c r="Z204" s="4">
        <f ca="1">Table3[[#This Row],[Total Operating Time (minutes)]]/Table3[[#This Row],[Available Time(minutes)]]</f>
        <v>7.4637681159420293</v>
      </c>
      <c r="AA204" s="2">
        <f>Table3[[#This Row],[Good Units]]/Table3[[#This Row],[Units Produced]]</f>
        <v>0.97826086956521741</v>
      </c>
      <c r="AB204" s="2">
        <f>Table3[[#This Row],[Scrap Units]]/Table3[[#This Row],[Units Produced]]</f>
        <v>1.383399209486166E-2</v>
      </c>
      <c r="AC204" s="4">
        <f>Table3[[#This Row],[Units Produced]]/Table3[[#This Row],[Shift]]</f>
        <v>506</v>
      </c>
      <c r="AD204" s="2">
        <f>Table3[[#This Row],[Units Produced]]/Table3[[#This Row],[Max Capacity]]</f>
        <v>0.79186228482003129</v>
      </c>
      <c r="AE204" s="4">
        <f>Table3[[#This Row],[Repair Time (minutes)]]/Table3[[#This Row],[Number of Repairs]]</f>
        <v>5</v>
      </c>
      <c r="AF204" s="4">
        <f ca="1">Table3[[#This Row],[Total Operating Time (minutes)]]/Table3[[#This Row],[Number of failures]]</f>
        <v>257.5</v>
      </c>
      <c r="AG204" s="4">
        <f>Table3[[#This Row],[Orders Fulfilled]]/Table3[[#This Row],[Orders Received]]</f>
        <v>1.0816326530612246</v>
      </c>
      <c r="AH204" s="4">
        <f>Table3[[#This Row],[Units Produced]]/Table3[[#This Row],[Energy Consumed (kWh)]]</f>
        <v>4.8365513286178548</v>
      </c>
    </row>
    <row r="205" spans="1:34" x14ac:dyDescent="0.3">
      <c r="A205" s="1">
        <f t="shared" ca="1" si="12"/>
        <v>45153</v>
      </c>
      <c r="B205">
        <v>2</v>
      </c>
      <c r="C205" t="s">
        <v>17</v>
      </c>
      <c r="D205">
        <v>549</v>
      </c>
      <c r="E205">
        <v>533</v>
      </c>
      <c r="F205">
        <v>16</v>
      </c>
      <c r="G205">
        <f t="shared" ca="1" si="13"/>
        <v>70</v>
      </c>
      <c r="H205">
        <v>19</v>
      </c>
      <c r="I205">
        <v>457</v>
      </c>
      <c r="J205">
        <v>8</v>
      </c>
      <c r="K205">
        <v>179.6</v>
      </c>
      <c r="L205">
        <v>32</v>
      </c>
      <c r="M205">
        <v>62</v>
      </c>
      <c r="N205">
        <v>2.42</v>
      </c>
      <c r="O205">
        <v>671</v>
      </c>
      <c r="P205">
        <f t="shared" ca="1" si="14"/>
        <v>5</v>
      </c>
      <c r="Q205">
        <v>21</v>
      </c>
      <c r="R205">
        <v>1</v>
      </c>
      <c r="S205">
        <v>4.08</v>
      </c>
      <c r="T205">
        <f t="shared" ca="1" si="15"/>
        <v>552</v>
      </c>
      <c r="U205" s="2">
        <f ca="1">Table3[[#This Row],[Total Operating Time (minutes)]]/Table3[[#This Row],[Production planning Time(minutes)]]</f>
        <v>0.82789855072463769</v>
      </c>
      <c r="V205" s="2">
        <f>Table3[[#This Row],[Units Produced]]/Table3[[#This Row],[Max Capacity]]</f>
        <v>0.81818181818181823</v>
      </c>
      <c r="W205" s="2">
        <f>Table3[[#This Row],[Good Units]]/Table3[[#This Row],[Units Produced]]</f>
        <v>0.97085610200364303</v>
      </c>
      <c r="X205" s="2">
        <f>Table3[[#This Row],[Total Operating Time (minutes)]]/Table3[[#This Row],[Units Produced]]</f>
        <v>0.83242258652094714</v>
      </c>
      <c r="Y205" s="2">
        <f>Table3[[#This Row],[Defective Units]]/Table3[[#This Row],[Units Produced]]</f>
        <v>2.9143897996357013E-2</v>
      </c>
      <c r="Z205" s="4">
        <f ca="1">Table3[[#This Row],[Total Operating Time (minutes)]]/Table3[[#This Row],[Available Time(minutes)]]</f>
        <v>6.5285714285714285</v>
      </c>
      <c r="AA205" s="2">
        <f>Table3[[#This Row],[Good Units]]/Table3[[#This Row],[Units Produced]]</f>
        <v>0.97085610200364303</v>
      </c>
      <c r="AB205" s="2">
        <f>Table3[[#This Row],[Scrap Units]]/Table3[[#This Row],[Units Produced]]</f>
        <v>1.4571948998178506E-2</v>
      </c>
      <c r="AC205" s="4">
        <f>Table3[[#This Row],[Units Produced]]/Table3[[#This Row],[Shift]]</f>
        <v>274.5</v>
      </c>
      <c r="AD205" s="2">
        <f>Table3[[#This Row],[Units Produced]]/Table3[[#This Row],[Max Capacity]]</f>
        <v>0.81818181818181823</v>
      </c>
      <c r="AE205" s="4">
        <f>Table3[[#This Row],[Repair Time (minutes)]]/Table3[[#This Row],[Number of Repairs]]</f>
        <v>21</v>
      </c>
      <c r="AF205" s="4">
        <f ca="1">Table3[[#This Row],[Total Operating Time (minutes)]]/Table3[[#This Row],[Number of failures]]</f>
        <v>91.4</v>
      </c>
      <c r="AG205" s="4">
        <f>Table3[[#This Row],[Orders Fulfilled]]/Table3[[#This Row],[Orders Received]]</f>
        <v>0.5161290322580645</v>
      </c>
      <c r="AH205" s="4">
        <f>Table3[[#This Row],[Units Produced]]/Table3[[#This Row],[Energy Consumed (kWh)]]</f>
        <v>3.0567928730512248</v>
      </c>
    </row>
    <row r="206" spans="1:34" x14ac:dyDescent="0.3">
      <c r="A206" s="1">
        <f t="shared" ca="1" si="12"/>
        <v>45273</v>
      </c>
      <c r="B206">
        <v>1</v>
      </c>
      <c r="C206" t="s">
        <v>20</v>
      </c>
      <c r="D206">
        <v>521</v>
      </c>
      <c r="E206">
        <v>492</v>
      </c>
      <c r="F206">
        <v>29</v>
      </c>
      <c r="G206">
        <f t="shared" ca="1" si="13"/>
        <v>70</v>
      </c>
      <c r="H206">
        <v>53</v>
      </c>
      <c r="I206">
        <v>561</v>
      </c>
      <c r="J206">
        <v>10</v>
      </c>
      <c r="K206">
        <v>150.52000000000001</v>
      </c>
      <c r="L206">
        <v>44</v>
      </c>
      <c r="M206">
        <v>32</v>
      </c>
      <c r="N206">
        <v>3.93</v>
      </c>
      <c r="O206">
        <v>654</v>
      </c>
      <c r="P206">
        <f t="shared" ca="1" si="14"/>
        <v>6</v>
      </c>
      <c r="Q206">
        <v>38</v>
      </c>
      <c r="R206">
        <v>1</v>
      </c>
      <c r="S206">
        <v>3.66</v>
      </c>
      <c r="T206">
        <f t="shared" ca="1" si="15"/>
        <v>585</v>
      </c>
      <c r="U206" s="2">
        <f ca="1">Table3[[#This Row],[Total Operating Time (minutes)]]/Table3[[#This Row],[Production planning Time(minutes)]]</f>
        <v>0.95897435897435901</v>
      </c>
      <c r="V206" s="2">
        <f>Table3[[#This Row],[Units Produced]]/Table3[[#This Row],[Max Capacity]]</f>
        <v>0.79663608562691135</v>
      </c>
      <c r="W206" s="2">
        <f>Table3[[#This Row],[Good Units]]/Table3[[#This Row],[Units Produced]]</f>
        <v>0.94433781190019195</v>
      </c>
      <c r="X206" s="2">
        <f>Table3[[#This Row],[Total Operating Time (minutes)]]/Table3[[#This Row],[Units Produced]]</f>
        <v>1.0767754318618041</v>
      </c>
      <c r="Y206" s="2">
        <f>Table3[[#This Row],[Defective Units]]/Table3[[#This Row],[Units Produced]]</f>
        <v>5.5662188099808059E-2</v>
      </c>
      <c r="Z206" s="4">
        <f ca="1">Table3[[#This Row],[Total Operating Time (minutes)]]/Table3[[#This Row],[Available Time(minutes)]]</f>
        <v>8.0142857142857142</v>
      </c>
      <c r="AA206" s="2">
        <f>Table3[[#This Row],[Good Units]]/Table3[[#This Row],[Units Produced]]</f>
        <v>0.94433781190019195</v>
      </c>
      <c r="AB206" s="2">
        <f>Table3[[#This Row],[Scrap Units]]/Table3[[#This Row],[Units Produced]]</f>
        <v>1.9193857965451054E-2</v>
      </c>
      <c r="AC206" s="4">
        <f>Table3[[#This Row],[Units Produced]]/Table3[[#This Row],[Shift]]</f>
        <v>521</v>
      </c>
      <c r="AD206" s="2">
        <f>Table3[[#This Row],[Units Produced]]/Table3[[#This Row],[Max Capacity]]</f>
        <v>0.79663608562691135</v>
      </c>
      <c r="AE206" s="4">
        <f>Table3[[#This Row],[Repair Time (minutes)]]/Table3[[#This Row],[Number of Repairs]]</f>
        <v>38</v>
      </c>
      <c r="AF206" s="4">
        <f ca="1">Table3[[#This Row],[Total Operating Time (minutes)]]/Table3[[#This Row],[Number of failures]]</f>
        <v>93.5</v>
      </c>
      <c r="AG206" s="4">
        <f>Table3[[#This Row],[Orders Fulfilled]]/Table3[[#This Row],[Orders Received]]</f>
        <v>1.375</v>
      </c>
      <c r="AH206" s="4">
        <f>Table3[[#This Row],[Units Produced]]/Table3[[#This Row],[Energy Consumed (kWh)]]</f>
        <v>3.4613340419877754</v>
      </c>
    </row>
    <row r="207" spans="1:34" x14ac:dyDescent="0.3">
      <c r="A207" s="1">
        <f t="shared" ca="1" si="12"/>
        <v>44979</v>
      </c>
      <c r="B207">
        <v>3</v>
      </c>
      <c r="C207" t="s">
        <v>21</v>
      </c>
      <c r="D207">
        <v>519</v>
      </c>
      <c r="E207">
        <v>502</v>
      </c>
      <c r="F207">
        <v>17</v>
      </c>
      <c r="G207">
        <f t="shared" ca="1" si="13"/>
        <v>70</v>
      </c>
      <c r="H207">
        <v>60</v>
      </c>
      <c r="I207">
        <v>432</v>
      </c>
      <c r="J207">
        <v>8</v>
      </c>
      <c r="K207">
        <v>113.93</v>
      </c>
      <c r="L207">
        <v>60</v>
      </c>
      <c r="M207">
        <v>48</v>
      </c>
      <c r="N207">
        <v>2.11</v>
      </c>
      <c r="O207">
        <v>626</v>
      </c>
      <c r="P207">
        <f t="shared" ca="1" si="14"/>
        <v>6</v>
      </c>
      <c r="Q207">
        <v>34</v>
      </c>
      <c r="R207">
        <v>3</v>
      </c>
      <c r="S207">
        <v>4.22</v>
      </c>
      <c r="T207">
        <f t="shared" ca="1" si="15"/>
        <v>547</v>
      </c>
      <c r="U207" s="2">
        <f ca="1">Table3[[#This Row],[Total Operating Time (minutes)]]/Table3[[#This Row],[Production planning Time(minutes)]]</f>
        <v>0.78976234003656309</v>
      </c>
      <c r="V207" s="2">
        <f>Table3[[#This Row],[Units Produced]]/Table3[[#This Row],[Max Capacity]]</f>
        <v>0.82907348242811496</v>
      </c>
      <c r="W207" s="2">
        <f>Table3[[#This Row],[Good Units]]/Table3[[#This Row],[Units Produced]]</f>
        <v>0.96724470134874763</v>
      </c>
      <c r="X207" s="2">
        <f>Table3[[#This Row],[Total Operating Time (minutes)]]/Table3[[#This Row],[Units Produced]]</f>
        <v>0.83236994219653182</v>
      </c>
      <c r="Y207" s="2">
        <f>Table3[[#This Row],[Defective Units]]/Table3[[#This Row],[Units Produced]]</f>
        <v>3.2755298651252408E-2</v>
      </c>
      <c r="Z207" s="4">
        <f ca="1">Table3[[#This Row],[Total Operating Time (minutes)]]/Table3[[#This Row],[Available Time(minutes)]]</f>
        <v>6.1714285714285717</v>
      </c>
      <c r="AA207" s="2">
        <f>Table3[[#This Row],[Good Units]]/Table3[[#This Row],[Units Produced]]</f>
        <v>0.96724470134874763</v>
      </c>
      <c r="AB207" s="2">
        <f>Table3[[#This Row],[Scrap Units]]/Table3[[#This Row],[Units Produced]]</f>
        <v>1.5414258188824663E-2</v>
      </c>
      <c r="AC207" s="4">
        <f>Table3[[#This Row],[Units Produced]]/Table3[[#This Row],[Shift]]</f>
        <v>173</v>
      </c>
      <c r="AD207" s="2">
        <f>Table3[[#This Row],[Units Produced]]/Table3[[#This Row],[Max Capacity]]</f>
        <v>0.82907348242811496</v>
      </c>
      <c r="AE207" s="4">
        <f>Table3[[#This Row],[Repair Time (minutes)]]/Table3[[#This Row],[Number of Repairs]]</f>
        <v>11.333333333333334</v>
      </c>
      <c r="AF207" s="4">
        <f ca="1">Table3[[#This Row],[Total Operating Time (minutes)]]/Table3[[#This Row],[Number of failures]]</f>
        <v>72</v>
      </c>
      <c r="AG207" s="4">
        <f>Table3[[#This Row],[Orders Fulfilled]]/Table3[[#This Row],[Orders Received]]</f>
        <v>1.25</v>
      </c>
      <c r="AH207" s="4">
        <f>Table3[[#This Row],[Units Produced]]/Table3[[#This Row],[Energy Consumed (kWh)]]</f>
        <v>4.5554287720530144</v>
      </c>
    </row>
    <row r="208" spans="1:34" x14ac:dyDescent="0.3">
      <c r="A208" s="1">
        <f t="shared" ca="1" si="12"/>
        <v>45136</v>
      </c>
      <c r="B208">
        <v>3</v>
      </c>
      <c r="C208" t="s">
        <v>21</v>
      </c>
      <c r="D208">
        <v>634</v>
      </c>
      <c r="E208">
        <v>604</v>
      </c>
      <c r="F208">
        <v>30</v>
      </c>
      <c r="G208">
        <f t="shared" ca="1" si="13"/>
        <v>66</v>
      </c>
      <c r="H208">
        <v>38</v>
      </c>
      <c r="I208">
        <v>402</v>
      </c>
      <c r="J208">
        <v>7</v>
      </c>
      <c r="K208">
        <v>178.05</v>
      </c>
      <c r="L208">
        <v>36</v>
      </c>
      <c r="M208">
        <v>58</v>
      </c>
      <c r="N208">
        <v>4.01</v>
      </c>
      <c r="O208">
        <v>632</v>
      </c>
      <c r="P208">
        <f t="shared" ca="1" si="14"/>
        <v>6</v>
      </c>
      <c r="Q208">
        <v>40</v>
      </c>
      <c r="R208">
        <v>4</v>
      </c>
      <c r="S208">
        <v>8</v>
      </c>
      <c r="T208">
        <f t="shared" ca="1" si="15"/>
        <v>580</v>
      </c>
      <c r="U208" s="2">
        <f ca="1">Table3[[#This Row],[Total Operating Time (minutes)]]/Table3[[#This Row],[Production planning Time(minutes)]]</f>
        <v>0.69310344827586212</v>
      </c>
      <c r="V208" s="2">
        <f>Table3[[#This Row],[Units Produced]]/Table3[[#This Row],[Max Capacity]]</f>
        <v>1.0031645569620253</v>
      </c>
      <c r="W208" s="2">
        <f>Table3[[#This Row],[Good Units]]/Table3[[#This Row],[Units Produced]]</f>
        <v>0.95268138801261826</v>
      </c>
      <c r="X208" s="2">
        <f>Table3[[#This Row],[Total Operating Time (minutes)]]/Table3[[#This Row],[Units Produced]]</f>
        <v>0.63406940063091488</v>
      </c>
      <c r="Y208" s="2">
        <f>Table3[[#This Row],[Defective Units]]/Table3[[#This Row],[Units Produced]]</f>
        <v>4.7318611987381701E-2</v>
      </c>
      <c r="Z208" s="4">
        <f ca="1">Table3[[#This Row],[Total Operating Time (minutes)]]/Table3[[#This Row],[Available Time(minutes)]]</f>
        <v>6.0909090909090908</v>
      </c>
      <c r="AA208" s="2">
        <f>Table3[[#This Row],[Good Units]]/Table3[[#This Row],[Units Produced]]</f>
        <v>0.95268138801261826</v>
      </c>
      <c r="AB208" s="2">
        <f>Table3[[#This Row],[Scrap Units]]/Table3[[#This Row],[Units Produced]]</f>
        <v>1.1041009463722398E-2</v>
      </c>
      <c r="AC208" s="4">
        <f>Table3[[#This Row],[Units Produced]]/Table3[[#This Row],[Shift]]</f>
        <v>211.33333333333334</v>
      </c>
      <c r="AD208" s="2">
        <f>Table3[[#This Row],[Units Produced]]/Table3[[#This Row],[Max Capacity]]</f>
        <v>1.0031645569620253</v>
      </c>
      <c r="AE208" s="4">
        <f>Table3[[#This Row],[Repair Time (minutes)]]/Table3[[#This Row],[Number of Repairs]]</f>
        <v>10</v>
      </c>
      <c r="AF208" s="4">
        <f ca="1">Table3[[#This Row],[Total Operating Time (minutes)]]/Table3[[#This Row],[Number of failures]]</f>
        <v>67</v>
      </c>
      <c r="AG208" s="4">
        <f>Table3[[#This Row],[Orders Fulfilled]]/Table3[[#This Row],[Orders Received]]</f>
        <v>0.62068965517241381</v>
      </c>
      <c r="AH208" s="4">
        <f>Table3[[#This Row],[Units Produced]]/Table3[[#This Row],[Energy Consumed (kWh)]]</f>
        <v>3.560797528784049</v>
      </c>
    </row>
    <row r="209" spans="1:34" x14ac:dyDescent="0.3">
      <c r="A209" s="1">
        <f t="shared" ca="1" si="12"/>
        <v>45225</v>
      </c>
      <c r="B209">
        <v>1</v>
      </c>
      <c r="C209" t="s">
        <v>18</v>
      </c>
      <c r="D209">
        <v>453</v>
      </c>
      <c r="E209">
        <v>442</v>
      </c>
      <c r="F209">
        <v>11</v>
      </c>
      <c r="G209">
        <f t="shared" ca="1" si="13"/>
        <v>69</v>
      </c>
      <c r="H209">
        <v>31</v>
      </c>
      <c r="I209">
        <v>458</v>
      </c>
      <c r="J209">
        <v>10</v>
      </c>
      <c r="K209">
        <v>134.38999999999999</v>
      </c>
      <c r="L209">
        <v>52</v>
      </c>
      <c r="M209">
        <v>64</v>
      </c>
      <c r="N209">
        <v>4.42</v>
      </c>
      <c r="O209">
        <v>614</v>
      </c>
      <c r="P209">
        <f t="shared" ca="1" si="14"/>
        <v>1</v>
      </c>
      <c r="Q209">
        <v>32</v>
      </c>
      <c r="R209">
        <v>2</v>
      </c>
      <c r="S209">
        <v>7.06</v>
      </c>
      <c r="T209">
        <f t="shared" ca="1" si="15"/>
        <v>505</v>
      </c>
      <c r="U209" s="2">
        <f ca="1">Table3[[#This Row],[Total Operating Time (minutes)]]/Table3[[#This Row],[Production planning Time(minutes)]]</f>
        <v>0.90693069306930696</v>
      </c>
      <c r="V209" s="2">
        <f>Table3[[#This Row],[Units Produced]]/Table3[[#This Row],[Max Capacity]]</f>
        <v>0.73778501628664495</v>
      </c>
      <c r="W209" s="2">
        <f>Table3[[#This Row],[Good Units]]/Table3[[#This Row],[Units Produced]]</f>
        <v>0.97571743929359822</v>
      </c>
      <c r="X209" s="2">
        <f>Table3[[#This Row],[Total Operating Time (minutes)]]/Table3[[#This Row],[Units Produced]]</f>
        <v>1.011037527593819</v>
      </c>
      <c r="Y209" s="2">
        <f>Table3[[#This Row],[Defective Units]]/Table3[[#This Row],[Units Produced]]</f>
        <v>2.4282560706401765E-2</v>
      </c>
      <c r="Z209" s="4">
        <f ca="1">Table3[[#This Row],[Total Operating Time (minutes)]]/Table3[[#This Row],[Available Time(minutes)]]</f>
        <v>6.63768115942029</v>
      </c>
      <c r="AA209" s="2">
        <f>Table3[[#This Row],[Good Units]]/Table3[[#This Row],[Units Produced]]</f>
        <v>0.97571743929359822</v>
      </c>
      <c r="AB209" s="2">
        <f>Table3[[#This Row],[Scrap Units]]/Table3[[#This Row],[Units Produced]]</f>
        <v>2.2075055187637971E-2</v>
      </c>
      <c r="AC209" s="4">
        <f>Table3[[#This Row],[Units Produced]]/Table3[[#This Row],[Shift]]</f>
        <v>453</v>
      </c>
      <c r="AD209" s="2">
        <f>Table3[[#This Row],[Units Produced]]/Table3[[#This Row],[Max Capacity]]</f>
        <v>0.73778501628664495</v>
      </c>
      <c r="AE209" s="4">
        <f>Table3[[#This Row],[Repair Time (minutes)]]/Table3[[#This Row],[Number of Repairs]]</f>
        <v>16</v>
      </c>
      <c r="AF209" s="4">
        <f ca="1">Table3[[#This Row],[Total Operating Time (minutes)]]/Table3[[#This Row],[Number of failures]]</f>
        <v>458</v>
      </c>
      <c r="AG209" s="4">
        <f>Table3[[#This Row],[Orders Fulfilled]]/Table3[[#This Row],[Orders Received]]</f>
        <v>0.8125</v>
      </c>
      <c r="AH209" s="4">
        <f>Table3[[#This Row],[Units Produced]]/Table3[[#This Row],[Energy Consumed (kWh)]]</f>
        <v>3.3707865168539328</v>
      </c>
    </row>
    <row r="210" spans="1:34" x14ac:dyDescent="0.3">
      <c r="A210" s="1">
        <f t="shared" ca="1" si="12"/>
        <v>45268</v>
      </c>
      <c r="B210">
        <v>3</v>
      </c>
      <c r="C210" t="s">
        <v>21</v>
      </c>
      <c r="D210">
        <v>640</v>
      </c>
      <c r="E210">
        <v>622</v>
      </c>
      <c r="F210">
        <v>18</v>
      </c>
      <c r="G210">
        <f t="shared" ca="1" si="13"/>
        <v>65</v>
      </c>
      <c r="H210">
        <v>22</v>
      </c>
      <c r="I210">
        <v>546</v>
      </c>
      <c r="J210">
        <v>4</v>
      </c>
      <c r="K210">
        <v>128.35</v>
      </c>
      <c r="L210">
        <v>37</v>
      </c>
      <c r="M210">
        <v>30</v>
      </c>
      <c r="N210">
        <v>3.44</v>
      </c>
      <c r="O210">
        <v>646</v>
      </c>
      <c r="P210">
        <f t="shared" ca="1" si="14"/>
        <v>6</v>
      </c>
      <c r="Q210">
        <v>40</v>
      </c>
      <c r="R210">
        <v>2</v>
      </c>
      <c r="S210">
        <v>7.86</v>
      </c>
      <c r="T210">
        <f t="shared" ca="1" si="15"/>
        <v>538</v>
      </c>
      <c r="U210" s="2">
        <f ca="1">Table3[[#This Row],[Total Operating Time (minutes)]]/Table3[[#This Row],[Production planning Time(minutes)]]</f>
        <v>1.0148698884758365</v>
      </c>
      <c r="V210" s="2">
        <f>Table3[[#This Row],[Units Produced]]/Table3[[#This Row],[Max Capacity]]</f>
        <v>0.99071207430340558</v>
      </c>
      <c r="W210" s="2">
        <f>Table3[[#This Row],[Good Units]]/Table3[[#This Row],[Units Produced]]</f>
        <v>0.97187500000000004</v>
      </c>
      <c r="X210" s="2">
        <f>Table3[[#This Row],[Total Operating Time (minutes)]]/Table3[[#This Row],[Units Produced]]</f>
        <v>0.85312500000000002</v>
      </c>
      <c r="Y210" s="2">
        <f>Table3[[#This Row],[Defective Units]]/Table3[[#This Row],[Units Produced]]</f>
        <v>2.8125000000000001E-2</v>
      </c>
      <c r="Z210" s="4">
        <f ca="1">Table3[[#This Row],[Total Operating Time (minutes)]]/Table3[[#This Row],[Available Time(minutes)]]</f>
        <v>8.4</v>
      </c>
      <c r="AA210" s="2">
        <f>Table3[[#This Row],[Good Units]]/Table3[[#This Row],[Units Produced]]</f>
        <v>0.97187500000000004</v>
      </c>
      <c r="AB210" s="2">
        <f>Table3[[#This Row],[Scrap Units]]/Table3[[#This Row],[Units Produced]]</f>
        <v>6.2500000000000003E-3</v>
      </c>
      <c r="AC210" s="4">
        <f>Table3[[#This Row],[Units Produced]]/Table3[[#This Row],[Shift]]</f>
        <v>213.33333333333334</v>
      </c>
      <c r="AD210" s="2">
        <f>Table3[[#This Row],[Units Produced]]/Table3[[#This Row],[Max Capacity]]</f>
        <v>0.99071207430340558</v>
      </c>
      <c r="AE210" s="4">
        <f>Table3[[#This Row],[Repair Time (minutes)]]/Table3[[#This Row],[Number of Repairs]]</f>
        <v>20</v>
      </c>
      <c r="AF210" s="4">
        <f ca="1">Table3[[#This Row],[Total Operating Time (minutes)]]/Table3[[#This Row],[Number of failures]]</f>
        <v>91</v>
      </c>
      <c r="AG210" s="4">
        <f>Table3[[#This Row],[Orders Fulfilled]]/Table3[[#This Row],[Orders Received]]</f>
        <v>1.2333333333333334</v>
      </c>
      <c r="AH210" s="4">
        <f>Table3[[#This Row],[Units Produced]]/Table3[[#This Row],[Energy Consumed (kWh)]]</f>
        <v>4.9863654070899885</v>
      </c>
    </row>
    <row r="211" spans="1:34" x14ac:dyDescent="0.3">
      <c r="A211" s="1">
        <f t="shared" ca="1" si="12"/>
        <v>45006</v>
      </c>
      <c r="B211">
        <v>2</v>
      </c>
      <c r="C211" t="s">
        <v>21</v>
      </c>
      <c r="D211">
        <v>626</v>
      </c>
      <c r="E211">
        <v>615</v>
      </c>
      <c r="F211">
        <v>11</v>
      </c>
      <c r="G211">
        <f t="shared" ca="1" si="13"/>
        <v>65</v>
      </c>
      <c r="H211">
        <v>30</v>
      </c>
      <c r="I211">
        <v>450</v>
      </c>
      <c r="J211">
        <v>8</v>
      </c>
      <c r="K211">
        <v>152.4</v>
      </c>
      <c r="L211">
        <v>57</v>
      </c>
      <c r="M211">
        <v>40</v>
      </c>
      <c r="N211">
        <v>4.07</v>
      </c>
      <c r="O211">
        <v>600</v>
      </c>
      <c r="P211">
        <f t="shared" ca="1" si="14"/>
        <v>2</v>
      </c>
      <c r="Q211">
        <v>33</v>
      </c>
      <c r="R211">
        <v>2</v>
      </c>
      <c r="S211">
        <v>3.96</v>
      </c>
      <c r="T211">
        <f t="shared" ca="1" si="15"/>
        <v>598</v>
      </c>
      <c r="U211" s="2">
        <f ca="1">Table3[[#This Row],[Total Operating Time (minutes)]]/Table3[[#This Row],[Production planning Time(minutes)]]</f>
        <v>0.75250836120401343</v>
      </c>
      <c r="V211" s="2">
        <f>Table3[[#This Row],[Units Produced]]/Table3[[#This Row],[Max Capacity]]</f>
        <v>1.0433333333333332</v>
      </c>
      <c r="W211" s="2">
        <f>Table3[[#This Row],[Good Units]]/Table3[[#This Row],[Units Produced]]</f>
        <v>0.98242811501597449</v>
      </c>
      <c r="X211" s="2">
        <f>Table3[[#This Row],[Total Operating Time (minutes)]]/Table3[[#This Row],[Units Produced]]</f>
        <v>0.71884984025559107</v>
      </c>
      <c r="Y211" s="2">
        <f>Table3[[#This Row],[Defective Units]]/Table3[[#This Row],[Units Produced]]</f>
        <v>1.7571884984025558E-2</v>
      </c>
      <c r="Z211" s="4">
        <f ca="1">Table3[[#This Row],[Total Operating Time (minutes)]]/Table3[[#This Row],[Available Time(minutes)]]</f>
        <v>6.9230769230769234</v>
      </c>
      <c r="AA211" s="2">
        <f>Table3[[#This Row],[Good Units]]/Table3[[#This Row],[Units Produced]]</f>
        <v>0.98242811501597449</v>
      </c>
      <c r="AB211" s="2">
        <f>Table3[[#This Row],[Scrap Units]]/Table3[[#This Row],[Units Produced]]</f>
        <v>1.2779552715654952E-2</v>
      </c>
      <c r="AC211" s="4">
        <f>Table3[[#This Row],[Units Produced]]/Table3[[#This Row],[Shift]]</f>
        <v>313</v>
      </c>
      <c r="AD211" s="2">
        <f>Table3[[#This Row],[Units Produced]]/Table3[[#This Row],[Max Capacity]]</f>
        <v>1.0433333333333332</v>
      </c>
      <c r="AE211" s="4">
        <f>Table3[[#This Row],[Repair Time (minutes)]]/Table3[[#This Row],[Number of Repairs]]</f>
        <v>16.5</v>
      </c>
      <c r="AF211" s="4">
        <f ca="1">Table3[[#This Row],[Total Operating Time (minutes)]]/Table3[[#This Row],[Number of failures]]</f>
        <v>225</v>
      </c>
      <c r="AG211" s="4">
        <f>Table3[[#This Row],[Orders Fulfilled]]/Table3[[#This Row],[Orders Received]]</f>
        <v>1.425</v>
      </c>
      <c r="AH211" s="4">
        <f>Table3[[#This Row],[Units Produced]]/Table3[[#This Row],[Energy Consumed (kWh)]]</f>
        <v>4.10761154855643</v>
      </c>
    </row>
    <row r="212" spans="1:34" x14ac:dyDescent="0.3">
      <c r="A212" s="1">
        <f t="shared" ca="1" si="12"/>
        <v>45286</v>
      </c>
      <c r="B212">
        <v>3</v>
      </c>
      <c r="C212" t="s">
        <v>19</v>
      </c>
      <c r="D212">
        <v>453</v>
      </c>
      <c r="E212">
        <v>430</v>
      </c>
      <c r="F212">
        <v>23</v>
      </c>
      <c r="G212">
        <f t="shared" ca="1" si="13"/>
        <v>67</v>
      </c>
      <c r="H212">
        <v>31</v>
      </c>
      <c r="I212">
        <v>455</v>
      </c>
      <c r="J212">
        <v>6</v>
      </c>
      <c r="K212">
        <v>129.58000000000001</v>
      </c>
      <c r="L212">
        <v>49</v>
      </c>
      <c r="M212">
        <v>64</v>
      </c>
      <c r="N212">
        <v>2.99</v>
      </c>
      <c r="O212">
        <v>693</v>
      </c>
      <c r="P212">
        <f t="shared" ca="1" si="14"/>
        <v>5</v>
      </c>
      <c r="Q212">
        <v>27</v>
      </c>
      <c r="R212">
        <v>2</v>
      </c>
      <c r="S212">
        <v>6.68</v>
      </c>
      <c r="T212">
        <f t="shared" ca="1" si="15"/>
        <v>589</v>
      </c>
      <c r="U212" s="2">
        <f ca="1">Table3[[#This Row],[Total Operating Time (minutes)]]/Table3[[#This Row],[Production planning Time(minutes)]]</f>
        <v>0.77249575551782679</v>
      </c>
      <c r="V212" s="2">
        <f>Table3[[#This Row],[Units Produced]]/Table3[[#This Row],[Max Capacity]]</f>
        <v>0.65367965367965364</v>
      </c>
      <c r="W212" s="2">
        <f>Table3[[#This Row],[Good Units]]/Table3[[#This Row],[Units Produced]]</f>
        <v>0.94922737306843263</v>
      </c>
      <c r="X212" s="2">
        <f>Table3[[#This Row],[Total Operating Time (minutes)]]/Table3[[#This Row],[Units Produced]]</f>
        <v>1.0044150110375276</v>
      </c>
      <c r="Y212" s="2">
        <f>Table3[[#This Row],[Defective Units]]/Table3[[#This Row],[Units Produced]]</f>
        <v>5.0772626931567331E-2</v>
      </c>
      <c r="Z212" s="4">
        <f ca="1">Table3[[#This Row],[Total Operating Time (minutes)]]/Table3[[#This Row],[Available Time(minutes)]]</f>
        <v>6.7910447761194028</v>
      </c>
      <c r="AA212" s="2">
        <f>Table3[[#This Row],[Good Units]]/Table3[[#This Row],[Units Produced]]</f>
        <v>0.94922737306843263</v>
      </c>
      <c r="AB212" s="2">
        <f>Table3[[#This Row],[Scrap Units]]/Table3[[#This Row],[Units Produced]]</f>
        <v>1.3245033112582781E-2</v>
      </c>
      <c r="AC212" s="4">
        <f>Table3[[#This Row],[Units Produced]]/Table3[[#This Row],[Shift]]</f>
        <v>151</v>
      </c>
      <c r="AD212" s="2">
        <f>Table3[[#This Row],[Units Produced]]/Table3[[#This Row],[Max Capacity]]</f>
        <v>0.65367965367965364</v>
      </c>
      <c r="AE212" s="4">
        <f>Table3[[#This Row],[Repair Time (minutes)]]/Table3[[#This Row],[Number of Repairs]]</f>
        <v>13.5</v>
      </c>
      <c r="AF212" s="4">
        <f ca="1">Table3[[#This Row],[Total Operating Time (minutes)]]/Table3[[#This Row],[Number of failures]]</f>
        <v>91</v>
      </c>
      <c r="AG212" s="4">
        <f>Table3[[#This Row],[Orders Fulfilled]]/Table3[[#This Row],[Orders Received]]</f>
        <v>0.765625</v>
      </c>
      <c r="AH212" s="4">
        <f>Table3[[#This Row],[Units Produced]]/Table3[[#This Row],[Energy Consumed (kWh)]]</f>
        <v>3.495909862633122</v>
      </c>
    </row>
    <row r="213" spans="1:34" x14ac:dyDescent="0.3">
      <c r="A213" s="1">
        <f t="shared" ca="1" si="12"/>
        <v>44947</v>
      </c>
      <c r="B213">
        <v>3</v>
      </c>
      <c r="C213" t="s">
        <v>19</v>
      </c>
      <c r="D213">
        <v>433</v>
      </c>
      <c r="E213">
        <v>406</v>
      </c>
      <c r="F213">
        <v>27</v>
      </c>
      <c r="G213">
        <f t="shared" ca="1" si="13"/>
        <v>68</v>
      </c>
      <c r="H213">
        <v>31</v>
      </c>
      <c r="I213">
        <v>440</v>
      </c>
      <c r="J213">
        <v>6</v>
      </c>
      <c r="K213">
        <v>126.55</v>
      </c>
      <c r="L213">
        <v>35</v>
      </c>
      <c r="M213">
        <v>51</v>
      </c>
      <c r="N213">
        <v>2.1</v>
      </c>
      <c r="O213">
        <v>604</v>
      </c>
      <c r="P213">
        <f t="shared" ca="1" si="14"/>
        <v>1</v>
      </c>
      <c r="Q213">
        <v>29</v>
      </c>
      <c r="R213">
        <v>2</v>
      </c>
      <c r="S213">
        <v>6.2</v>
      </c>
      <c r="T213">
        <f t="shared" ca="1" si="15"/>
        <v>572</v>
      </c>
      <c r="U213" s="2">
        <f ca="1">Table3[[#This Row],[Total Operating Time (minutes)]]/Table3[[#This Row],[Production planning Time(minutes)]]</f>
        <v>0.76923076923076927</v>
      </c>
      <c r="V213" s="2">
        <f>Table3[[#This Row],[Units Produced]]/Table3[[#This Row],[Max Capacity]]</f>
        <v>0.7168874172185431</v>
      </c>
      <c r="W213" s="2">
        <f>Table3[[#This Row],[Good Units]]/Table3[[#This Row],[Units Produced]]</f>
        <v>0.93764434180138567</v>
      </c>
      <c r="X213" s="2">
        <f>Table3[[#This Row],[Total Operating Time (minutes)]]/Table3[[#This Row],[Units Produced]]</f>
        <v>1.0161662817551964</v>
      </c>
      <c r="Y213" s="2">
        <f>Table3[[#This Row],[Defective Units]]/Table3[[#This Row],[Units Produced]]</f>
        <v>6.2355658198614321E-2</v>
      </c>
      <c r="Z213" s="4">
        <f ca="1">Table3[[#This Row],[Total Operating Time (minutes)]]/Table3[[#This Row],[Available Time(minutes)]]</f>
        <v>6.4705882352941178</v>
      </c>
      <c r="AA213" s="2">
        <f>Table3[[#This Row],[Good Units]]/Table3[[#This Row],[Units Produced]]</f>
        <v>0.93764434180138567</v>
      </c>
      <c r="AB213" s="2">
        <f>Table3[[#This Row],[Scrap Units]]/Table3[[#This Row],[Units Produced]]</f>
        <v>1.3856812933025405E-2</v>
      </c>
      <c r="AC213" s="4">
        <f>Table3[[#This Row],[Units Produced]]/Table3[[#This Row],[Shift]]</f>
        <v>144.33333333333334</v>
      </c>
      <c r="AD213" s="2">
        <f>Table3[[#This Row],[Units Produced]]/Table3[[#This Row],[Max Capacity]]</f>
        <v>0.7168874172185431</v>
      </c>
      <c r="AE213" s="4">
        <f>Table3[[#This Row],[Repair Time (minutes)]]/Table3[[#This Row],[Number of Repairs]]</f>
        <v>14.5</v>
      </c>
      <c r="AF213" s="4">
        <f ca="1">Table3[[#This Row],[Total Operating Time (minutes)]]/Table3[[#This Row],[Number of failures]]</f>
        <v>440</v>
      </c>
      <c r="AG213" s="4">
        <f>Table3[[#This Row],[Orders Fulfilled]]/Table3[[#This Row],[Orders Received]]</f>
        <v>0.68627450980392157</v>
      </c>
      <c r="AH213" s="4">
        <f>Table3[[#This Row],[Units Produced]]/Table3[[#This Row],[Energy Consumed (kWh)]]</f>
        <v>3.421572500987752</v>
      </c>
    </row>
    <row r="214" spans="1:34" x14ac:dyDescent="0.3">
      <c r="A214" s="1">
        <f t="shared" ca="1" si="12"/>
        <v>45120</v>
      </c>
      <c r="B214">
        <v>3</v>
      </c>
      <c r="C214" t="s">
        <v>21</v>
      </c>
      <c r="D214">
        <v>544</v>
      </c>
      <c r="E214">
        <v>520</v>
      </c>
      <c r="F214">
        <v>24</v>
      </c>
      <c r="G214">
        <f t="shared" ca="1" si="13"/>
        <v>68</v>
      </c>
      <c r="H214">
        <v>10</v>
      </c>
      <c r="I214">
        <v>464</v>
      </c>
      <c r="J214">
        <v>8</v>
      </c>
      <c r="K214">
        <v>168.01</v>
      </c>
      <c r="L214">
        <v>40</v>
      </c>
      <c r="M214">
        <v>62</v>
      </c>
      <c r="N214">
        <v>4.1500000000000004</v>
      </c>
      <c r="O214">
        <v>655</v>
      </c>
      <c r="P214">
        <f t="shared" ca="1" si="14"/>
        <v>3</v>
      </c>
      <c r="Q214">
        <v>36</v>
      </c>
      <c r="R214">
        <v>5</v>
      </c>
      <c r="S214">
        <v>7.7</v>
      </c>
      <c r="T214">
        <f t="shared" ca="1" si="15"/>
        <v>554</v>
      </c>
      <c r="U214" s="2">
        <f ca="1">Table3[[#This Row],[Total Operating Time (minutes)]]/Table3[[#This Row],[Production planning Time(minutes)]]</f>
        <v>0.83754512635379064</v>
      </c>
      <c r="V214" s="2">
        <f>Table3[[#This Row],[Units Produced]]/Table3[[#This Row],[Max Capacity]]</f>
        <v>0.83053435114503815</v>
      </c>
      <c r="W214" s="2">
        <f>Table3[[#This Row],[Good Units]]/Table3[[#This Row],[Units Produced]]</f>
        <v>0.95588235294117652</v>
      </c>
      <c r="X214" s="2">
        <f>Table3[[#This Row],[Total Operating Time (minutes)]]/Table3[[#This Row],[Units Produced]]</f>
        <v>0.8529411764705882</v>
      </c>
      <c r="Y214" s="2">
        <f>Table3[[#This Row],[Defective Units]]/Table3[[#This Row],[Units Produced]]</f>
        <v>4.4117647058823532E-2</v>
      </c>
      <c r="Z214" s="4">
        <f ca="1">Table3[[#This Row],[Total Operating Time (minutes)]]/Table3[[#This Row],[Available Time(minutes)]]</f>
        <v>6.8235294117647056</v>
      </c>
      <c r="AA214" s="2">
        <f>Table3[[#This Row],[Good Units]]/Table3[[#This Row],[Units Produced]]</f>
        <v>0.95588235294117652</v>
      </c>
      <c r="AB214" s="2">
        <f>Table3[[#This Row],[Scrap Units]]/Table3[[#This Row],[Units Produced]]</f>
        <v>1.4705882352941176E-2</v>
      </c>
      <c r="AC214" s="4">
        <f>Table3[[#This Row],[Units Produced]]/Table3[[#This Row],[Shift]]</f>
        <v>181.33333333333334</v>
      </c>
      <c r="AD214" s="2">
        <f>Table3[[#This Row],[Units Produced]]/Table3[[#This Row],[Max Capacity]]</f>
        <v>0.83053435114503815</v>
      </c>
      <c r="AE214" s="4">
        <f>Table3[[#This Row],[Repair Time (minutes)]]/Table3[[#This Row],[Number of Repairs]]</f>
        <v>7.2</v>
      </c>
      <c r="AF214" s="4">
        <f ca="1">Table3[[#This Row],[Total Operating Time (minutes)]]/Table3[[#This Row],[Number of failures]]</f>
        <v>154.66666666666666</v>
      </c>
      <c r="AG214" s="4">
        <f>Table3[[#This Row],[Orders Fulfilled]]/Table3[[#This Row],[Orders Received]]</f>
        <v>0.64516129032258063</v>
      </c>
      <c r="AH214" s="4">
        <f>Table3[[#This Row],[Units Produced]]/Table3[[#This Row],[Energy Consumed (kWh)]]</f>
        <v>3.237902505803226</v>
      </c>
    </row>
    <row r="215" spans="1:34" x14ac:dyDescent="0.3">
      <c r="A215" s="1">
        <f t="shared" ca="1" si="12"/>
        <v>45027</v>
      </c>
      <c r="B215">
        <v>3</v>
      </c>
      <c r="C215" t="s">
        <v>18</v>
      </c>
      <c r="D215">
        <v>700</v>
      </c>
      <c r="E215">
        <v>677</v>
      </c>
      <c r="F215">
        <v>23</v>
      </c>
      <c r="G215">
        <f t="shared" ca="1" si="13"/>
        <v>67</v>
      </c>
      <c r="H215">
        <v>14</v>
      </c>
      <c r="I215">
        <v>599</v>
      </c>
      <c r="J215">
        <v>1</v>
      </c>
      <c r="K215">
        <v>189.27</v>
      </c>
      <c r="L215">
        <v>50</v>
      </c>
      <c r="M215">
        <v>59</v>
      </c>
      <c r="N215">
        <v>2.31</v>
      </c>
      <c r="O215">
        <v>663</v>
      </c>
      <c r="P215">
        <f t="shared" ca="1" si="14"/>
        <v>7</v>
      </c>
      <c r="Q215">
        <v>34</v>
      </c>
      <c r="R215">
        <v>3</v>
      </c>
      <c r="S215">
        <v>6.66</v>
      </c>
      <c r="T215">
        <f t="shared" ca="1" si="15"/>
        <v>533</v>
      </c>
      <c r="U215" s="2">
        <f ca="1">Table3[[#This Row],[Total Operating Time (minutes)]]/Table3[[#This Row],[Production planning Time(minutes)]]</f>
        <v>1.123827392120075</v>
      </c>
      <c r="V215" s="2">
        <f>Table3[[#This Row],[Units Produced]]/Table3[[#This Row],[Max Capacity]]</f>
        <v>1.0558069381598794</v>
      </c>
      <c r="W215" s="2">
        <f>Table3[[#This Row],[Good Units]]/Table3[[#This Row],[Units Produced]]</f>
        <v>0.96714285714285719</v>
      </c>
      <c r="X215" s="2">
        <f>Table3[[#This Row],[Total Operating Time (minutes)]]/Table3[[#This Row],[Units Produced]]</f>
        <v>0.85571428571428576</v>
      </c>
      <c r="Y215" s="2">
        <f>Table3[[#This Row],[Defective Units]]/Table3[[#This Row],[Units Produced]]</f>
        <v>3.2857142857142856E-2</v>
      </c>
      <c r="Z215" s="4">
        <f ca="1">Table3[[#This Row],[Total Operating Time (minutes)]]/Table3[[#This Row],[Available Time(minutes)]]</f>
        <v>8.9402985074626873</v>
      </c>
      <c r="AA215" s="2">
        <f>Table3[[#This Row],[Good Units]]/Table3[[#This Row],[Units Produced]]</f>
        <v>0.96714285714285719</v>
      </c>
      <c r="AB215" s="2">
        <f>Table3[[#This Row],[Scrap Units]]/Table3[[#This Row],[Units Produced]]</f>
        <v>1.4285714285714286E-3</v>
      </c>
      <c r="AC215" s="4">
        <f>Table3[[#This Row],[Units Produced]]/Table3[[#This Row],[Shift]]</f>
        <v>233.33333333333334</v>
      </c>
      <c r="AD215" s="2">
        <f>Table3[[#This Row],[Units Produced]]/Table3[[#This Row],[Max Capacity]]</f>
        <v>1.0558069381598794</v>
      </c>
      <c r="AE215" s="4">
        <f>Table3[[#This Row],[Repair Time (minutes)]]/Table3[[#This Row],[Number of Repairs]]</f>
        <v>11.333333333333334</v>
      </c>
      <c r="AF215" s="4">
        <f ca="1">Table3[[#This Row],[Total Operating Time (minutes)]]/Table3[[#This Row],[Number of failures]]</f>
        <v>85.571428571428569</v>
      </c>
      <c r="AG215" s="4">
        <f>Table3[[#This Row],[Orders Fulfilled]]/Table3[[#This Row],[Orders Received]]</f>
        <v>0.84745762711864403</v>
      </c>
      <c r="AH215" s="4">
        <f>Table3[[#This Row],[Units Produced]]/Table3[[#This Row],[Energy Consumed (kWh)]]</f>
        <v>3.6984202462091189</v>
      </c>
    </row>
    <row r="216" spans="1:34" x14ac:dyDescent="0.3">
      <c r="A216" s="1">
        <f t="shared" ca="1" si="12"/>
        <v>45069</v>
      </c>
      <c r="B216">
        <v>2</v>
      </c>
      <c r="C216" t="s">
        <v>20</v>
      </c>
      <c r="D216">
        <v>544</v>
      </c>
      <c r="E216">
        <v>518</v>
      </c>
      <c r="F216">
        <v>26</v>
      </c>
      <c r="G216">
        <f t="shared" ca="1" si="13"/>
        <v>62</v>
      </c>
      <c r="H216">
        <v>56</v>
      </c>
      <c r="I216">
        <v>407</v>
      </c>
      <c r="J216">
        <v>3</v>
      </c>
      <c r="K216">
        <v>115.78</v>
      </c>
      <c r="L216">
        <v>45</v>
      </c>
      <c r="M216">
        <v>58</v>
      </c>
      <c r="N216">
        <v>2.23</v>
      </c>
      <c r="O216">
        <v>641</v>
      </c>
      <c r="P216">
        <f t="shared" ca="1" si="14"/>
        <v>6</v>
      </c>
      <c r="Q216">
        <v>40</v>
      </c>
      <c r="R216">
        <v>2</v>
      </c>
      <c r="S216">
        <v>7.42</v>
      </c>
      <c r="T216">
        <f t="shared" ca="1" si="15"/>
        <v>566</v>
      </c>
      <c r="U216" s="2">
        <f ca="1">Table3[[#This Row],[Total Operating Time (minutes)]]/Table3[[#This Row],[Production planning Time(minutes)]]</f>
        <v>0.71908127208480566</v>
      </c>
      <c r="V216" s="2">
        <f>Table3[[#This Row],[Units Produced]]/Table3[[#This Row],[Max Capacity]]</f>
        <v>0.84867394695787834</v>
      </c>
      <c r="W216" s="2">
        <f>Table3[[#This Row],[Good Units]]/Table3[[#This Row],[Units Produced]]</f>
        <v>0.95220588235294112</v>
      </c>
      <c r="X216" s="2">
        <f>Table3[[#This Row],[Total Operating Time (minutes)]]/Table3[[#This Row],[Units Produced]]</f>
        <v>0.74816176470588236</v>
      </c>
      <c r="Y216" s="2">
        <f>Table3[[#This Row],[Defective Units]]/Table3[[#This Row],[Units Produced]]</f>
        <v>4.779411764705882E-2</v>
      </c>
      <c r="Z216" s="4">
        <f ca="1">Table3[[#This Row],[Total Operating Time (minutes)]]/Table3[[#This Row],[Available Time(minutes)]]</f>
        <v>6.564516129032258</v>
      </c>
      <c r="AA216" s="2">
        <f>Table3[[#This Row],[Good Units]]/Table3[[#This Row],[Units Produced]]</f>
        <v>0.95220588235294112</v>
      </c>
      <c r="AB216" s="2">
        <f>Table3[[#This Row],[Scrap Units]]/Table3[[#This Row],[Units Produced]]</f>
        <v>5.5147058823529415E-3</v>
      </c>
      <c r="AC216" s="4">
        <f>Table3[[#This Row],[Units Produced]]/Table3[[#This Row],[Shift]]</f>
        <v>272</v>
      </c>
      <c r="AD216" s="2">
        <f>Table3[[#This Row],[Units Produced]]/Table3[[#This Row],[Max Capacity]]</f>
        <v>0.84867394695787834</v>
      </c>
      <c r="AE216" s="4">
        <f>Table3[[#This Row],[Repair Time (minutes)]]/Table3[[#This Row],[Number of Repairs]]</f>
        <v>20</v>
      </c>
      <c r="AF216" s="4">
        <f ca="1">Table3[[#This Row],[Total Operating Time (minutes)]]/Table3[[#This Row],[Number of failures]]</f>
        <v>67.833333333333329</v>
      </c>
      <c r="AG216" s="4">
        <f>Table3[[#This Row],[Orders Fulfilled]]/Table3[[#This Row],[Orders Received]]</f>
        <v>0.77586206896551724</v>
      </c>
      <c r="AH216" s="4">
        <f>Table3[[#This Row],[Units Produced]]/Table3[[#This Row],[Energy Consumed (kWh)]]</f>
        <v>4.6985662463292455</v>
      </c>
    </row>
    <row r="217" spans="1:34" x14ac:dyDescent="0.3">
      <c r="A217" s="1">
        <f t="shared" ca="1" si="12"/>
        <v>45217</v>
      </c>
      <c r="B217">
        <v>1</v>
      </c>
      <c r="C217" t="s">
        <v>17</v>
      </c>
      <c r="D217">
        <v>687</v>
      </c>
      <c r="E217">
        <v>675</v>
      </c>
      <c r="F217">
        <v>12</v>
      </c>
      <c r="G217">
        <f t="shared" ca="1" si="13"/>
        <v>65</v>
      </c>
      <c r="H217">
        <v>53</v>
      </c>
      <c r="I217">
        <v>497</v>
      </c>
      <c r="J217">
        <v>5</v>
      </c>
      <c r="K217">
        <v>155.04</v>
      </c>
      <c r="L217">
        <v>40</v>
      </c>
      <c r="M217">
        <v>61</v>
      </c>
      <c r="N217">
        <v>3.19</v>
      </c>
      <c r="O217">
        <v>609</v>
      </c>
      <c r="P217">
        <f t="shared" ca="1" si="14"/>
        <v>2</v>
      </c>
      <c r="Q217">
        <v>39</v>
      </c>
      <c r="R217">
        <v>2</v>
      </c>
      <c r="S217">
        <v>6.46</v>
      </c>
      <c r="T217">
        <f t="shared" ca="1" si="15"/>
        <v>511</v>
      </c>
      <c r="U217" s="2">
        <f ca="1">Table3[[#This Row],[Total Operating Time (minutes)]]/Table3[[#This Row],[Production planning Time(minutes)]]</f>
        <v>0.9726027397260274</v>
      </c>
      <c r="V217" s="2">
        <f>Table3[[#This Row],[Units Produced]]/Table3[[#This Row],[Max Capacity]]</f>
        <v>1.1280788177339902</v>
      </c>
      <c r="W217" s="2">
        <f>Table3[[#This Row],[Good Units]]/Table3[[#This Row],[Units Produced]]</f>
        <v>0.98253275109170302</v>
      </c>
      <c r="X217" s="2">
        <f>Table3[[#This Row],[Total Operating Time (minutes)]]/Table3[[#This Row],[Units Produced]]</f>
        <v>0.72343522561863172</v>
      </c>
      <c r="Y217" s="2">
        <f>Table3[[#This Row],[Defective Units]]/Table3[[#This Row],[Units Produced]]</f>
        <v>1.7467248908296942E-2</v>
      </c>
      <c r="Z217" s="4">
        <f ca="1">Table3[[#This Row],[Total Operating Time (minutes)]]/Table3[[#This Row],[Available Time(minutes)]]</f>
        <v>7.6461538461538465</v>
      </c>
      <c r="AA217" s="2">
        <f>Table3[[#This Row],[Good Units]]/Table3[[#This Row],[Units Produced]]</f>
        <v>0.98253275109170302</v>
      </c>
      <c r="AB217" s="2">
        <f>Table3[[#This Row],[Scrap Units]]/Table3[[#This Row],[Units Produced]]</f>
        <v>7.2780203784570596E-3</v>
      </c>
      <c r="AC217" s="4">
        <f>Table3[[#This Row],[Units Produced]]/Table3[[#This Row],[Shift]]</f>
        <v>687</v>
      </c>
      <c r="AD217" s="2">
        <f>Table3[[#This Row],[Units Produced]]/Table3[[#This Row],[Max Capacity]]</f>
        <v>1.1280788177339902</v>
      </c>
      <c r="AE217" s="4">
        <f>Table3[[#This Row],[Repair Time (minutes)]]/Table3[[#This Row],[Number of Repairs]]</f>
        <v>19.5</v>
      </c>
      <c r="AF217" s="4">
        <f ca="1">Table3[[#This Row],[Total Operating Time (minutes)]]/Table3[[#This Row],[Number of failures]]</f>
        <v>248.5</v>
      </c>
      <c r="AG217" s="4">
        <f>Table3[[#This Row],[Orders Fulfilled]]/Table3[[#This Row],[Orders Received]]</f>
        <v>0.65573770491803274</v>
      </c>
      <c r="AH217" s="4">
        <f>Table3[[#This Row],[Units Produced]]/Table3[[#This Row],[Energy Consumed (kWh)]]</f>
        <v>4.4311145510835912</v>
      </c>
    </row>
    <row r="218" spans="1:34" x14ac:dyDescent="0.3">
      <c r="A218" s="1">
        <f t="shared" ca="1" si="12"/>
        <v>45158</v>
      </c>
      <c r="B218">
        <v>2</v>
      </c>
      <c r="C218" t="s">
        <v>17</v>
      </c>
      <c r="D218">
        <v>679</v>
      </c>
      <c r="E218">
        <v>666</v>
      </c>
      <c r="F218">
        <v>13</v>
      </c>
      <c r="G218">
        <f t="shared" ca="1" si="13"/>
        <v>63</v>
      </c>
      <c r="H218">
        <v>59</v>
      </c>
      <c r="I218">
        <v>493</v>
      </c>
      <c r="J218">
        <v>5</v>
      </c>
      <c r="K218">
        <v>108.25</v>
      </c>
      <c r="L218">
        <v>48</v>
      </c>
      <c r="M218">
        <v>45</v>
      </c>
      <c r="N218">
        <v>3.82</v>
      </c>
      <c r="O218">
        <v>620</v>
      </c>
      <c r="P218">
        <f t="shared" ca="1" si="14"/>
        <v>5</v>
      </c>
      <c r="Q218">
        <v>33</v>
      </c>
      <c r="R218">
        <v>1</v>
      </c>
      <c r="S218">
        <v>5.92</v>
      </c>
      <c r="T218">
        <f t="shared" ca="1" si="15"/>
        <v>569</v>
      </c>
      <c r="U218" s="2">
        <f ca="1">Table3[[#This Row],[Total Operating Time (minutes)]]/Table3[[#This Row],[Production planning Time(minutes)]]</f>
        <v>0.86643233743409487</v>
      </c>
      <c r="V218" s="2">
        <f>Table3[[#This Row],[Units Produced]]/Table3[[#This Row],[Max Capacity]]</f>
        <v>1.0951612903225807</v>
      </c>
      <c r="W218" s="2">
        <f>Table3[[#This Row],[Good Units]]/Table3[[#This Row],[Units Produced]]</f>
        <v>0.98085419734904267</v>
      </c>
      <c r="X218" s="2">
        <f>Table3[[#This Row],[Total Operating Time (minutes)]]/Table3[[#This Row],[Units Produced]]</f>
        <v>0.72606774668630336</v>
      </c>
      <c r="Y218" s="2">
        <f>Table3[[#This Row],[Defective Units]]/Table3[[#This Row],[Units Produced]]</f>
        <v>1.9145802650957292E-2</v>
      </c>
      <c r="Z218" s="4">
        <f ca="1">Table3[[#This Row],[Total Operating Time (minutes)]]/Table3[[#This Row],[Available Time(minutes)]]</f>
        <v>7.8253968253968251</v>
      </c>
      <c r="AA218" s="2">
        <f>Table3[[#This Row],[Good Units]]/Table3[[#This Row],[Units Produced]]</f>
        <v>0.98085419734904267</v>
      </c>
      <c r="AB218" s="2">
        <f>Table3[[#This Row],[Scrap Units]]/Table3[[#This Row],[Units Produced]]</f>
        <v>7.3637702503681884E-3</v>
      </c>
      <c r="AC218" s="4">
        <f>Table3[[#This Row],[Units Produced]]/Table3[[#This Row],[Shift]]</f>
        <v>339.5</v>
      </c>
      <c r="AD218" s="2">
        <f>Table3[[#This Row],[Units Produced]]/Table3[[#This Row],[Max Capacity]]</f>
        <v>1.0951612903225807</v>
      </c>
      <c r="AE218" s="4">
        <f>Table3[[#This Row],[Repair Time (minutes)]]/Table3[[#This Row],[Number of Repairs]]</f>
        <v>33</v>
      </c>
      <c r="AF218" s="4">
        <f ca="1">Table3[[#This Row],[Total Operating Time (minutes)]]/Table3[[#This Row],[Number of failures]]</f>
        <v>98.6</v>
      </c>
      <c r="AG218" s="4">
        <f>Table3[[#This Row],[Orders Fulfilled]]/Table3[[#This Row],[Orders Received]]</f>
        <v>1.0666666666666667</v>
      </c>
      <c r="AH218" s="4">
        <f>Table3[[#This Row],[Units Produced]]/Table3[[#This Row],[Energy Consumed (kWh)]]</f>
        <v>6.2725173210161662</v>
      </c>
    </row>
    <row r="219" spans="1:34" x14ac:dyDescent="0.3">
      <c r="A219" s="1">
        <f t="shared" ca="1" si="12"/>
        <v>44927</v>
      </c>
      <c r="B219">
        <v>1</v>
      </c>
      <c r="C219" t="s">
        <v>20</v>
      </c>
      <c r="D219">
        <v>686</v>
      </c>
      <c r="E219">
        <v>657</v>
      </c>
      <c r="F219">
        <v>29</v>
      </c>
      <c r="G219">
        <f t="shared" ca="1" si="13"/>
        <v>60</v>
      </c>
      <c r="H219">
        <v>41</v>
      </c>
      <c r="I219">
        <v>516</v>
      </c>
      <c r="J219">
        <v>3</v>
      </c>
      <c r="K219">
        <v>160.84</v>
      </c>
      <c r="L219">
        <v>44</v>
      </c>
      <c r="M219">
        <v>53</v>
      </c>
      <c r="N219">
        <v>3.42</v>
      </c>
      <c r="O219">
        <v>641</v>
      </c>
      <c r="P219">
        <f t="shared" ca="1" si="14"/>
        <v>6</v>
      </c>
      <c r="Q219">
        <v>27</v>
      </c>
      <c r="R219">
        <v>2</v>
      </c>
      <c r="S219">
        <v>5.09</v>
      </c>
      <c r="T219">
        <f t="shared" ca="1" si="15"/>
        <v>566</v>
      </c>
      <c r="U219" s="2">
        <f ca="1">Table3[[#This Row],[Total Operating Time (minutes)]]/Table3[[#This Row],[Production planning Time(minutes)]]</f>
        <v>0.91166077738515905</v>
      </c>
      <c r="V219" s="2">
        <f>Table3[[#This Row],[Units Produced]]/Table3[[#This Row],[Max Capacity]]</f>
        <v>1.0702028081123245</v>
      </c>
      <c r="W219" s="2">
        <f>Table3[[#This Row],[Good Units]]/Table3[[#This Row],[Units Produced]]</f>
        <v>0.95772594752186591</v>
      </c>
      <c r="X219" s="2">
        <f>Table3[[#This Row],[Total Operating Time (minutes)]]/Table3[[#This Row],[Units Produced]]</f>
        <v>0.75218658892128276</v>
      </c>
      <c r="Y219" s="2">
        <f>Table3[[#This Row],[Defective Units]]/Table3[[#This Row],[Units Produced]]</f>
        <v>4.2274052478134108E-2</v>
      </c>
      <c r="Z219" s="4">
        <f ca="1">Table3[[#This Row],[Total Operating Time (minutes)]]/Table3[[#This Row],[Available Time(minutes)]]</f>
        <v>8.6</v>
      </c>
      <c r="AA219" s="2">
        <f>Table3[[#This Row],[Good Units]]/Table3[[#This Row],[Units Produced]]</f>
        <v>0.95772594752186591</v>
      </c>
      <c r="AB219" s="2">
        <f>Table3[[#This Row],[Scrap Units]]/Table3[[#This Row],[Units Produced]]</f>
        <v>4.3731778425655978E-3</v>
      </c>
      <c r="AC219" s="4">
        <f>Table3[[#This Row],[Units Produced]]/Table3[[#This Row],[Shift]]</f>
        <v>686</v>
      </c>
      <c r="AD219" s="2">
        <f>Table3[[#This Row],[Units Produced]]/Table3[[#This Row],[Max Capacity]]</f>
        <v>1.0702028081123245</v>
      </c>
      <c r="AE219" s="4">
        <f>Table3[[#This Row],[Repair Time (minutes)]]/Table3[[#This Row],[Number of Repairs]]</f>
        <v>13.5</v>
      </c>
      <c r="AF219" s="4">
        <f ca="1">Table3[[#This Row],[Total Operating Time (minutes)]]/Table3[[#This Row],[Number of failures]]</f>
        <v>86</v>
      </c>
      <c r="AG219" s="4">
        <f>Table3[[#This Row],[Orders Fulfilled]]/Table3[[#This Row],[Orders Received]]</f>
        <v>0.83018867924528306</v>
      </c>
      <c r="AH219" s="4">
        <f>Table3[[#This Row],[Units Produced]]/Table3[[#This Row],[Energy Consumed (kWh)]]</f>
        <v>4.2651081820442673</v>
      </c>
    </row>
    <row r="220" spans="1:34" x14ac:dyDescent="0.3">
      <c r="A220" s="1">
        <f t="shared" ca="1" si="12"/>
        <v>45246</v>
      </c>
      <c r="B220">
        <v>2</v>
      </c>
      <c r="C220" t="s">
        <v>21</v>
      </c>
      <c r="D220">
        <v>667</v>
      </c>
      <c r="E220">
        <v>648</v>
      </c>
      <c r="F220">
        <v>19</v>
      </c>
      <c r="G220">
        <f t="shared" ca="1" si="13"/>
        <v>68</v>
      </c>
      <c r="H220">
        <v>31</v>
      </c>
      <c r="I220">
        <v>410</v>
      </c>
      <c r="J220">
        <v>2</v>
      </c>
      <c r="K220">
        <v>169.99</v>
      </c>
      <c r="L220">
        <v>55</v>
      </c>
      <c r="M220">
        <v>63</v>
      </c>
      <c r="N220">
        <v>3.75</v>
      </c>
      <c r="O220">
        <v>647</v>
      </c>
      <c r="P220">
        <f t="shared" ca="1" si="14"/>
        <v>4</v>
      </c>
      <c r="Q220">
        <v>28</v>
      </c>
      <c r="R220">
        <v>4</v>
      </c>
      <c r="S220">
        <v>3.41</v>
      </c>
      <c r="T220">
        <f t="shared" ca="1" si="15"/>
        <v>510</v>
      </c>
      <c r="U220" s="2">
        <f ca="1">Table3[[#This Row],[Total Operating Time (minutes)]]/Table3[[#This Row],[Production planning Time(minutes)]]</f>
        <v>0.80392156862745101</v>
      </c>
      <c r="V220" s="2">
        <f>Table3[[#This Row],[Units Produced]]/Table3[[#This Row],[Max Capacity]]</f>
        <v>1.0309119010819165</v>
      </c>
      <c r="W220" s="2">
        <f>Table3[[#This Row],[Good Units]]/Table3[[#This Row],[Units Produced]]</f>
        <v>0.9715142428785607</v>
      </c>
      <c r="X220" s="2">
        <f>Table3[[#This Row],[Total Operating Time (minutes)]]/Table3[[#This Row],[Units Produced]]</f>
        <v>0.61469265367316339</v>
      </c>
      <c r="Y220" s="2">
        <f>Table3[[#This Row],[Defective Units]]/Table3[[#This Row],[Units Produced]]</f>
        <v>2.8485757121439279E-2</v>
      </c>
      <c r="Z220" s="4">
        <f ca="1">Table3[[#This Row],[Total Operating Time (minutes)]]/Table3[[#This Row],[Available Time(minutes)]]</f>
        <v>6.0294117647058822</v>
      </c>
      <c r="AA220" s="2">
        <f>Table3[[#This Row],[Good Units]]/Table3[[#This Row],[Units Produced]]</f>
        <v>0.9715142428785607</v>
      </c>
      <c r="AB220" s="2">
        <f>Table3[[#This Row],[Scrap Units]]/Table3[[#This Row],[Units Produced]]</f>
        <v>2.9985007496251873E-3</v>
      </c>
      <c r="AC220" s="4">
        <f>Table3[[#This Row],[Units Produced]]/Table3[[#This Row],[Shift]]</f>
        <v>333.5</v>
      </c>
      <c r="AD220" s="2">
        <f>Table3[[#This Row],[Units Produced]]/Table3[[#This Row],[Max Capacity]]</f>
        <v>1.0309119010819165</v>
      </c>
      <c r="AE220" s="4">
        <f>Table3[[#This Row],[Repair Time (minutes)]]/Table3[[#This Row],[Number of Repairs]]</f>
        <v>7</v>
      </c>
      <c r="AF220" s="4">
        <f ca="1">Table3[[#This Row],[Total Operating Time (minutes)]]/Table3[[#This Row],[Number of failures]]</f>
        <v>102.5</v>
      </c>
      <c r="AG220" s="4">
        <f>Table3[[#This Row],[Orders Fulfilled]]/Table3[[#This Row],[Orders Received]]</f>
        <v>0.87301587301587302</v>
      </c>
      <c r="AH220" s="4">
        <f>Table3[[#This Row],[Units Produced]]/Table3[[#This Row],[Energy Consumed (kWh)]]</f>
        <v>3.9237602211894815</v>
      </c>
    </row>
    <row r="221" spans="1:34" x14ac:dyDescent="0.3">
      <c r="A221" s="1">
        <f t="shared" ca="1" si="12"/>
        <v>45191</v>
      </c>
      <c r="B221">
        <v>2</v>
      </c>
      <c r="C221" t="s">
        <v>21</v>
      </c>
      <c r="D221">
        <v>584</v>
      </c>
      <c r="E221">
        <v>562</v>
      </c>
      <c r="F221">
        <v>22</v>
      </c>
      <c r="G221">
        <f t="shared" ca="1" si="13"/>
        <v>60</v>
      </c>
      <c r="H221">
        <v>59</v>
      </c>
      <c r="I221">
        <v>598</v>
      </c>
      <c r="J221">
        <v>6</v>
      </c>
      <c r="K221">
        <v>169.29</v>
      </c>
      <c r="L221">
        <v>53</v>
      </c>
      <c r="M221">
        <v>40</v>
      </c>
      <c r="N221">
        <v>4.0599999999999996</v>
      </c>
      <c r="O221">
        <v>632</v>
      </c>
      <c r="P221">
        <f t="shared" ca="1" si="14"/>
        <v>5</v>
      </c>
      <c r="Q221">
        <v>39</v>
      </c>
      <c r="R221">
        <v>1</v>
      </c>
      <c r="S221">
        <v>4.1500000000000004</v>
      </c>
      <c r="T221">
        <f t="shared" ca="1" si="15"/>
        <v>564</v>
      </c>
      <c r="U221" s="2">
        <f ca="1">Table3[[#This Row],[Total Operating Time (minutes)]]/Table3[[#This Row],[Production planning Time(minutes)]]</f>
        <v>1.0602836879432624</v>
      </c>
      <c r="V221" s="2">
        <f>Table3[[#This Row],[Units Produced]]/Table3[[#This Row],[Max Capacity]]</f>
        <v>0.92405063291139244</v>
      </c>
      <c r="W221" s="2">
        <f>Table3[[#This Row],[Good Units]]/Table3[[#This Row],[Units Produced]]</f>
        <v>0.96232876712328763</v>
      </c>
      <c r="X221" s="2">
        <f>Table3[[#This Row],[Total Operating Time (minutes)]]/Table3[[#This Row],[Units Produced]]</f>
        <v>1.023972602739726</v>
      </c>
      <c r="Y221" s="2">
        <f>Table3[[#This Row],[Defective Units]]/Table3[[#This Row],[Units Produced]]</f>
        <v>3.7671232876712327E-2</v>
      </c>
      <c r="Z221" s="4">
        <f ca="1">Table3[[#This Row],[Total Operating Time (minutes)]]/Table3[[#This Row],[Available Time(minutes)]]</f>
        <v>9.9666666666666668</v>
      </c>
      <c r="AA221" s="2">
        <f>Table3[[#This Row],[Good Units]]/Table3[[#This Row],[Units Produced]]</f>
        <v>0.96232876712328763</v>
      </c>
      <c r="AB221" s="2">
        <f>Table3[[#This Row],[Scrap Units]]/Table3[[#This Row],[Units Produced]]</f>
        <v>1.0273972602739725E-2</v>
      </c>
      <c r="AC221" s="4">
        <f>Table3[[#This Row],[Units Produced]]/Table3[[#This Row],[Shift]]</f>
        <v>292</v>
      </c>
      <c r="AD221" s="2">
        <f>Table3[[#This Row],[Units Produced]]/Table3[[#This Row],[Max Capacity]]</f>
        <v>0.92405063291139244</v>
      </c>
      <c r="AE221" s="4">
        <f>Table3[[#This Row],[Repair Time (minutes)]]/Table3[[#This Row],[Number of Repairs]]</f>
        <v>39</v>
      </c>
      <c r="AF221" s="4">
        <f ca="1">Table3[[#This Row],[Total Operating Time (minutes)]]/Table3[[#This Row],[Number of failures]]</f>
        <v>119.6</v>
      </c>
      <c r="AG221" s="4">
        <f>Table3[[#This Row],[Orders Fulfilled]]/Table3[[#This Row],[Orders Received]]</f>
        <v>1.325</v>
      </c>
      <c r="AH221" s="4">
        <f>Table3[[#This Row],[Units Produced]]/Table3[[#This Row],[Energy Consumed (kWh)]]</f>
        <v>3.4497016953157305</v>
      </c>
    </row>
    <row r="222" spans="1:34" x14ac:dyDescent="0.3">
      <c r="A222" s="1">
        <f t="shared" ca="1" si="12"/>
        <v>45147</v>
      </c>
      <c r="B222">
        <v>1</v>
      </c>
      <c r="C222" t="s">
        <v>21</v>
      </c>
      <c r="D222">
        <v>547</v>
      </c>
      <c r="E222">
        <v>518</v>
      </c>
      <c r="F222">
        <v>29</v>
      </c>
      <c r="G222">
        <f t="shared" ca="1" si="13"/>
        <v>63</v>
      </c>
      <c r="H222">
        <v>23</v>
      </c>
      <c r="I222">
        <v>544</v>
      </c>
      <c r="J222">
        <v>7</v>
      </c>
      <c r="K222">
        <v>132.16</v>
      </c>
      <c r="L222">
        <v>53</v>
      </c>
      <c r="M222">
        <v>60</v>
      </c>
      <c r="N222">
        <v>4.95</v>
      </c>
      <c r="O222">
        <v>659</v>
      </c>
      <c r="P222">
        <f t="shared" ca="1" si="14"/>
        <v>5</v>
      </c>
      <c r="Q222">
        <v>20</v>
      </c>
      <c r="R222">
        <v>1</v>
      </c>
      <c r="S222">
        <v>5.7</v>
      </c>
      <c r="T222">
        <f t="shared" ca="1" si="15"/>
        <v>593</v>
      </c>
      <c r="U222" s="2">
        <f ca="1">Table3[[#This Row],[Total Operating Time (minutes)]]/Table3[[#This Row],[Production planning Time(minutes)]]</f>
        <v>0.91736930860033727</v>
      </c>
      <c r="V222" s="2">
        <f>Table3[[#This Row],[Units Produced]]/Table3[[#This Row],[Max Capacity]]</f>
        <v>0.83004552352048555</v>
      </c>
      <c r="W222" s="2">
        <f>Table3[[#This Row],[Good Units]]/Table3[[#This Row],[Units Produced]]</f>
        <v>0.94698354661791595</v>
      </c>
      <c r="X222" s="2">
        <f>Table3[[#This Row],[Total Operating Time (minutes)]]/Table3[[#This Row],[Units Produced]]</f>
        <v>0.99451553930530168</v>
      </c>
      <c r="Y222" s="2">
        <f>Table3[[#This Row],[Defective Units]]/Table3[[#This Row],[Units Produced]]</f>
        <v>5.3016453382084092E-2</v>
      </c>
      <c r="Z222" s="4">
        <f ca="1">Table3[[#This Row],[Total Operating Time (minutes)]]/Table3[[#This Row],[Available Time(minutes)]]</f>
        <v>8.6349206349206344</v>
      </c>
      <c r="AA222" s="2">
        <f>Table3[[#This Row],[Good Units]]/Table3[[#This Row],[Units Produced]]</f>
        <v>0.94698354661791595</v>
      </c>
      <c r="AB222" s="2">
        <f>Table3[[#This Row],[Scrap Units]]/Table3[[#This Row],[Units Produced]]</f>
        <v>1.2797074954296161E-2</v>
      </c>
      <c r="AC222" s="4">
        <f>Table3[[#This Row],[Units Produced]]/Table3[[#This Row],[Shift]]</f>
        <v>547</v>
      </c>
      <c r="AD222" s="2">
        <f>Table3[[#This Row],[Units Produced]]/Table3[[#This Row],[Max Capacity]]</f>
        <v>0.83004552352048555</v>
      </c>
      <c r="AE222" s="4">
        <f>Table3[[#This Row],[Repair Time (minutes)]]/Table3[[#This Row],[Number of Repairs]]</f>
        <v>20</v>
      </c>
      <c r="AF222" s="4">
        <f ca="1">Table3[[#This Row],[Total Operating Time (minutes)]]/Table3[[#This Row],[Number of failures]]</f>
        <v>108.8</v>
      </c>
      <c r="AG222" s="4">
        <f>Table3[[#This Row],[Orders Fulfilled]]/Table3[[#This Row],[Orders Received]]</f>
        <v>0.8833333333333333</v>
      </c>
      <c r="AH222" s="4">
        <f>Table3[[#This Row],[Units Produced]]/Table3[[#This Row],[Energy Consumed (kWh)]]</f>
        <v>4.1389225181598066</v>
      </c>
    </row>
    <row r="223" spans="1:34" x14ac:dyDescent="0.3">
      <c r="A223" s="1">
        <f t="shared" ca="1" si="12"/>
        <v>44988</v>
      </c>
      <c r="B223">
        <v>3</v>
      </c>
      <c r="C223" t="s">
        <v>20</v>
      </c>
      <c r="D223">
        <v>478</v>
      </c>
      <c r="E223">
        <v>454</v>
      </c>
      <c r="F223">
        <v>24</v>
      </c>
      <c r="G223">
        <f t="shared" ca="1" si="13"/>
        <v>62</v>
      </c>
      <c r="H223">
        <v>53</v>
      </c>
      <c r="I223">
        <v>471</v>
      </c>
      <c r="J223">
        <v>2</v>
      </c>
      <c r="K223">
        <v>159.01</v>
      </c>
      <c r="L223">
        <v>48</v>
      </c>
      <c r="M223">
        <v>50</v>
      </c>
      <c r="N223">
        <v>2.15</v>
      </c>
      <c r="O223">
        <v>600</v>
      </c>
      <c r="P223">
        <f t="shared" ca="1" si="14"/>
        <v>2</v>
      </c>
      <c r="Q223">
        <v>34</v>
      </c>
      <c r="R223">
        <v>4</v>
      </c>
      <c r="S223">
        <v>7.04</v>
      </c>
      <c r="T223">
        <f t="shared" ca="1" si="15"/>
        <v>534</v>
      </c>
      <c r="U223" s="2">
        <f ca="1">Table3[[#This Row],[Total Operating Time (minutes)]]/Table3[[#This Row],[Production planning Time(minutes)]]</f>
        <v>0.8820224719101124</v>
      </c>
      <c r="V223" s="2">
        <f>Table3[[#This Row],[Units Produced]]/Table3[[#This Row],[Max Capacity]]</f>
        <v>0.79666666666666663</v>
      </c>
      <c r="W223" s="2">
        <f>Table3[[#This Row],[Good Units]]/Table3[[#This Row],[Units Produced]]</f>
        <v>0.94979079497907948</v>
      </c>
      <c r="X223" s="2">
        <f>Table3[[#This Row],[Total Operating Time (minutes)]]/Table3[[#This Row],[Units Produced]]</f>
        <v>0.9853556485355649</v>
      </c>
      <c r="Y223" s="2">
        <f>Table3[[#This Row],[Defective Units]]/Table3[[#This Row],[Units Produced]]</f>
        <v>5.0209205020920501E-2</v>
      </c>
      <c r="Z223" s="4">
        <f ca="1">Table3[[#This Row],[Total Operating Time (minutes)]]/Table3[[#This Row],[Available Time(minutes)]]</f>
        <v>7.596774193548387</v>
      </c>
      <c r="AA223" s="2">
        <f>Table3[[#This Row],[Good Units]]/Table3[[#This Row],[Units Produced]]</f>
        <v>0.94979079497907948</v>
      </c>
      <c r="AB223" s="2">
        <f>Table3[[#This Row],[Scrap Units]]/Table3[[#This Row],[Units Produced]]</f>
        <v>4.1841004184100415E-3</v>
      </c>
      <c r="AC223" s="4">
        <f>Table3[[#This Row],[Units Produced]]/Table3[[#This Row],[Shift]]</f>
        <v>159.33333333333334</v>
      </c>
      <c r="AD223" s="2">
        <f>Table3[[#This Row],[Units Produced]]/Table3[[#This Row],[Max Capacity]]</f>
        <v>0.79666666666666663</v>
      </c>
      <c r="AE223" s="4">
        <f>Table3[[#This Row],[Repair Time (minutes)]]/Table3[[#This Row],[Number of Repairs]]</f>
        <v>8.5</v>
      </c>
      <c r="AF223" s="4">
        <f ca="1">Table3[[#This Row],[Total Operating Time (minutes)]]/Table3[[#This Row],[Number of failures]]</f>
        <v>235.5</v>
      </c>
      <c r="AG223" s="4">
        <f>Table3[[#This Row],[Orders Fulfilled]]/Table3[[#This Row],[Orders Received]]</f>
        <v>0.96</v>
      </c>
      <c r="AH223" s="4">
        <f>Table3[[#This Row],[Units Produced]]/Table3[[#This Row],[Energy Consumed (kWh)]]</f>
        <v>3.0061002452675933</v>
      </c>
    </row>
    <row r="224" spans="1:34" x14ac:dyDescent="0.3">
      <c r="A224" s="1">
        <f t="shared" ca="1" si="12"/>
        <v>45192</v>
      </c>
      <c r="B224">
        <v>2</v>
      </c>
      <c r="C224" t="s">
        <v>20</v>
      </c>
      <c r="D224">
        <v>689</v>
      </c>
      <c r="E224">
        <v>678</v>
      </c>
      <c r="F224">
        <v>11</v>
      </c>
      <c r="G224">
        <f t="shared" ca="1" si="13"/>
        <v>68</v>
      </c>
      <c r="H224">
        <v>16</v>
      </c>
      <c r="I224">
        <v>580</v>
      </c>
      <c r="J224">
        <v>2</v>
      </c>
      <c r="K224">
        <v>144.61000000000001</v>
      </c>
      <c r="L224">
        <v>33</v>
      </c>
      <c r="M224">
        <v>59</v>
      </c>
      <c r="N224">
        <v>2.89</v>
      </c>
      <c r="O224">
        <v>667</v>
      </c>
      <c r="P224">
        <f t="shared" ca="1" si="14"/>
        <v>5</v>
      </c>
      <c r="Q224">
        <v>21</v>
      </c>
      <c r="R224">
        <v>1</v>
      </c>
      <c r="S224">
        <v>6.69</v>
      </c>
      <c r="T224">
        <f t="shared" ca="1" si="15"/>
        <v>600</v>
      </c>
      <c r="U224" s="2">
        <f ca="1">Table3[[#This Row],[Total Operating Time (minutes)]]/Table3[[#This Row],[Production planning Time(minutes)]]</f>
        <v>0.96666666666666667</v>
      </c>
      <c r="V224" s="2">
        <f>Table3[[#This Row],[Units Produced]]/Table3[[#This Row],[Max Capacity]]</f>
        <v>1.0329835082458771</v>
      </c>
      <c r="W224" s="2">
        <f>Table3[[#This Row],[Good Units]]/Table3[[#This Row],[Units Produced]]</f>
        <v>0.98403483309143691</v>
      </c>
      <c r="X224" s="2">
        <f>Table3[[#This Row],[Total Operating Time (minutes)]]/Table3[[#This Row],[Units Produced]]</f>
        <v>0.84179970972423801</v>
      </c>
      <c r="Y224" s="2">
        <f>Table3[[#This Row],[Defective Units]]/Table3[[#This Row],[Units Produced]]</f>
        <v>1.5965166908563134E-2</v>
      </c>
      <c r="Z224" s="4">
        <f ca="1">Table3[[#This Row],[Total Operating Time (minutes)]]/Table3[[#This Row],[Available Time(minutes)]]</f>
        <v>8.5294117647058822</v>
      </c>
      <c r="AA224" s="2">
        <f>Table3[[#This Row],[Good Units]]/Table3[[#This Row],[Units Produced]]</f>
        <v>0.98403483309143691</v>
      </c>
      <c r="AB224" s="2">
        <f>Table3[[#This Row],[Scrap Units]]/Table3[[#This Row],[Units Produced]]</f>
        <v>2.9027576197387518E-3</v>
      </c>
      <c r="AC224" s="4">
        <f>Table3[[#This Row],[Units Produced]]/Table3[[#This Row],[Shift]]</f>
        <v>344.5</v>
      </c>
      <c r="AD224" s="2">
        <f>Table3[[#This Row],[Units Produced]]/Table3[[#This Row],[Max Capacity]]</f>
        <v>1.0329835082458771</v>
      </c>
      <c r="AE224" s="4">
        <f>Table3[[#This Row],[Repair Time (minutes)]]/Table3[[#This Row],[Number of Repairs]]</f>
        <v>21</v>
      </c>
      <c r="AF224" s="4">
        <f ca="1">Table3[[#This Row],[Total Operating Time (minutes)]]/Table3[[#This Row],[Number of failures]]</f>
        <v>116</v>
      </c>
      <c r="AG224" s="4">
        <f>Table3[[#This Row],[Orders Fulfilled]]/Table3[[#This Row],[Orders Received]]</f>
        <v>0.55932203389830504</v>
      </c>
      <c r="AH224" s="4">
        <f>Table3[[#This Row],[Units Produced]]/Table3[[#This Row],[Energy Consumed (kWh)]]</f>
        <v>4.7645391051794475</v>
      </c>
    </row>
    <row r="225" spans="1:34" x14ac:dyDescent="0.3">
      <c r="A225" s="1">
        <f t="shared" ca="1" si="12"/>
        <v>45220</v>
      </c>
      <c r="B225">
        <v>1</v>
      </c>
      <c r="C225" t="s">
        <v>17</v>
      </c>
      <c r="D225">
        <v>440</v>
      </c>
      <c r="E225">
        <v>414</v>
      </c>
      <c r="F225">
        <v>26</v>
      </c>
      <c r="G225">
        <f t="shared" ca="1" si="13"/>
        <v>65</v>
      </c>
      <c r="H225">
        <v>11</v>
      </c>
      <c r="I225">
        <v>556</v>
      </c>
      <c r="J225">
        <v>10</v>
      </c>
      <c r="K225">
        <v>196.87</v>
      </c>
      <c r="L225">
        <v>39</v>
      </c>
      <c r="M225">
        <v>33</v>
      </c>
      <c r="N225">
        <v>2.61</v>
      </c>
      <c r="O225">
        <v>637</v>
      </c>
      <c r="P225">
        <f t="shared" ca="1" si="14"/>
        <v>6</v>
      </c>
      <c r="Q225">
        <v>21</v>
      </c>
      <c r="R225">
        <v>3</v>
      </c>
      <c r="S225">
        <v>6.21</v>
      </c>
      <c r="T225">
        <f t="shared" ca="1" si="15"/>
        <v>512</v>
      </c>
      <c r="U225" s="2">
        <f ca="1">Table3[[#This Row],[Total Operating Time (minutes)]]/Table3[[#This Row],[Production planning Time(minutes)]]</f>
        <v>1.0859375</v>
      </c>
      <c r="V225" s="2">
        <f>Table3[[#This Row],[Units Produced]]/Table3[[#This Row],[Max Capacity]]</f>
        <v>0.69073783359497642</v>
      </c>
      <c r="W225" s="2">
        <f>Table3[[#This Row],[Good Units]]/Table3[[#This Row],[Units Produced]]</f>
        <v>0.94090909090909092</v>
      </c>
      <c r="X225" s="2">
        <f>Table3[[#This Row],[Total Operating Time (minutes)]]/Table3[[#This Row],[Units Produced]]</f>
        <v>1.2636363636363637</v>
      </c>
      <c r="Y225" s="2">
        <f>Table3[[#This Row],[Defective Units]]/Table3[[#This Row],[Units Produced]]</f>
        <v>5.909090909090909E-2</v>
      </c>
      <c r="Z225" s="4">
        <f ca="1">Table3[[#This Row],[Total Operating Time (minutes)]]/Table3[[#This Row],[Available Time(minutes)]]</f>
        <v>8.5538461538461537</v>
      </c>
      <c r="AA225" s="2">
        <f>Table3[[#This Row],[Good Units]]/Table3[[#This Row],[Units Produced]]</f>
        <v>0.94090909090909092</v>
      </c>
      <c r="AB225" s="2">
        <f>Table3[[#This Row],[Scrap Units]]/Table3[[#This Row],[Units Produced]]</f>
        <v>2.2727272727272728E-2</v>
      </c>
      <c r="AC225" s="4">
        <f>Table3[[#This Row],[Units Produced]]/Table3[[#This Row],[Shift]]</f>
        <v>440</v>
      </c>
      <c r="AD225" s="2">
        <f>Table3[[#This Row],[Units Produced]]/Table3[[#This Row],[Max Capacity]]</f>
        <v>0.69073783359497642</v>
      </c>
      <c r="AE225" s="4">
        <f>Table3[[#This Row],[Repair Time (minutes)]]/Table3[[#This Row],[Number of Repairs]]</f>
        <v>7</v>
      </c>
      <c r="AF225" s="4">
        <f ca="1">Table3[[#This Row],[Total Operating Time (minutes)]]/Table3[[#This Row],[Number of failures]]</f>
        <v>92.666666666666671</v>
      </c>
      <c r="AG225" s="4">
        <f>Table3[[#This Row],[Orders Fulfilled]]/Table3[[#This Row],[Orders Received]]</f>
        <v>1.1818181818181819</v>
      </c>
      <c r="AH225" s="4">
        <f>Table3[[#This Row],[Units Produced]]/Table3[[#This Row],[Energy Consumed (kWh)]]</f>
        <v>2.2349773962513333</v>
      </c>
    </row>
    <row r="226" spans="1:34" x14ac:dyDescent="0.3">
      <c r="A226" s="1">
        <f t="shared" ca="1" si="12"/>
        <v>45149</v>
      </c>
      <c r="B226">
        <v>2</v>
      </c>
      <c r="C226" t="s">
        <v>18</v>
      </c>
      <c r="D226">
        <v>572</v>
      </c>
      <c r="E226">
        <v>548</v>
      </c>
      <c r="F226">
        <v>24</v>
      </c>
      <c r="G226">
        <f t="shared" ca="1" si="13"/>
        <v>62</v>
      </c>
      <c r="H226">
        <v>13</v>
      </c>
      <c r="I226">
        <v>454</v>
      </c>
      <c r="J226">
        <v>4</v>
      </c>
      <c r="K226">
        <v>191.32</v>
      </c>
      <c r="L226">
        <v>53</v>
      </c>
      <c r="M226">
        <v>38</v>
      </c>
      <c r="N226">
        <v>4.13</v>
      </c>
      <c r="O226">
        <v>693</v>
      </c>
      <c r="P226">
        <f t="shared" ca="1" si="14"/>
        <v>4</v>
      </c>
      <c r="Q226">
        <v>34</v>
      </c>
      <c r="R226">
        <v>2</v>
      </c>
      <c r="S226">
        <v>5.14</v>
      </c>
      <c r="T226">
        <f t="shared" ca="1" si="15"/>
        <v>577</v>
      </c>
      <c r="U226" s="2">
        <f ca="1">Table3[[#This Row],[Total Operating Time (minutes)]]/Table3[[#This Row],[Production planning Time(minutes)]]</f>
        <v>0.78682842287694976</v>
      </c>
      <c r="V226" s="2">
        <f>Table3[[#This Row],[Units Produced]]/Table3[[#This Row],[Max Capacity]]</f>
        <v>0.82539682539682535</v>
      </c>
      <c r="W226" s="2">
        <f>Table3[[#This Row],[Good Units]]/Table3[[#This Row],[Units Produced]]</f>
        <v>0.95804195804195802</v>
      </c>
      <c r="X226" s="2">
        <f>Table3[[#This Row],[Total Operating Time (minutes)]]/Table3[[#This Row],[Units Produced]]</f>
        <v>0.79370629370629375</v>
      </c>
      <c r="Y226" s="2">
        <f>Table3[[#This Row],[Defective Units]]/Table3[[#This Row],[Units Produced]]</f>
        <v>4.195804195804196E-2</v>
      </c>
      <c r="Z226" s="4">
        <f ca="1">Table3[[#This Row],[Total Operating Time (minutes)]]/Table3[[#This Row],[Available Time(minutes)]]</f>
        <v>7.32258064516129</v>
      </c>
      <c r="AA226" s="2">
        <f>Table3[[#This Row],[Good Units]]/Table3[[#This Row],[Units Produced]]</f>
        <v>0.95804195804195802</v>
      </c>
      <c r="AB226" s="2">
        <f>Table3[[#This Row],[Scrap Units]]/Table3[[#This Row],[Units Produced]]</f>
        <v>6.993006993006993E-3</v>
      </c>
      <c r="AC226" s="4">
        <f>Table3[[#This Row],[Units Produced]]/Table3[[#This Row],[Shift]]</f>
        <v>286</v>
      </c>
      <c r="AD226" s="2">
        <f>Table3[[#This Row],[Units Produced]]/Table3[[#This Row],[Max Capacity]]</f>
        <v>0.82539682539682535</v>
      </c>
      <c r="AE226" s="4">
        <f>Table3[[#This Row],[Repair Time (minutes)]]/Table3[[#This Row],[Number of Repairs]]</f>
        <v>17</v>
      </c>
      <c r="AF226" s="4">
        <f ca="1">Table3[[#This Row],[Total Operating Time (minutes)]]/Table3[[#This Row],[Number of failures]]</f>
        <v>113.5</v>
      </c>
      <c r="AG226" s="4">
        <f>Table3[[#This Row],[Orders Fulfilled]]/Table3[[#This Row],[Orders Received]]</f>
        <v>1.3947368421052631</v>
      </c>
      <c r="AH226" s="4">
        <f>Table3[[#This Row],[Units Produced]]/Table3[[#This Row],[Energy Consumed (kWh)]]</f>
        <v>2.9897553836504289</v>
      </c>
    </row>
    <row r="227" spans="1:34" x14ac:dyDescent="0.3">
      <c r="A227" s="1">
        <f t="shared" ca="1" si="12"/>
        <v>44928</v>
      </c>
      <c r="B227">
        <v>3</v>
      </c>
      <c r="C227" t="s">
        <v>19</v>
      </c>
      <c r="D227">
        <v>457</v>
      </c>
      <c r="E227">
        <v>444</v>
      </c>
      <c r="F227">
        <v>13</v>
      </c>
      <c r="G227">
        <f t="shared" ca="1" si="13"/>
        <v>64</v>
      </c>
      <c r="H227">
        <v>44</v>
      </c>
      <c r="I227">
        <v>496</v>
      </c>
      <c r="J227">
        <v>3</v>
      </c>
      <c r="K227">
        <v>170.21</v>
      </c>
      <c r="L227">
        <v>59</v>
      </c>
      <c r="M227">
        <v>41</v>
      </c>
      <c r="N227">
        <v>3.01</v>
      </c>
      <c r="O227">
        <v>618</v>
      </c>
      <c r="P227">
        <f t="shared" ca="1" si="14"/>
        <v>2</v>
      </c>
      <c r="Q227">
        <v>37</v>
      </c>
      <c r="R227">
        <v>5</v>
      </c>
      <c r="S227">
        <v>4.51</v>
      </c>
      <c r="T227">
        <f t="shared" ca="1" si="15"/>
        <v>578</v>
      </c>
      <c r="U227" s="2">
        <f ca="1">Table3[[#This Row],[Total Operating Time (minutes)]]/Table3[[#This Row],[Production planning Time(minutes)]]</f>
        <v>0.8581314878892734</v>
      </c>
      <c r="V227" s="2">
        <f>Table3[[#This Row],[Units Produced]]/Table3[[#This Row],[Max Capacity]]</f>
        <v>0.73948220064724923</v>
      </c>
      <c r="W227" s="2">
        <f>Table3[[#This Row],[Good Units]]/Table3[[#This Row],[Units Produced]]</f>
        <v>0.97155361050328226</v>
      </c>
      <c r="X227" s="2">
        <f>Table3[[#This Row],[Total Operating Time (minutes)]]/Table3[[#This Row],[Units Produced]]</f>
        <v>1.0853391684901532</v>
      </c>
      <c r="Y227" s="2">
        <f>Table3[[#This Row],[Defective Units]]/Table3[[#This Row],[Units Produced]]</f>
        <v>2.8446389496717725E-2</v>
      </c>
      <c r="Z227" s="4">
        <f ca="1">Table3[[#This Row],[Total Operating Time (minutes)]]/Table3[[#This Row],[Available Time(minutes)]]</f>
        <v>7.75</v>
      </c>
      <c r="AA227" s="2">
        <f>Table3[[#This Row],[Good Units]]/Table3[[#This Row],[Units Produced]]</f>
        <v>0.97155361050328226</v>
      </c>
      <c r="AB227" s="2">
        <f>Table3[[#This Row],[Scrap Units]]/Table3[[#This Row],[Units Produced]]</f>
        <v>6.5645514223194746E-3</v>
      </c>
      <c r="AC227" s="4">
        <f>Table3[[#This Row],[Units Produced]]/Table3[[#This Row],[Shift]]</f>
        <v>152.33333333333334</v>
      </c>
      <c r="AD227" s="2">
        <f>Table3[[#This Row],[Units Produced]]/Table3[[#This Row],[Max Capacity]]</f>
        <v>0.73948220064724923</v>
      </c>
      <c r="AE227" s="4">
        <f>Table3[[#This Row],[Repair Time (minutes)]]/Table3[[#This Row],[Number of Repairs]]</f>
        <v>7.4</v>
      </c>
      <c r="AF227" s="4">
        <f ca="1">Table3[[#This Row],[Total Operating Time (minutes)]]/Table3[[#This Row],[Number of failures]]</f>
        <v>248</v>
      </c>
      <c r="AG227" s="4">
        <f>Table3[[#This Row],[Orders Fulfilled]]/Table3[[#This Row],[Orders Received]]</f>
        <v>1.4390243902439024</v>
      </c>
      <c r="AH227" s="4">
        <f>Table3[[#This Row],[Units Produced]]/Table3[[#This Row],[Energy Consumed (kWh)]]</f>
        <v>2.6849186299277363</v>
      </c>
    </row>
    <row r="228" spans="1:34" x14ac:dyDescent="0.3">
      <c r="A228" s="1">
        <f t="shared" ca="1" si="12"/>
        <v>45144</v>
      </c>
      <c r="B228">
        <v>2</v>
      </c>
      <c r="C228" t="s">
        <v>20</v>
      </c>
      <c r="D228">
        <v>578</v>
      </c>
      <c r="E228">
        <v>566</v>
      </c>
      <c r="F228">
        <v>12</v>
      </c>
      <c r="G228">
        <f t="shared" ca="1" si="13"/>
        <v>64</v>
      </c>
      <c r="H228">
        <v>47</v>
      </c>
      <c r="I228">
        <v>579</v>
      </c>
      <c r="J228">
        <v>6</v>
      </c>
      <c r="K228">
        <v>170.31</v>
      </c>
      <c r="L228">
        <v>36</v>
      </c>
      <c r="M228">
        <v>61</v>
      </c>
      <c r="N228">
        <v>3.07</v>
      </c>
      <c r="O228">
        <v>640</v>
      </c>
      <c r="P228">
        <f t="shared" ca="1" si="14"/>
        <v>6</v>
      </c>
      <c r="Q228">
        <v>21</v>
      </c>
      <c r="R228">
        <v>1</v>
      </c>
      <c r="S228">
        <v>3.9</v>
      </c>
      <c r="T228">
        <f t="shared" ca="1" si="15"/>
        <v>590</v>
      </c>
      <c r="U228" s="2">
        <f ca="1">Table3[[#This Row],[Total Operating Time (minutes)]]/Table3[[#This Row],[Production planning Time(minutes)]]</f>
        <v>0.98135593220338979</v>
      </c>
      <c r="V228" s="2">
        <f>Table3[[#This Row],[Units Produced]]/Table3[[#This Row],[Max Capacity]]</f>
        <v>0.90312499999999996</v>
      </c>
      <c r="W228" s="2">
        <f>Table3[[#This Row],[Good Units]]/Table3[[#This Row],[Units Produced]]</f>
        <v>0.97923875432525953</v>
      </c>
      <c r="X228" s="2">
        <f>Table3[[#This Row],[Total Operating Time (minutes)]]/Table3[[#This Row],[Units Produced]]</f>
        <v>1.0017301038062283</v>
      </c>
      <c r="Y228" s="2">
        <f>Table3[[#This Row],[Defective Units]]/Table3[[#This Row],[Units Produced]]</f>
        <v>2.0761245674740483E-2</v>
      </c>
      <c r="Z228" s="4">
        <f ca="1">Table3[[#This Row],[Total Operating Time (minutes)]]/Table3[[#This Row],[Available Time(minutes)]]</f>
        <v>9.046875</v>
      </c>
      <c r="AA228" s="2">
        <f>Table3[[#This Row],[Good Units]]/Table3[[#This Row],[Units Produced]]</f>
        <v>0.97923875432525953</v>
      </c>
      <c r="AB228" s="2">
        <f>Table3[[#This Row],[Scrap Units]]/Table3[[#This Row],[Units Produced]]</f>
        <v>1.0380622837370242E-2</v>
      </c>
      <c r="AC228" s="4">
        <f>Table3[[#This Row],[Units Produced]]/Table3[[#This Row],[Shift]]</f>
        <v>289</v>
      </c>
      <c r="AD228" s="2">
        <f>Table3[[#This Row],[Units Produced]]/Table3[[#This Row],[Max Capacity]]</f>
        <v>0.90312499999999996</v>
      </c>
      <c r="AE228" s="4">
        <f>Table3[[#This Row],[Repair Time (minutes)]]/Table3[[#This Row],[Number of Repairs]]</f>
        <v>21</v>
      </c>
      <c r="AF228" s="4">
        <f ca="1">Table3[[#This Row],[Total Operating Time (minutes)]]/Table3[[#This Row],[Number of failures]]</f>
        <v>96.5</v>
      </c>
      <c r="AG228" s="4">
        <f>Table3[[#This Row],[Orders Fulfilled]]/Table3[[#This Row],[Orders Received]]</f>
        <v>0.5901639344262295</v>
      </c>
      <c r="AH228" s="4">
        <f>Table3[[#This Row],[Units Produced]]/Table3[[#This Row],[Energy Consumed (kWh)]]</f>
        <v>3.3938112853032703</v>
      </c>
    </row>
    <row r="229" spans="1:34" x14ac:dyDescent="0.3">
      <c r="A229" s="1">
        <f t="shared" ca="1" si="12"/>
        <v>44978</v>
      </c>
      <c r="B229">
        <v>3</v>
      </c>
      <c r="C229" t="s">
        <v>17</v>
      </c>
      <c r="D229">
        <v>637</v>
      </c>
      <c r="E229">
        <v>609</v>
      </c>
      <c r="F229">
        <v>28</v>
      </c>
      <c r="G229">
        <f t="shared" ca="1" si="13"/>
        <v>66</v>
      </c>
      <c r="H229">
        <v>29</v>
      </c>
      <c r="I229">
        <v>485</v>
      </c>
      <c r="J229">
        <v>6</v>
      </c>
      <c r="K229">
        <v>157.49</v>
      </c>
      <c r="L229">
        <v>37</v>
      </c>
      <c r="M229">
        <v>33</v>
      </c>
      <c r="N229">
        <v>2.67</v>
      </c>
      <c r="O229">
        <v>621</v>
      </c>
      <c r="P229">
        <f t="shared" ca="1" si="14"/>
        <v>1</v>
      </c>
      <c r="Q229">
        <v>26</v>
      </c>
      <c r="R229">
        <v>4</v>
      </c>
      <c r="S229">
        <v>7.24</v>
      </c>
      <c r="T229">
        <f t="shared" ca="1" si="15"/>
        <v>531</v>
      </c>
      <c r="U229" s="2">
        <f ca="1">Table3[[#This Row],[Total Operating Time (minutes)]]/Table3[[#This Row],[Production planning Time(minutes)]]</f>
        <v>0.91337099811676081</v>
      </c>
      <c r="V229" s="2">
        <f>Table3[[#This Row],[Units Produced]]/Table3[[#This Row],[Max Capacity]]</f>
        <v>1.0257648953301126</v>
      </c>
      <c r="W229" s="2">
        <f>Table3[[#This Row],[Good Units]]/Table3[[#This Row],[Units Produced]]</f>
        <v>0.95604395604395609</v>
      </c>
      <c r="X229" s="2">
        <f>Table3[[#This Row],[Total Operating Time (minutes)]]/Table3[[#This Row],[Units Produced]]</f>
        <v>0.76138147566718994</v>
      </c>
      <c r="Y229" s="2">
        <f>Table3[[#This Row],[Defective Units]]/Table3[[#This Row],[Units Produced]]</f>
        <v>4.3956043956043959E-2</v>
      </c>
      <c r="Z229" s="4">
        <f ca="1">Table3[[#This Row],[Total Operating Time (minutes)]]/Table3[[#This Row],[Available Time(minutes)]]</f>
        <v>7.3484848484848486</v>
      </c>
      <c r="AA229" s="2">
        <f>Table3[[#This Row],[Good Units]]/Table3[[#This Row],[Units Produced]]</f>
        <v>0.95604395604395609</v>
      </c>
      <c r="AB229" s="2">
        <f>Table3[[#This Row],[Scrap Units]]/Table3[[#This Row],[Units Produced]]</f>
        <v>9.4191522762951327E-3</v>
      </c>
      <c r="AC229" s="4">
        <f>Table3[[#This Row],[Units Produced]]/Table3[[#This Row],[Shift]]</f>
        <v>212.33333333333334</v>
      </c>
      <c r="AD229" s="2">
        <f>Table3[[#This Row],[Units Produced]]/Table3[[#This Row],[Max Capacity]]</f>
        <v>1.0257648953301126</v>
      </c>
      <c r="AE229" s="4">
        <f>Table3[[#This Row],[Repair Time (minutes)]]/Table3[[#This Row],[Number of Repairs]]</f>
        <v>6.5</v>
      </c>
      <c r="AF229" s="4">
        <f ca="1">Table3[[#This Row],[Total Operating Time (minutes)]]/Table3[[#This Row],[Number of failures]]</f>
        <v>485</v>
      </c>
      <c r="AG229" s="4">
        <f>Table3[[#This Row],[Orders Fulfilled]]/Table3[[#This Row],[Orders Received]]</f>
        <v>1.1212121212121211</v>
      </c>
      <c r="AH229" s="4">
        <f>Table3[[#This Row],[Units Produced]]/Table3[[#This Row],[Energy Consumed (kWh)]]</f>
        <v>4.0447012508730706</v>
      </c>
    </row>
    <row r="230" spans="1:34" x14ac:dyDescent="0.3">
      <c r="A230" s="1">
        <f t="shared" ca="1" si="12"/>
        <v>45126</v>
      </c>
      <c r="B230">
        <v>1</v>
      </c>
      <c r="C230" t="s">
        <v>18</v>
      </c>
      <c r="D230">
        <v>426</v>
      </c>
      <c r="E230">
        <v>404</v>
      </c>
      <c r="F230">
        <v>22</v>
      </c>
      <c r="G230">
        <f t="shared" ca="1" si="13"/>
        <v>60</v>
      </c>
      <c r="H230">
        <v>11</v>
      </c>
      <c r="I230">
        <v>561</v>
      </c>
      <c r="J230">
        <v>1</v>
      </c>
      <c r="K230">
        <v>199.64</v>
      </c>
      <c r="L230">
        <v>40</v>
      </c>
      <c r="M230">
        <v>37</v>
      </c>
      <c r="N230">
        <v>4.82</v>
      </c>
      <c r="O230">
        <v>608</v>
      </c>
      <c r="P230">
        <f t="shared" ca="1" si="14"/>
        <v>6</v>
      </c>
      <c r="Q230">
        <v>26</v>
      </c>
      <c r="R230">
        <v>4</v>
      </c>
      <c r="S230">
        <v>3.21</v>
      </c>
      <c r="T230">
        <f t="shared" ca="1" si="15"/>
        <v>566</v>
      </c>
      <c r="U230" s="2">
        <f ca="1">Table3[[#This Row],[Total Operating Time (minutes)]]/Table3[[#This Row],[Production planning Time(minutes)]]</f>
        <v>0.99116607773851595</v>
      </c>
      <c r="V230" s="2">
        <f>Table3[[#This Row],[Units Produced]]/Table3[[#This Row],[Max Capacity]]</f>
        <v>0.70065789473684215</v>
      </c>
      <c r="W230" s="2">
        <f>Table3[[#This Row],[Good Units]]/Table3[[#This Row],[Units Produced]]</f>
        <v>0.94835680751173712</v>
      </c>
      <c r="X230" s="2">
        <f>Table3[[#This Row],[Total Operating Time (minutes)]]/Table3[[#This Row],[Units Produced]]</f>
        <v>1.3169014084507042</v>
      </c>
      <c r="Y230" s="2">
        <f>Table3[[#This Row],[Defective Units]]/Table3[[#This Row],[Units Produced]]</f>
        <v>5.1643192488262914E-2</v>
      </c>
      <c r="Z230" s="4">
        <f ca="1">Table3[[#This Row],[Total Operating Time (minutes)]]/Table3[[#This Row],[Available Time(minutes)]]</f>
        <v>9.35</v>
      </c>
      <c r="AA230" s="2">
        <f>Table3[[#This Row],[Good Units]]/Table3[[#This Row],[Units Produced]]</f>
        <v>0.94835680751173712</v>
      </c>
      <c r="AB230" s="2">
        <f>Table3[[#This Row],[Scrap Units]]/Table3[[#This Row],[Units Produced]]</f>
        <v>2.3474178403755869E-3</v>
      </c>
      <c r="AC230" s="4">
        <f>Table3[[#This Row],[Units Produced]]/Table3[[#This Row],[Shift]]</f>
        <v>426</v>
      </c>
      <c r="AD230" s="2">
        <f>Table3[[#This Row],[Units Produced]]/Table3[[#This Row],[Max Capacity]]</f>
        <v>0.70065789473684215</v>
      </c>
      <c r="AE230" s="4">
        <f>Table3[[#This Row],[Repair Time (minutes)]]/Table3[[#This Row],[Number of Repairs]]</f>
        <v>6.5</v>
      </c>
      <c r="AF230" s="4">
        <f ca="1">Table3[[#This Row],[Total Operating Time (minutes)]]/Table3[[#This Row],[Number of failures]]</f>
        <v>93.5</v>
      </c>
      <c r="AG230" s="4">
        <f>Table3[[#This Row],[Orders Fulfilled]]/Table3[[#This Row],[Orders Received]]</f>
        <v>1.0810810810810811</v>
      </c>
      <c r="AH230" s="4">
        <f>Table3[[#This Row],[Units Produced]]/Table3[[#This Row],[Energy Consumed (kWh)]]</f>
        <v>2.1338409136445602</v>
      </c>
    </row>
    <row r="231" spans="1:34" x14ac:dyDescent="0.3">
      <c r="A231" s="1">
        <f t="shared" ca="1" si="12"/>
        <v>45020</v>
      </c>
      <c r="B231">
        <v>2</v>
      </c>
      <c r="C231" t="s">
        <v>21</v>
      </c>
      <c r="D231">
        <v>568</v>
      </c>
      <c r="E231">
        <v>541</v>
      </c>
      <c r="F231">
        <v>27</v>
      </c>
      <c r="G231">
        <f t="shared" ca="1" si="13"/>
        <v>69</v>
      </c>
      <c r="H231">
        <v>55</v>
      </c>
      <c r="I231">
        <v>488</v>
      </c>
      <c r="J231">
        <v>6</v>
      </c>
      <c r="K231">
        <v>124.48</v>
      </c>
      <c r="L231">
        <v>34</v>
      </c>
      <c r="M231">
        <v>42</v>
      </c>
      <c r="N231">
        <v>4.82</v>
      </c>
      <c r="O231">
        <v>675</v>
      </c>
      <c r="P231">
        <f t="shared" ca="1" si="14"/>
        <v>4</v>
      </c>
      <c r="Q231">
        <v>34</v>
      </c>
      <c r="R231">
        <v>2</v>
      </c>
      <c r="S231">
        <v>6.5</v>
      </c>
      <c r="T231">
        <f t="shared" ca="1" si="15"/>
        <v>542</v>
      </c>
      <c r="U231" s="2">
        <f ca="1">Table3[[#This Row],[Total Operating Time (minutes)]]/Table3[[#This Row],[Production planning Time(minutes)]]</f>
        <v>0.90036900369003692</v>
      </c>
      <c r="V231" s="2">
        <f>Table3[[#This Row],[Units Produced]]/Table3[[#This Row],[Max Capacity]]</f>
        <v>0.8414814814814815</v>
      </c>
      <c r="W231" s="2">
        <f>Table3[[#This Row],[Good Units]]/Table3[[#This Row],[Units Produced]]</f>
        <v>0.95246478873239437</v>
      </c>
      <c r="X231" s="2">
        <f>Table3[[#This Row],[Total Operating Time (minutes)]]/Table3[[#This Row],[Units Produced]]</f>
        <v>0.85915492957746475</v>
      </c>
      <c r="Y231" s="2">
        <f>Table3[[#This Row],[Defective Units]]/Table3[[#This Row],[Units Produced]]</f>
        <v>4.7535211267605633E-2</v>
      </c>
      <c r="Z231" s="4">
        <f ca="1">Table3[[#This Row],[Total Operating Time (minutes)]]/Table3[[#This Row],[Available Time(minutes)]]</f>
        <v>7.0724637681159424</v>
      </c>
      <c r="AA231" s="2">
        <f>Table3[[#This Row],[Good Units]]/Table3[[#This Row],[Units Produced]]</f>
        <v>0.95246478873239437</v>
      </c>
      <c r="AB231" s="2">
        <f>Table3[[#This Row],[Scrap Units]]/Table3[[#This Row],[Units Produced]]</f>
        <v>1.0563380281690141E-2</v>
      </c>
      <c r="AC231" s="4">
        <f>Table3[[#This Row],[Units Produced]]/Table3[[#This Row],[Shift]]</f>
        <v>284</v>
      </c>
      <c r="AD231" s="2">
        <f>Table3[[#This Row],[Units Produced]]/Table3[[#This Row],[Max Capacity]]</f>
        <v>0.8414814814814815</v>
      </c>
      <c r="AE231" s="4">
        <f>Table3[[#This Row],[Repair Time (minutes)]]/Table3[[#This Row],[Number of Repairs]]</f>
        <v>17</v>
      </c>
      <c r="AF231" s="4">
        <f ca="1">Table3[[#This Row],[Total Operating Time (minutes)]]/Table3[[#This Row],[Number of failures]]</f>
        <v>122</v>
      </c>
      <c r="AG231" s="4">
        <f>Table3[[#This Row],[Orders Fulfilled]]/Table3[[#This Row],[Orders Received]]</f>
        <v>0.80952380952380953</v>
      </c>
      <c r="AH231" s="4">
        <f>Table3[[#This Row],[Units Produced]]/Table3[[#This Row],[Energy Consumed (kWh)]]</f>
        <v>4.5629820051413876</v>
      </c>
    </row>
    <row r="232" spans="1:34" x14ac:dyDescent="0.3">
      <c r="A232" s="1">
        <f t="shared" ca="1" si="12"/>
        <v>45064</v>
      </c>
      <c r="B232">
        <v>1</v>
      </c>
      <c r="C232" t="s">
        <v>20</v>
      </c>
      <c r="D232">
        <v>554</v>
      </c>
      <c r="E232">
        <v>530</v>
      </c>
      <c r="F232">
        <v>24</v>
      </c>
      <c r="G232">
        <f t="shared" ca="1" si="13"/>
        <v>65</v>
      </c>
      <c r="H232">
        <v>10</v>
      </c>
      <c r="I232">
        <v>584</v>
      </c>
      <c r="J232">
        <v>9</v>
      </c>
      <c r="K232">
        <v>193.54</v>
      </c>
      <c r="L232">
        <v>56</v>
      </c>
      <c r="M232">
        <v>59</v>
      </c>
      <c r="N232">
        <v>3.69</v>
      </c>
      <c r="O232">
        <v>658</v>
      </c>
      <c r="P232">
        <f t="shared" ca="1" si="14"/>
        <v>6</v>
      </c>
      <c r="Q232">
        <v>22</v>
      </c>
      <c r="R232">
        <v>5</v>
      </c>
      <c r="S232">
        <v>4.26</v>
      </c>
      <c r="T232">
        <f t="shared" ca="1" si="15"/>
        <v>562</v>
      </c>
      <c r="U232" s="2">
        <f ca="1">Table3[[#This Row],[Total Operating Time (minutes)]]/Table3[[#This Row],[Production planning Time(minutes)]]</f>
        <v>1.0391459074733096</v>
      </c>
      <c r="V232" s="2">
        <f>Table3[[#This Row],[Units Produced]]/Table3[[#This Row],[Max Capacity]]</f>
        <v>0.84194528875379937</v>
      </c>
      <c r="W232" s="2">
        <f>Table3[[#This Row],[Good Units]]/Table3[[#This Row],[Units Produced]]</f>
        <v>0.95667870036101088</v>
      </c>
      <c r="X232" s="2">
        <f>Table3[[#This Row],[Total Operating Time (minutes)]]/Table3[[#This Row],[Units Produced]]</f>
        <v>1.0541516245487366</v>
      </c>
      <c r="Y232" s="2">
        <f>Table3[[#This Row],[Defective Units]]/Table3[[#This Row],[Units Produced]]</f>
        <v>4.3321299638989168E-2</v>
      </c>
      <c r="Z232" s="4">
        <f ca="1">Table3[[#This Row],[Total Operating Time (minutes)]]/Table3[[#This Row],[Available Time(minutes)]]</f>
        <v>8.9846153846153847</v>
      </c>
      <c r="AA232" s="2">
        <f>Table3[[#This Row],[Good Units]]/Table3[[#This Row],[Units Produced]]</f>
        <v>0.95667870036101088</v>
      </c>
      <c r="AB232" s="2">
        <f>Table3[[#This Row],[Scrap Units]]/Table3[[#This Row],[Units Produced]]</f>
        <v>1.6245487364620937E-2</v>
      </c>
      <c r="AC232" s="4">
        <f>Table3[[#This Row],[Units Produced]]/Table3[[#This Row],[Shift]]</f>
        <v>554</v>
      </c>
      <c r="AD232" s="2">
        <f>Table3[[#This Row],[Units Produced]]/Table3[[#This Row],[Max Capacity]]</f>
        <v>0.84194528875379937</v>
      </c>
      <c r="AE232" s="4">
        <f>Table3[[#This Row],[Repair Time (minutes)]]/Table3[[#This Row],[Number of Repairs]]</f>
        <v>4.4000000000000004</v>
      </c>
      <c r="AF232" s="4">
        <f ca="1">Table3[[#This Row],[Total Operating Time (minutes)]]/Table3[[#This Row],[Number of failures]]</f>
        <v>97.333333333333329</v>
      </c>
      <c r="AG232" s="4">
        <f>Table3[[#This Row],[Orders Fulfilled]]/Table3[[#This Row],[Orders Received]]</f>
        <v>0.94915254237288138</v>
      </c>
      <c r="AH232" s="4">
        <f>Table3[[#This Row],[Units Produced]]/Table3[[#This Row],[Energy Consumed (kWh)]]</f>
        <v>2.8624573731528367</v>
      </c>
    </row>
    <row r="233" spans="1:34" x14ac:dyDescent="0.3">
      <c r="A233" s="1">
        <f t="shared" ca="1" si="12"/>
        <v>45201</v>
      </c>
      <c r="B233">
        <v>2</v>
      </c>
      <c r="C233" t="s">
        <v>20</v>
      </c>
      <c r="D233">
        <v>671</v>
      </c>
      <c r="E233">
        <v>656</v>
      </c>
      <c r="F233">
        <v>15</v>
      </c>
      <c r="G233">
        <f t="shared" ca="1" si="13"/>
        <v>61</v>
      </c>
      <c r="H233">
        <v>48</v>
      </c>
      <c r="I233">
        <v>476</v>
      </c>
      <c r="J233">
        <v>7</v>
      </c>
      <c r="K233">
        <v>193.82</v>
      </c>
      <c r="L233">
        <v>49</v>
      </c>
      <c r="M233">
        <v>42</v>
      </c>
      <c r="N233">
        <v>4.8899999999999997</v>
      </c>
      <c r="O233">
        <v>626</v>
      </c>
      <c r="P233">
        <f t="shared" ca="1" si="14"/>
        <v>6</v>
      </c>
      <c r="Q233">
        <v>26</v>
      </c>
      <c r="R233">
        <v>5</v>
      </c>
      <c r="S233">
        <v>3.38</v>
      </c>
      <c r="T233">
        <f t="shared" ca="1" si="15"/>
        <v>503</v>
      </c>
      <c r="U233" s="2">
        <f ca="1">Table3[[#This Row],[Total Operating Time (minutes)]]/Table3[[#This Row],[Production planning Time(minutes)]]</f>
        <v>0.94632206759443338</v>
      </c>
      <c r="V233" s="2">
        <f>Table3[[#This Row],[Units Produced]]/Table3[[#This Row],[Max Capacity]]</f>
        <v>1.0718849840255591</v>
      </c>
      <c r="W233" s="2">
        <f>Table3[[#This Row],[Good Units]]/Table3[[#This Row],[Units Produced]]</f>
        <v>0.97764530551415796</v>
      </c>
      <c r="X233" s="2">
        <f>Table3[[#This Row],[Total Operating Time (minutes)]]/Table3[[#This Row],[Units Produced]]</f>
        <v>0.70938897168405368</v>
      </c>
      <c r="Y233" s="2">
        <f>Table3[[#This Row],[Defective Units]]/Table3[[#This Row],[Units Produced]]</f>
        <v>2.2354694485842028E-2</v>
      </c>
      <c r="Z233" s="4">
        <f ca="1">Table3[[#This Row],[Total Operating Time (minutes)]]/Table3[[#This Row],[Available Time(minutes)]]</f>
        <v>7.8032786885245899</v>
      </c>
      <c r="AA233" s="2">
        <f>Table3[[#This Row],[Good Units]]/Table3[[#This Row],[Units Produced]]</f>
        <v>0.97764530551415796</v>
      </c>
      <c r="AB233" s="2">
        <f>Table3[[#This Row],[Scrap Units]]/Table3[[#This Row],[Units Produced]]</f>
        <v>1.0432190760059613E-2</v>
      </c>
      <c r="AC233" s="4">
        <f>Table3[[#This Row],[Units Produced]]/Table3[[#This Row],[Shift]]</f>
        <v>335.5</v>
      </c>
      <c r="AD233" s="2">
        <f>Table3[[#This Row],[Units Produced]]/Table3[[#This Row],[Max Capacity]]</f>
        <v>1.0718849840255591</v>
      </c>
      <c r="AE233" s="4">
        <f>Table3[[#This Row],[Repair Time (minutes)]]/Table3[[#This Row],[Number of Repairs]]</f>
        <v>5.2</v>
      </c>
      <c r="AF233" s="4">
        <f ca="1">Table3[[#This Row],[Total Operating Time (minutes)]]/Table3[[#This Row],[Number of failures]]</f>
        <v>79.333333333333329</v>
      </c>
      <c r="AG233" s="4">
        <f>Table3[[#This Row],[Orders Fulfilled]]/Table3[[#This Row],[Orders Received]]</f>
        <v>1.1666666666666667</v>
      </c>
      <c r="AH233" s="4">
        <f>Table3[[#This Row],[Units Produced]]/Table3[[#This Row],[Energy Consumed (kWh)]]</f>
        <v>3.4619750283768447</v>
      </c>
    </row>
    <row r="234" spans="1:34" x14ac:dyDescent="0.3">
      <c r="A234" s="1">
        <f t="shared" ca="1" si="12"/>
        <v>44931</v>
      </c>
      <c r="B234">
        <v>3</v>
      </c>
      <c r="C234" t="s">
        <v>21</v>
      </c>
      <c r="D234">
        <v>410</v>
      </c>
      <c r="E234">
        <v>398</v>
      </c>
      <c r="F234">
        <v>12</v>
      </c>
      <c r="G234">
        <f t="shared" ca="1" si="13"/>
        <v>63</v>
      </c>
      <c r="H234">
        <v>60</v>
      </c>
      <c r="I234">
        <v>560</v>
      </c>
      <c r="J234">
        <v>8</v>
      </c>
      <c r="K234">
        <v>131.25</v>
      </c>
      <c r="L234">
        <v>35</v>
      </c>
      <c r="M234">
        <v>54</v>
      </c>
      <c r="N234">
        <v>2.09</v>
      </c>
      <c r="O234">
        <v>617</v>
      </c>
      <c r="P234">
        <f t="shared" ca="1" si="14"/>
        <v>4</v>
      </c>
      <c r="Q234">
        <v>36</v>
      </c>
      <c r="R234">
        <v>5</v>
      </c>
      <c r="S234">
        <v>5.0199999999999996</v>
      </c>
      <c r="T234">
        <f t="shared" ca="1" si="15"/>
        <v>575</v>
      </c>
      <c r="U234" s="2">
        <f ca="1">Table3[[#This Row],[Total Operating Time (minutes)]]/Table3[[#This Row],[Production planning Time(minutes)]]</f>
        <v>0.97391304347826091</v>
      </c>
      <c r="V234" s="2">
        <f>Table3[[#This Row],[Units Produced]]/Table3[[#This Row],[Max Capacity]]</f>
        <v>0.6645056726094003</v>
      </c>
      <c r="W234" s="2">
        <f>Table3[[#This Row],[Good Units]]/Table3[[#This Row],[Units Produced]]</f>
        <v>0.97073170731707314</v>
      </c>
      <c r="X234" s="2">
        <f>Table3[[#This Row],[Total Operating Time (minutes)]]/Table3[[#This Row],[Units Produced]]</f>
        <v>1.3658536585365855</v>
      </c>
      <c r="Y234" s="2">
        <f>Table3[[#This Row],[Defective Units]]/Table3[[#This Row],[Units Produced]]</f>
        <v>2.9268292682926831E-2</v>
      </c>
      <c r="Z234" s="4">
        <f ca="1">Table3[[#This Row],[Total Operating Time (minutes)]]/Table3[[#This Row],[Available Time(minutes)]]</f>
        <v>8.8888888888888893</v>
      </c>
      <c r="AA234" s="2">
        <f>Table3[[#This Row],[Good Units]]/Table3[[#This Row],[Units Produced]]</f>
        <v>0.97073170731707314</v>
      </c>
      <c r="AB234" s="2">
        <f>Table3[[#This Row],[Scrap Units]]/Table3[[#This Row],[Units Produced]]</f>
        <v>1.9512195121951219E-2</v>
      </c>
      <c r="AC234" s="4">
        <f>Table3[[#This Row],[Units Produced]]/Table3[[#This Row],[Shift]]</f>
        <v>136.66666666666666</v>
      </c>
      <c r="AD234" s="2">
        <f>Table3[[#This Row],[Units Produced]]/Table3[[#This Row],[Max Capacity]]</f>
        <v>0.6645056726094003</v>
      </c>
      <c r="AE234" s="4">
        <f>Table3[[#This Row],[Repair Time (minutes)]]/Table3[[#This Row],[Number of Repairs]]</f>
        <v>7.2</v>
      </c>
      <c r="AF234" s="4">
        <f ca="1">Table3[[#This Row],[Total Operating Time (minutes)]]/Table3[[#This Row],[Number of failures]]</f>
        <v>140</v>
      </c>
      <c r="AG234" s="4">
        <f>Table3[[#This Row],[Orders Fulfilled]]/Table3[[#This Row],[Orders Received]]</f>
        <v>0.64814814814814814</v>
      </c>
      <c r="AH234" s="4">
        <f>Table3[[#This Row],[Units Produced]]/Table3[[#This Row],[Energy Consumed (kWh)]]</f>
        <v>3.1238095238095238</v>
      </c>
    </row>
    <row r="235" spans="1:34" x14ac:dyDescent="0.3">
      <c r="A235" s="1">
        <f t="shared" ca="1" si="12"/>
        <v>45063</v>
      </c>
      <c r="B235">
        <v>1</v>
      </c>
      <c r="C235" t="s">
        <v>19</v>
      </c>
      <c r="D235">
        <v>472</v>
      </c>
      <c r="E235">
        <v>447</v>
      </c>
      <c r="F235">
        <v>25</v>
      </c>
      <c r="G235">
        <f t="shared" ca="1" si="13"/>
        <v>61</v>
      </c>
      <c r="H235">
        <v>50</v>
      </c>
      <c r="I235">
        <v>552</v>
      </c>
      <c r="J235">
        <v>9</v>
      </c>
      <c r="K235">
        <v>114.64</v>
      </c>
      <c r="L235">
        <v>33</v>
      </c>
      <c r="M235">
        <v>33</v>
      </c>
      <c r="N235">
        <v>2.75</v>
      </c>
      <c r="O235">
        <v>656</v>
      </c>
      <c r="P235">
        <f t="shared" ca="1" si="14"/>
        <v>2</v>
      </c>
      <c r="Q235">
        <v>24</v>
      </c>
      <c r="R235">
        <v>4</v>
      </c>
      <c r="S235">
        <v>5.85</v>
      </c>
      <c r="T235">
        <f t="shared" ca="1" si="15"/>
        <v>532</v>
      </c>
      <c r="U235" s="2">
        <f ca="1">Table3[[#This Row],[Total Operating Time (minutes)]]/Table3[[#This Row],[Production planning Time(minutes)]]</f>
        <v>1.0375939849624061</v>
      </c>
      <c r="V235" s="2">
        <f>Table3[[#This Row],[Units Produced]]/Table3[[#This Row],[Max Capacity]]</f>
        <v>0.71951219512195119</v>
      </c>
      <c r="W235" s="2">
        <f>Table3[[#This Row],[Good Units]]/Table3[[#This Row],[Units Produced]]</f>
        <v>0.94703389830508478</v>
      </c>
      <c r="X235" s="2">
        <f>Table3[[#This Row],[Total Operating Time (minutes)]]/Table3[[#This Row],[Units Produced]]</f>
        <v>1.1694915254237288</v>
      </c>
      <c r="Y235" s="2">
        <f>Table3[[#This Row],[Defective Units]]/Table3[[#This Row],[Units Produced]]</f>
        <v>5.2966101694915252E-2</v>
      </c>
      <c r="Z235" s="4">
        <f ca="1">Table3[[#This Row],[Total Operating Time (minutes)]]/Table3[[#This Row],[Available Time(minutes)]]</f>
        <v>9.0491803278688518</v>
      </c>
      <c r="AA235" s="2">
        <f>Table3[[#This Row],[Good Units]]/Table3[[#This Row],[Units Produced]]</f>
        <v>0.94703389830508478</v>
      </c>
      <c r="AB235" s="2">
        <f>Table3[[#This Row],[Scrap Units]]/Table3[[#This Row],[Units Produced]]</f>
        <v>1.9067796610169493E-2</v>
      </c>
      <c r="AC235" s="4">
        <f>Table3[[#This Row],[Units Produced]]/Table3[[#This Row],[Shift]]</f>
        <v>472</v>
      </c>
      <c r="AD235" s="2">
        <f>Table3[[#This Row],[Units Produced]]/Table3[[#This Row],[Max Capacity]]</f>
        <v>0.71951219512195119</v>
      </c>
      <c r="AE235" s="4">
        <f>Table3[[#This Row],[Repair Time (minutes)]]/Table3[[#This Row],[Number of Repairs]]</f>
        <v>6</v>
      </c>
      <c r="AF235" s="4">
        <f ca="1">Table3[[#This Row],[Total Operating Time (minutes)]]/Table3[[#This Row],[Number of failures]]</f>
        <v>276</v>
      </c>
      <c r="AG235" s="4">
        <f>Table3[[#This Row],[Orders Fulfilled]]/Table3[[#This Row],[Orders Received]]</f>
        <v>1</v>
      </c>
      <c r="AH235" s="4">
        <f>Table3[[#This Row],[Units Produced]]/Table3[[#This Row],[Energy Consumed (kWh)]]</f>
        <v>4.1172365666434052</v>
      </c>
    </row>
    <row r="236" spans="1:34" x14ac:dyDescent="0.3">
      <c r="A236" s="1">
        <f t="shared" ca="1" si="12"/>
        <v>45016</v>
      </c>
      <c r="B236">
        <v>2</v>
      </c>
      <c r="C236" t="s">
        <v>21</v>
      </c>
      <c r="D236">
        <v>403</v>
      </c>
      <c r="E236">
        <v>390</v>
      </c>
      <c r="F236">
        <v>13</v>
      </c>
      <c r="G236">
        <f t="shared" ca="1" si="13"/>
        <v>61</v>
      </c>
      <c r="H236">
        <v>38</v>
      </c>
      <c r="I236">
        <v>432</v>
      </c>
      <c r="J236">
        <v>2</v>
      </c>
      <c r="K236">
        <v>140.04</v>
      </c>
      <c r="L236">
        <v>52</v>
      </c>
      <c r="M236">
        <v>41</v>
      </c>
      <c r="N236">
        <v>2.73</v>
      </c>
      <c r="O236">
        <v>698</v>
      </c>
      <c r="P236">
        <f t="shared" ca="1" si="14"/>
        <v>1</v>
      </c>
      <c r="Q236">
        <v>36</v>
      </c>
      <c r="R236">
        <v>2</v>
      </c>
      <c r="S236">
        <v>3.3</v>
      </c>
      <c r="T236">
        <f t="shared" ca="1" si="15"/>
        <v>509</v>
      </c>
      <c r="U236" s="2">
        <f ca="1">Table3[[#This Row],[Total Operating Time (minutes)]]/Table3[[#This Row],[Production planning Time(minutes)]]</f>
        <v>0.84872298624754416</v>
      </c>
      <c r="V236" s="2">
        <f>Table3[[#This Row],[Units Produced]]/Table3[[#This Row],[Max Capacity]]</f>
        <v>0.57736389684813749</v>
      </c>
      <c r="W236" s="2">
        <f>Table3[[#This Row],[Good Units]]/Table3[[#This Row],[Units Produced]]</f>
        <v>0.967741935483871</v>
      </c>
      <c r="X236" s="2">
        <f>Table3[[#This Row],[Total Operating Time (minutes)]]/Table3[[#This Row],[Units Produced]]</f>
        <v>1.0719602977667493</v>
      </c>
      <c r="Y236" s="2">
        <f>Table3[[#This Row],[Defective Units]]/Table3[[#This Row],[Units Produced]]</f>
        <v>3.2258064516129031E-2</v>
      </c>
      <c r="Z236" s="4">
        <f ca="1">Table3[[#This Row],[Total Operating Time (minutes)]]/Table3[[#This Row],[Available Time(minutes)]]</f>
        <v>7.081967213114754</v>
      </c>
      <c r="AA236" s="2">
        <f>Table3[[#This Row],[Good Units]]/Table3[[#This Row],[Units Produced]]</f>
        <v>0.967741935483871</v>
      </c>
      <c r="AB236" s="2">
        <f>Table3[[#This Row],[Scrap Units]]/Table3[[#This Row],[Units Produced]]</f>
        <v>4.9627791563275434E-3</v>
      </c>
      <c r="AC236" s="4">
        <f>Table3[[#This Row],[Units Produced]]/Table3[[#This Row],[Shift]]</f>
        <v>201.5</v>
      </c>
      <c r="AD236" s="2">
        <f>Table3[[#This Row],[Units Produced]]/Table3[[#This Row],[Max Capacity]]</f>
        <v>0.57736389684813749</v>
      </c>
      <c r="AE236" s="4">
        <f>Table3[[#This Row],[Repair Time (minutes)]]/Table3[[#This Row],[Number of Repairs]]</f>
        <v>18</v>
      </c>
      <c r="AF236" s="4">
        <f ca="1">Table3[[#This Row],[Total Operating Time (minutes)]]/Table3[[#This Row],[Number of failures]]</f>
        <v>432</v>
      </c>
      <c r="AG236" s="4">
        <f>Table3[[#This Row],[Orders Fulfilled]]/Table3[[#This Row],[Orders Received]]</f>
        <v>1.2682926829268293</v>
      </c>
      <c r="AH236" s="4">
        <f>Table3[[#This Row],[Units Produced]]/Table3[[#This Row],[Energy Consumed (kWh)]]</f>
        <v>2.87774921451014</v>
      </c>
    </row>
    <row r="237" spans="1:34" x14ac:dyDescent="0.3">
      <c r="A237" s="1">
        <f t="shared" ca="1" si="12"/>
        <v>45172</v>
      </c>
      <c r="B237">
        <v>2</v>
      </c>
      <c r="C237" t="s">
        <v>21</v>
      </c>
      <c r="D237">
        <v>448</v>
      </c>
      <c r="E237">
        <v>432</v>
      </c>
      <c r="F237">
        <v>16</v>
      </c>
      <c r="G237">
        <f t="shared" ca="1" si="13"/>
        <v>62</v>
      </c>
      <c r="H237">
        <v>17</v>
      </c>
      <c r="I237">
        <v>438</v>
      </c>
      <c r="J237">
        <v>10</v>
      </c>
      <c r="K237">
        <v>116.84</v>
      </c>
      <c r="L237">
        <v>30</v>
      </c>
      <c r="M237">
        <v>40</v>
      </c>
      <c r="N237">
        <v>4.8</v>
      </c>
      <c r="O237">
        <v>637</v>
      </c>
      <c r="P237">
        <f t="shared" ca="1" si="14"/>
        <v>7</v>
      </c>
      <c r="Q237">
        <v>20</v>
      </c>
      <c r="R237">
        <v>2</v>
      </c>
      <c r="S237">
        <v>4.6900000000000004</v>
      </c>
      <c r="T237">
        <f t="shared" ca="1" si="15"/>
        <v>535</v>
      </c>
      <c r="U237" s="2">
        <f ca="1">Table3[[#This Row],[Total Operating Time (minutes)]]/Table3[[#This Row],[Production planning Time(minutes)]]</f>
        <v>0.81869158878504678</v>
      </c>
      <c r="V237" s="2">
        <f>Table3[[#This Row],[Units Produced]]/Table3[[#This Row],[Max Capacity]]</f>
        <v>0.70329670329670335</v>
      </c>
      <c r="W237" s="2">
        <f>Table3[[#This Row],[Good Units]]/Table3[[#This Row],[Units Produced]]</f>
        <v>0.9642857142857143</v>
      </c>
      <c r="X237" s="2">
        <f>Table3[[#This Row],[Total Operating Time (minutes)]]/Table3[[#This Row],[Units Produced]]</f>
        <v>0.9776785714285714</v>
      </c>
      <c r="Y237" s="2">
        <f>Table3[[#This Row],[Defective Units]]/Table3[[#This Row],[Units Produced]]</f>
        <v>3.5714285714285712E-2</v>
      </c>
      <c r="Z237" s="4">
        <f ca="1">Table3[[#This Row],[Total Operating Time (minutes)]]/Table3[[#This Row],[Available Time(minutes)]]</f>
        <v>7.064516129032258</v>
      </c>
      <c r="AA237" s="2">
        <f>Table3[[#This Row],[Good Units]]/Table3[[#This Row],[Units Produced]]</f>
        <v>0.9642857142857143</v>
      </c>
      <c r="AB237" s="2">
        <f>Table3[[#This Row],[Scrap Units]]/Table3[[#This Row],[Units Produced]]</f>
        <v>2.2321428571428572E-2</v>
      </c>
      <c r="AC237" s="4">
        <f>Table3[[#This Row],[Units Produced]]/Table3[[#This Row],[Shift]]</f>
        <v>224</v>
      </c>
      <c r="AD237" s="2">
        <f>Table3[[#This Row],[Units Produced]]/Table3[[#This Row],[Max Capacity]]</f>
        <v>0.70329670329670335</v>
      </c>
      <c r="AE237" s="4">
        <f>Table3[[#This Row],[Repair Time (minutes)]]/Table3[[#This Row],[Number of Repairs]]</f>
        <v>10</v>
      </c>
      <c r="AF237" s="4">
        <f ca="1">Table3[[#This Row],[Total Operating Time (minutes)]]/Table3[[#This Row],[Number of failures]]</f>
        <v>62.571428571428569</v>
      </c>
      <c r="AG237" s="4">
        <f>Table3[[#This Row],[Orders Fulfilled]]/Table3[[#This Row],[Orders Received]]</f>
        <v>0.75</v>
      </c>
      <c r="AH237" s="4">
        <f>Table3[[#This Row],[Units Produced]]/Table3[[#This Row],[Energy Consumed (kWh)]]</f>
        <v>3.8343033207805544</v>
      </c>
    </row>
    <row r="238" spans="1:34" x14ac:dyDescent="0.3">
      <c r="A238" s="1">
        <f t="shared" ca="1" si="12"/>
        <v>45059</v>
      </c>
      <c r="B238">
        <v>3</v>
      </c>
      <c r="C238" t="s">
        <v>18</v>
      </c>
      <c r="D238">
        <v>637</v>
      </c>
      <c r="E238">
        <v>617</v>
      </c>
      <c r="F238">
        <v>20</v>
      </c>
      <c r="G238">
        <f t="shared" ca="1" si="13"/>
        <v>70</v>
      </c>
      <c r="H238">
        <v>17</v>
      </c>
      <c r="I238">
        <v>444</v>
      </c>
      <c r="J238">
        <v>5</v>
      </c>
      <c r="K238">
        <v>143.25</v>
      </c>
      <c r="L238">
        <v>37</v>
      </c>
      <c r="M238">
        <v>62</v>
      </c>
      <c r="N238">
        <v>4.7699999999999996</v>
      </c>
      <c r="O238">
        <v>606</v>
      </c>
      <c r="P238">
        <f t="shared" ca="1" si="14"/>
        <v>4</v>
      </c>
      <c r="Q238">
        <v>34</v>
      </c>
      <c r="R238">
        <v>4</v>
      </c>
      <c r="S238">
        <v>4.5999999999999996</v>
      </c>
      <c r="T238">
        <f t="shared" ca="1" si="15"/>
        <v>553</v>
      </c>
      <c r="U238" s="2">
        <f ca="1">Table3[[#This Row],[Total Operating Time (minutes)]]/Table3[[#This Row],[Production planning Time(minutes)]]</f>
        <v>0.80289330922242319</v>
      </c>
      <c r="V238" s="2">
        <f>Table3[[#This Row],[Units Produced]]/Table3[[#This Row],[Max Capacity]]</f>
        <v>1.0511551155115511</v>
      </c>
      <c r="W238" s="2">
        <f>Table3[[#This Row],[Good Units]]/Table3[[#This Row],[Units Produced]]</f>
        <v>0.9686028257456829</v>
      </c>
      <c r="X238" s="2">
        <f>Table3[[#This Row],[Total Operating Time (minutes)]]/Table3[[#This Row],[Units Produced]]</f>
        <v>0.69701726844583989</v>
      </c>
      <c r="Y238" s="2">
        <f>Table3[[#This Row],[Defective Units]]/Table3[[#This Row],[Units Produced]]</f>
        <v>3.1397174254317109E-2</v>
      </c>
      <c r="Z238" s="4">
        <f ca="1">Table3[[#This Row],[Total Operating Time (minutes)]]/Table3[[#This Row],[Available Time(minutes)]]</f>
        <v>6.3428571428571425</v>
      </c>
      <c r="AA238" s="2">
        <f>Table3[[#This Row],[Good Units]]/Table3[[#This Row],[Units Produced]]</f>
        <v>0.9686028257456829</v>
      </c>
      <c r="AB238" s="2">
        <f>Table3[[#This Row],[Scrap Units]]/Table3[[#This Row],[Units Produced]]</f>
        <v>7.8492935635792772E-3</v>
      </c>
      <c r="AC238" s="4">
        <f>Table3[[#This Row],[Units Produced]]/Table3[[#This Row],[Shift]]</f>
        <v>212.33333333333334</v>
      </c>
      <c r="AD238" s="2">
        <f>Table3[[#This Row],[Units Produced]]/Table3[[#This Row],[Max Capacity]]</f>
        <v>1.0511551155115511</v>
      </c>
      <c r="AE238" s="4">
        <f>Table3[[#This Row],[Repair Time (minutes)]]/Table3[[#This Row],[Number of Repairs]]</f>
        <v>8.5</v>
      </c>
      <c r="AF238" s="4">
        <f ca="1">Table3[[#This Row],[Total Operating Time (minutes)]]/Table3[[#This Row],[Number of failures]]</f>
        <v>111</v>
      </c>
      <c r="AG238" s="4">
        <f>Table3[[#This Row],[Orders Fulfilled]]/Table3[[#This Row],[Orders Received]]</f>
        <v>0.59677419354838712</v>
      </c>
      <c r="AH238" s="4">
        <f>Table3[[#This Row],[Units Produced]]/Table3[[#This Row],[Energy Consumed (kWh)]]</f>
        <v>4.4467713787085517</v>
      </c>
    </row>
    <row r="239" spans="1:34" x14ac:dyDescent="0.3">
      <c r="A239" s="1">
        <f t="shared" ca="1" si="12"/>
        <v>44943</v>
      </c>
      <c r="B239">
        <v>1</v>
      </c>
      <c r="C239" t="s">
        <v>18</v>
      </c>
      <c r="D239">
        <v>536</v>
      </c>
      <c r="E239">
        <v>506</v>
      </c>
      <c r="F239">
        <v>30</v>
      </c>
      <c r="G239">
        <f t="shared" ca="1" si="13"/>
        <v>64</v>
      </c>
      <c r="H239">
        <v>59</v>
      </c>
      <c r="I239">
        <v>413</v>
      </c>
      <c r="J239">
        <v>10</v>
      </c>
      <c r="K239">
        <v>103.69</v>
      </c>
      <c r="L239">
        <v>56</v>
      </c>
      <c r="M239">
        <v>56</v>
      </c>
      <c r="N239">
        <v>2.34</v>
      </c>
      <c r="O239">
        <v>624</v>
      </c>
      <c r="P239">
        <f t="shared" ca="1" si="14"/>
        <v>7</v>
      </c>
      <c r="Q239">
        <v>37</v>
      </c>
      <c r="R239">
        <v>4</v>
      </c>
      <c r="S239">
        <v>7.04</v>
      </c>
      <c r="T239">
        <f t="shared" ca="1" si="15"/>
        <v>593</v>
      </c>
      <c r="U239" s="2">
        <f ca="1">Table3[[#This Row],[Total Operating Time (minutes)]]/Table3[[#This Row],[Production planning Time(minutes)]]</f>
        <v>0.69645868465430016</v>
      </c>
      <c r="V239" s="2">
        <f>Table3[[#This Row],[Units Produced]]/Table3[[#This Row],[Max Capacity]]</f>
        <v>0.85897435897435892</v>
      </c>
      <c r="W239" s="2">
        <f>Table3[[#This Row],[Good Units]]/Table3[[#This Row],[Units Produced]]</f>
        <v>0.94402985074626866</v>
      </c>
      <c r="X239" s="2">
        <f>Table3[[#This Row],[Total Operating Time (minutes)]]/Table3[[#This Row],[Units Produced]]</f>
        <v>0.77052238805970152</v>
      </c>
      <c r="Y239" s="2">
        <f>Table3[[#This Row],[Defective Units]]/Table3[[#This Row],[Units Produced]]</f>
        <v>5.5970149253731345E-2</v>
      </c>
      <c r="Z239" s="4">
        <f ca="1">Table3[[#This Row],[Total Operating Time (minutes)]]/Table3[[#This Row],[Available Time(minutes)]]</f>
        <v>6.453125</v>
      </c>
      <c r="AA239" s="2">
        <f>Table3[[#This Row],[Good Units]]/Table3[[#This Row],[Units Produced]]</f>
        <v>0.94402985074626866</v>
      </c>
      <c r="AB239" s="2">
        <f>Table3[[#This Row],[Scrap Units]]/Table3[[#This Row],[Units Produced]]</f>
        <v>1.8656716417910446E-2</v>
      </c>
      <c r="AC239" s="4">
        <f>Table3[[#This Row],[Units Produced]]/Table3[[#This Row],[Shift]]</f>
        <v>536</v>
      </c>
      <c r="AD239" s="2">
        <f>Table3[[#This Row],[Units Produced]]/Table3[[#This Row],[Max Capacity]]</f>
        <v>0.85897435897435892</v>
      </c>
      <c r="AE239" s="4">
        <f>Table3[[#This Row],[Repair Time (minutes)]]/Table3[[#This Row],[Number of Repairs]]</f>
        <v>9.25</v>
      </c>
      <c r="AF239" s="4">
        <f ca="1">Table3[[#This Row],[Total Operating Time (minutes)]]/Table3[[#This Row],[Number of failures]]</f>
        <v>59</v>
      </c>
      <c r="AG239" s="4">
        <f>Table3[[#This Row],[Orders Fulfilled]]/Table3[[#This Row],[Orders Received]]</f>
        <v>1</v>
      </c>
      <c r="AH239" s="4">
        <f>Table3[[#This Row],[Units Produced]]/Table3[[#This Row],[Energy Consumed (kWh)]]</f>
        <v>5.1692545086314983</v>
      </c>
    </row>
    <row r="240" spans="1:34" x14ac:dyDescent="0.3">
      <c r="A240" s="1">
        <f t="shared" ca="1" si="12"/>
        <v>45065</v>
      </c>
      <c r="B240">
        <v>1</v>
      </c>
      <c r="C240" t="s">
        <v>17</v>
      </c>
      <c r="D240">
        <v>689</v>
      </c>
      <c r="E240">
        <v>668</v>
      </c>
      <c r="F240">
        <v>21</v>
      </c>
      <c r="G240">
        <f t="shared" ca="1" si="13"/>
        <v>65</v>
      </c>
      <c r="H240">
        <v>48</v>
      </c>
      <c r="I240">
        <v>444</v>
      </c>
      <c r="J240">
        <v>1</v>
      </c>
      <c r="K240">
        <v>107.61</v>
      </c>
      <c r="L240">
        <v>41</v>
      </c>
      <c r="M240">
        <v>42</v>
      </c>
      <c r="N240">
        <v>2.71</v>
      </c>
      <c r="O240">
        <v>663</v>
      </c>
      <c r="P240">
        <f t="shared" ca="1" si="14"/>
        <v>3</v>
      </c>
      <c r="Q240">
        <v>21</v>
      </c>
      <c r="R240">
        <v>5</v>
      </c>
      <c r="S240">
        <v>4.0199999999999996</v>
      </c>
      <c r="T240">
        <f t="shared" ca="1" si="15"/>
        <v>591</v>
      </c>
      <c r="U240" s="2">
        <f ca="1">Table3[[#This Row],[Total Operating Time (minutes)]]/Table3[[#This Row],[Production planning Time(minutes)]]</f>
        <v>0.75126903553299496</v>
      </c>
      <c r="V240" s="2">
        <f>Table3[[#This Row],[Units Produced]]/Table3[[#This Row],[Max Capacity]]</f>
        <v>1.0392156862745099</v>
      </c>
      <c r="W240" s="2">
        <f>Table3[[#This Row],[Good Units]]/Table3[[#This Row],[Units Produced]]</f>
        <v>0.96952104499274305</v>
      </c>
      <c r="X240" s="2">
        <f>Table3[[#This Row],[Total Operating Time (minutes)]]/Table3[[#This Row],[Units Produced]]</f>
        <v>0.64441219158200291</v>
      </c>
      <c r="Y240" s="2">
        <f>Table3[[#This Row],[Defective Units]]/Table3[[#This Row],[Units Produced]]</f>
        <v>3.0478955007256895E-2</v>
      </c>
      <c r="Z240" s="4">
        <f ca="1">Table3[[#This Row],[Total Operating Time (minutes)]]/Table3[[#This Row],[Available Time(minutes)]]</f>
        <v>6.8307692307692305</v>
      </c>
      <c r="AA240" s="2">
        <f>Table3[[#This Row],[Good Units]]/Table3[[#This Row],[Units Produced]]</f>
        <v>0.96952104499274305</v>
      </c>
      <c r="AB240" s="2">
        <f>Table3[[#This Row],[Scrap Units]]/Table3[[#This Row],[Units Produced]]</f>
        <v>1.4513788098693759E-3</v>
      </c>
      <c r="AC240" s="4">
        <f>Table3[[#This Row],[Units Produced]]/Table3[[#This Row],[Shift]]</f>
        <v>689</v>
      </c>
      <c r="AD240" s="2">
        <f>Table3[[#This Row],[Units Produced]]/Table3[[#This Row],[Max Capacity]]</f>
        <v>1.0392156862745099</v>
      </c>
      <c r="AE240" s="4">
        <f>Table3[[#This Row],[Repair Time (minutes)]]/Table3[[#This Row],[Number of Repairs]]</f>
        <v>4.2</v>
      </c>
      <c r="AF240" s="4">
        <f ca="1">Table3[[#This Row],[Total Operating Time (minutes)]]/Table3[[#This Row],[Number of failures]]</f>
        <v>148</v>
      </c>
      <c r="AG240" s="4">
        <f>Table3[[#This Row],[Orders Fulfilled]]/Table3[[#This Row],[Orders Received]]</f>
        <v>0.97619047619047616</v>
      </c>
      <c r="AH240" s="4">
        <f>Table3[[#This Row],[Units Produced]]/Table3[[#This Row],[Energy Consumed (kWh)]]</f>
        <v>6.4027506737292077</v>
      </c>
    </row>
    <row r="241" spans="1:34" x14ac:dyDescent="0.3">
      <c r="A241" s="1">
        <f t="shared" ca="1" si="12"/>
        <v>44946</v>
      </c>
      <c r="B241">
        <v>1</v>
      </c>
      <c r="C241" t="s">
        <v>20</v>
      </c>
      <c r="D241">
        <v>501</v>
      </c>
      <c r="E241">
        <v>480</v>
      </c>
      <c r="F241">
        <v>21</v>
      </c>
      <c r="G241">
        <f t="shared" ca="1" si="13"/>
        <v>65</v>
      </c>
      <c r="H241">
        <v>30</v>
      </c>
      <c r="I241">
        <v>542</v>
      </c>
      <c r="J241">
        <v>3</v>
      </c>
      <c r="K241">
        <v>171.89</v>
      </c>
      <c r="L241">
        <v>32</v>
      </c>
      <c r="M241">
        <v>43</v>
      </c>
      <c r="N241">
        <v>4.6500000000000004</v>
      </c>
      <c r="O241">
        <v>631</v>
      </c>
      <c r="P241">
        <f t="shared" ca="1" si="14"/>
        <v>7</v>
      </c>
      <c r="Q241">
        <v>29</v>
      </c>
      <c r="R241">
        <v>1</v>
      </c>
      <c r="S241">
        <v>7.66</v>
      </c>
      <c r="T241">
        <f t="shared" ca="1" si="15"/>
        <v>541</v>
      </c>
      <c r="U241" s="2">
        <f ca="1">Table3[[#This Row],[Total Operating Time (minutes)]]/Table3[[#This Row],[Production planning Time(minutes)]]</f>
        <v>1.0018484288354899</v>
      </c>
      <c r="V241" s="2">
        <f>Table3[[#This Row],[Units Produced]]/Table3[[#This Row],[Max Capacity]]</f>
        <v>0.79397781299524561</v>
      </c>
      <c r="W241" s="2">
        <f>Table3[[#This Row],[Good Units]]/Table3[[#This Row],[Units Produced]]</f>
        <v>0.95808383233532934</v>
      </c>
      <c r="X241" s="2">
        <f>Table3[[#This Row],[Total Operating Time (minutes)]]/Table3[[#This Row],[Units Produced]]</f>
        <v>1.0818363273453093</v>
      </c>
      <c r="Y241" s="2">
        <f>Table3[[#This Row],[Defective Units]]/Table3[[#This Row],[Units Produced]]</f>
        <v>4.1916167664670656E-2</v>
      </c>
      <c r="Z241" s="4">
        <f ca="1">Table3[[#This Row],[Total Operating Time (minutes)]]/Table3[[#This Row],[Available Time(minutes)]]</f>
        <v>8.338461538461539</v>
      </c>
      <c r="AA241" s="2">
        <f>Table3[[#This Row],[Good Units]]/Table3[[#This Row],[Units Produced]]</f>
        <v>0.95808383233532934</v>
      </c>
      <c r="AB241" s="2">
        <f>Table3[[#This Row],[Scrap Units]]/Table3[[#This Row],[Units Produced]]</f>
        <v>5.9880239520958087E-3</v>
      </c>
      <c r="AC241" s="4">
        <f>Table3[[#This Row],[Units Produced]]/Table3[[#This Row],[Shift]]</f>
        <v>501</v>
      </c>
      <c r="AD241" s="2">
        <f>Table3[[#This Row],[Units Produced]]/Table3[[#This Row],[Max Capacity]]</f>
        <v>0.79397781299524561</v>
      </c>
      <c r="AE241" s="4">
        <f>Table3[[#This Row],[Repair Time (minutes)]]/Table3[[#This Row],[Number of Repairs]]</f>
        <v>29</v>
      </c>
      <c r="AF241" s="4">
        <f ca="1">Table3[[#This Row],[Total Operating Time (minutes)]]/Table3[[#This Row],[Number of failures]]</f>
        <v>77.428571428571431</v>
      </c>
      <c r="AG241" s="4">
        <f>Table3[[#This Row],[Orders Fulfilled]]/Table3[[#This Row],[Orders Received]]</f>
        <v>0.7441860465116279</v>
      </c>
      <c r="AH241" s="4">
        <f>Table3[[#This Row],[Units Produced]]/Table3[[#This Row],[Energy Consumed (kWh)]]</f>
        <v>2.9146547210425275</v>
      </c>
    </row>
    <row r="242" spans="1:34" x14ac:dyDescent="0.3">
      <c r="A242" s="1">
        <f t="shared" ca="1" si="12"/>
        <v>45264</v>
      </c>
      <c r="B242">
        <v>2</v>
      </c>
      <c r="C242" t="s">
        <v>17</v>
      </c>
      <c r="D242">
        <v>636</v>
      </c>
      <c r="E242">
        <v>621</v>
      </c>
      <c r="F242">
        <v>15</v>
      </c>
      <c r="G242">
        <f t="shared" ca="1" si="13"/>
        <v>66</v>
      </c>
      <c r="H242">
        <v>49</v>
      </c>
      <c r="I242">
        <v>525</v>
      </c>
      <c r="J242">
        <v>2</v>
      </c>
      <c r="K242">
        <v>130.32</v>
      </c>
      <c r="L242">
        <v>35</v>
      </c>
      <c r="M242">
        <v>31</v>
      </c>
      <c r="N242">
        <v>4.03</v>
      </c>
      <c r="O242">
        <v>655</v>
      </c>
      <c r="P242">
        <f t="shared" ca="1" si="14"/>
        <v>5</v>
      </c>
      <c r="Q242">
        <v>35</v>
      </c>
      <c r="R242">
        <v>2</v>
      </c>
      <c r="S242">
        <v>3.47</v>
      </c>
      <c r="T242">
        <f t="shared" ca="1" si="15"/>
        <v>571</v>
      </c>
      <c r="U242" s="2">
        <f ca="1">Table3[[#This Row],[Total Operating Time (minutes)]]/Table3[[#This Row],[Production planning Time(minutes)]]</f>
        <v>0.91943957968476353</v>
      </c>
      <c r="V242" s="2">
        <f>Table3[[#This Row],[Units Produced]]/Table3[[#This Row],[Max Capacity]]</f>
        <v>0.97099236641221376</v>
      </c>
      <c r="W242" s="2">
        <f>Table3[[#This Row],[Good Units]]/Table3[[#This Row],[Units Produced]]</f>
        <v>0.97641509433962259</v>
      </c>
      <c r="X242" s="2">
        <f>Table3[[#This Row],[Total Operating Time (minutes)]]/Table3[[#This Row],[Units Produced]]</f>
        <v>0.82547169811320753</v>
      </c>
      <c r="Y242" s="2">
        <f>Table3[[#This Row],[Defective Units]]/Table3[[#This Row],[Units Produced]]</f>
        <v>2.358490566037736E-2</v>
      </c>
      <c r="Z242" s="4">
        <f ca="1">Table3[[#This Row],[Total Operating Time (minutes)]]/Table3[[#This Row],[Available Time(minutes)]]</f>
        <v>7.9545454545454541</v>
      </c>
      <c r="AA242" s="2">
        <f>Table3[[#This Row],[Good Units]]/Table3[[#This Row],[Units Produced]]</f>
        <v>0.97641509433962259</v>
      </c>
      <c r="AB242" s="2">
        <f>Table3[[#This Row],[Scrap Units]]/Table3[[#This Row],[Units Produced]]</f>
        <v>3.1446540880503146E-3</v>
      </c>
      <c r="AC242" s="4">
        <f>Table3[[#This Row],[Units Produced]]/Table3[[#This Row],[Shift]]</f>
        <v>318</v>
      </c>
      <c r="AD242" s="2">
        <f>Table3[[#This Row],[Units Produced]]/Table3[[#This Row],[Max Capacity]]</f>
        <v>0.97099236641221376</v>
      </c>
      <c r="AE242" s="4">
        <f>Table3[[#This Row],[Repair Time (minutes)]]/Table3[[#This Row],[Number of Repairs]]</f>
        <v>17.5</v>
      </c>
      <c r="AF242" s="4">
        <f ca="1">Table3[[#This Row],[Total Operating Time (minutes)]]/Table3[[#This Row],[Number of failures]]</f>
        <v>105</v>
      </c>
      <c r="AG242" s="4">
        <f>Table3[[#This Row],[Orders Fulfilled]]/Table3[[#This Row],[Orders Received]]</f>
        <v>1.1290322580645162</v>
      </c>
      <c r="AH242" s="4">
        <f>Table3[[#This Row],[Units Produced]]/Table3[[#This Row],[Energy Consumed (kWh)]]</f>
        <v>4.8802946593001844</v>
      </c>
    </row>
    <row r="243" spans="1:34" x14ac:dyDescent="0.3">
      <c r="A243" s="1">
        <f t="shared" ca="1" si="12"/>
        <v>44960</v>
      </c>
      <c r="B243">
        <v>3</v>
      </c>
      <c r="C243" t="s">
        <v>20</v>
      </c>
      <c r="D243">
        <v>411</v>
      </c>
      <c r="E243">
        <v>382</v>
      </c>
      <c r="F243">
        <v>29</v>
      </c>
      <c r="G243">
        <f t="shared" ca="1" si="13"/>
        <v>62</v>
      </c>
      <c r="H243">
        <v>42</v>
      </c>
      <c r="I243">
        <v>408</v>
      </c>
      <c r="J243">
        <v>8</v>
      </c>
      <c r="K243">
        <v>171.49</v>
      </c>
      <c r="L243">
        <v>54</v>
      </c>
      <c r="M243">
        <v>38</v>
      </c>
      <c r="N243">
        <v>3.8</v>
      </c>
      <c r="O243">
        <v>654</v>
      </c>
      <c r="P243">
        <f t="shared" ca="1" si="14"/>
        <v>7</v>
      </c>
      <c r="Q243">
        <v>26</v>
      </c>
      <c r="R243">
        <v>4</v>
      </c>
      <c r="S243">
        <v>5.2</v>
      </c>
      <c r="T243">
        <f t="shared" ca="1" si="15"/>
        <v>546</v>
      </c>
      <c r="U243" s="2">
        <f ca="1">Table3[[#This Row],[Total Operating Time (minutes)]]/Table3[[#This Row],[Production planning Time(minutes)]]</f>
        <v>0.74725274725274726</v>
      </c>
      <c r="V243" s="2">
        <f>Table3[[#This Row],[Units Produced]]/Table3[[#This Row],[Max Capacity]]</f>
        <v>0.62844036697247707</v>
      </c>
      <c r="W243" s="2">
        <f>Table3[[#This Row],[Good Units]]/Table3[[#This Row],[Units Produced]]</f>
        <v>0.92944038929440387</v>
      </c>
      <c r="X243" s="2">
        <f>Table3[[#This Row],[Total Operating Time (minutes)]]/Table3[[#This Row],[Units Produced]]</f>
        <v>0.99270072992700731</v>
      </c>
      <c r="Y243" s="2">
        <f>Table3[[#This Row],[Defective Units]]/Table3[[#This Row],[Units Produced]]</f>
        <v>7.0559610705596104E-2</v>
      </c>
      <c r="Z243" s="4">
        <f ca="1">Table3[[#This Row],[Total Operating Time (minutes)]]/Table3[[#This Row],[Available Time(minutes)]]</f>
        <v>6.580645161290323</v>
      </c>
      <c r="AA243" s="2">
        <f>Table3[[#This Row],[Good Units]]/Table3[[#This Row],[Units Produced]]</f>
        <v>0.92944038929440387</v>
      </c>
      <c r="AB243" s="2">
        <f>Table3[[#This Row],[Scrap Units]]/Table3[[#This Row],[Units Produced]]</f>
        <v>1.9464720194647202E-2</v>
      </c>
      <c r="AC243" s="4">
        <f>Table3[[#This Row],[Units Produced]]/Table3[[#This Row],[Shift]]</f>
        <v>137</v>
      </c>
      <c r="AD243" s="2">
        <f>Table3[[#This Row],[Units Produced]]/Table3[[#This Row],[Max Capacity]]</f>
        <v>0.62844036697247707</v>
      </c>
      <c r="AE243" s="4">
        <f>Table3[[#This Row],[Repair Time (minutes)]]/Table3[[#This Row],[Number of Repairs]]</f>
        <v>6.5</v>
      </c>
      <c r="AF243" s="4">
        <f ca="1">Table3[[#This Row],[Total Operating Time (minutes)]]/Table3[[#This Row],[Number of failures]]</f>
        <v>58.285714285714285</v>
      </c>
      <c r="AG243" s="4">
        <f>Table3[[#This Row],[Orders Fulfilled]]/Table3[[#This Row],[Orders Received]]</f>
        <v>1.4210526315789473</v>
      </c>
      <c r="AH243" s="4">
        <f>Table3[[#This Row],[Units Produced]]/Table3[[#This Row],[Energy Consumed (kWh)]]</f>
        <v>2.3966412035687212</v>
      </c>
    </row>
    <row r="244" spans="1:34" x14ac:dyDescent="0.3">
      <c r="A244" s="1">
        <f t="shared" ca="1" si="12"/>
        <v>44927</v>
      </c>
      <c r="B244">
        <v>2</v>
      </c>
      <c r="C244" t="s">
        <v>18</v>
      </c>
      <c r="D244">
        <v>606</v>
      </c>
      <c r="E244">
        <v>593</v>
      </c>
      <c r="F244">
        <v>13</v>
      </c>
      <c r="G244">
        <f t="shared" ca="1" si="13"/>
        <v>70</v>
      </c>
      <c r="H244">
        <v>30</v>
      </c>
      <c r="I244">
        <v>482</v>
      </c>
      <c r="J244">
        <v>10</v>
      </c>
      <c r="K244">
        <v>155.85</v>
      </c>
      <c r="L244">
        <v>30</v>
      </c>
      <c r="M244">
        <v>62</v>
      </c>
      <c r="N244">
        <v>3.69</v>
      </c>
      <c r="O244">
        <v>682</v>
      </c>
      <c r="P244">
        <f t="shared" ca="1" si="14"/>
        <v>2</v>
      </c>
      <c r="Q244">
        <v>36</v>
      </c>
      <c r="R244">
        <v>5</v>
      </c>
      <c r="S244">
        <v>6.21</v>
      </c>
      <c r="T244">
        <f t="shared" ca="1" si="15"/>
        <v>563</v>
      </c>
      <c r="U244" s="2">
        <f ca="1">Table3[[#This Row],[Total Operating Time (minutes)]]/Table3[[#This Row],[Production planning Time(minutes)]]</f>
        <v>0.85612788632326819</v>
      </c>
      <c r="V244" s="2">
        <f>Table3[[#This Row],[Units Produced]]/Table3[[#This Row],[Max Capacity]]</f>
        <v>0.88856304985337242</v>
      </c>
      <c r="W244" s="2">
        <f>Table3[[#This Row],[Good Units]]/Table3[[#This Row],[Units Produced]]</f>
        <v>0.97854785478547857</v>
      </c>
      <c r="X244" s="2">
        <f>Table3[[#This Row],[Total Operating Time (minutes)]]/Table3[[#This Row],[Units Produced]]</f>
        <v>0.79537953795379535</v>
      </c>
      <c r="Y244" s="2">
        <f>Table3[[#This Row],[Defective Units]]/Table3[[#This Row],[Units Produced]]</f>
        <v>2.1452145214521452E-2</v>
      </c>
      <c r="Z244" s="4">
        <f ca="1">Table3[[#This Row],[Total Operating Time (minutes)]]/Table3[[#This Row],[Available Time(minutes)]]</f>
        <v>6.8857142857142861</v>
      </c>
      <c r="AA244" s="2">
        <f>Table3[[#This Row],[Good Units]]/Table3[[#This Row],[Units Produced]]</f>
        <v>0.97854785478547857</v>
      </c>
      <c r="AB244" s="2">
        <f>Table3[[#This Row],[Scrap Units]]/Table3[[#This Row],[Units Produced]]</f>
        <v>1.65016501650165E-2</v>
      </c>
      <c r="AC244" s="4">
        <f>Table3[[#This Row],[Units Produced]]/Table3[[#This Row],[Shift]]</f>
        <v>303</v>
      </c>
      <c r="AD244" s="2">
        <f>Table3[[#This Row],[Units Produced]]/Table3[[#This Row],[Max Capacity]]</f>
        <v>0.88856304985337242</v>
      </c>
      <c r="AE244" s="4">
        <f>Table3[[#This Row],[Repair Time (minutes)]]/Table3[[#This Row],[Number of Repairs]]</f>
        <v>7.2</v>
      </c>
      <c r="AF244" s="4">
        <f ca="1">Table3[[#This Row],[Total Operating Time (minutes)]]/Table3[[#This Row],[Number of failures]]</f>
        <v>241</v>
      </c>
      <c r="AG244" s="4">
        <f>Table3[[#This Row],[Orders Fulfilled]]/Table3[[#This Row],[Orders Received]]</f>
        <v>0.4838709677419355</v>
      </c>
      <c r="AH244" s="4">
        <f>Table3[[#This Row],[Units Produced]]/Table3[[#This Row],[Energy Consumed (kWh)]]</f>
        <v>3.888354186717998</v>
      </c>
    </row>
    <row r="245" spans="1:34" x14ac:dyDescent="0.3">
      <c r="A245" s="1">
        <f t="shared" ca="1" si="12"/>
        <v>45234</v>
      </c>
      <c r="B245">
        <v>2</v>
      </c>
      <c r="C245" t="s">
        <v>17</v>
      </c>
      <c r="D245">
        <v>412</v>
      </c>
      <c r="E245">
        <v>399</v>
      </c>
      <c r="F245">
        <v>13</v>
      </c>
      <c r="G245">
        <f t="shared" ca="1" si="13"/>
        <v>63</v>
      </c>
      <c r="H245">
        <v>29</v>
      </c>
      <c r="I245">
        <v>407</v>
      </c>
      <c r="J245">
        <v>7</v>
      </c>
      <c r="K245">
        <v>105.48</v>
      </c>
      <c r="L245">
        <v>30</v>
      </c>
      <c r="M245">
        <v>69</v>
      </c>
      <c r="N245">
        <v>3.06</v>
      </c>
      <c r="O245">
        <v>660</v>
      </c>
      <c r="P245">
        <f t="shared" ca="1" si="14"/>
        <v>5</v>
      </c>
      <c r="Q245">
        <v>38</v>
      </c>
      <c r="R245">
        <v>3</v>
      </c>
      <c r="S245">
        <v>6.36</v>
      </c>
      <c r="T245">
        <f t="shared" ca="1" si="15"/>
        <v>558</v>
      </c>
      <c r="U245" s="2">
        <f ca="1">Table3[[#This Row],[Total Operating Time (minutes)]]/Table3[[#This Row],[Production planning Time(minutes)]]</f>
        <v>0.72939068100358428</v>
      </c>
      <c r="V245" s="2">
        <f>Table3[[#This Row],[Units Produced]]/Table3[[#This Row],[Max Capacity]]</f>
        <v>0.62424242424242427</v>
      </c>
      <c r="W245" s="2">
        <f>Table3[[#This Row],[Good Units]]/Table3[[#This Row],[Units Produced]]</f>
        <v>0.96844660194174759</v>
      </c>
      <c r="X245" s="2">
        <f>Table3[[#This Row],[Total Operating Time (minutes)]]/Table3[[#This Row],[Units Produced]]</f>
        <v>0.98786407766990292</v>
      </c>
      <c r="Y245" s="2">
        <f>Table3[[#This Row],[Defective Units]]/Table3[[#This Row],[Units Produced]]</f>
        <v>3.1553398058252427E-2</v>
      </c>
      <c r="Z245" s="4">
        <f ca="1">Table3[[#This Row],[Total Operating Time (minutes)]]/Table3[[#This Row],[Available Time(minutes)]]</f>
        <v>6.4603174603174605</v>
      </c>
      <c r="AA245" s="2">
        <f>Table3[[#This Row],[Good Units]]/Table3[[#This Row],[Units Produced]]</f>
        <v>0.96844660194174759</v>
      </c>
      <c r="AB245" s="2">
        <f>Table3[[#This Row],[Scrap Units]]/Table3[[#This Row],[Units Produced]]</f>
        <v>1.6990291262135922E-2</v>
      </c>
      <c r="AC245" s="4">
        <f>Table3[[#This Row],[Units Produced]]/Table3[[#This Row],[Shift]]</f>
        <v>206</v>
      </c>
      <c r="AD245" s="2">
        <f>Table3[[#This Row],[Units Produced]]/Table3[[#This Row],[Max Capacity]]</f>
        <v>0.62424242424242427</v>
      </c>
      <c r="AE245" s="4">
        <f>Table3[[#This Row],[Repair Time (minutes)]]/Table3[[#This Row],[Number of Repairs]]</f>
        <v>12.666666666666666</v>
      </c>
      <c r="AF245" s="4">
        <f ca="1">Table3[[#This Row],[Total Operating Time (minutes)]]/Table3[[#This Row],[Number of failures]]</f>
        <v>81.400000000000006</v>
      </c>
      <c r="AG245" s="4">
        <f>Table3[[#This Row],[Orders Fulfilled]]/Table3[[#This Row],[Orders Received]]</f>
        <v>0.43478260869565216</v>
      </c>
      <c r="AH245" s="4">
        <f>Table3[[#This Row],[Units Produced]]/Table3[[#This Row],[Energy Consumed (kWh)]]</f>
        <v>3.9059537353052711</v>
      </c>
    </row>
    <row r="246" spans="1:34" x14ac:dyDescent="0.3">
      <c r="A246" s="1">
        <f t="shared" ca="1" si="12"/>
        <v>45097</v>
      </c>
      <c r="B246">
        <v>2</v>
      </c>
      <c r="C246" t="s">
        <v>20</v>
      </c>
      <c r="D246">
        <v>601</v>
      </c>
      <c r="E246">
        <v>588</v>
      </c>
      <c r="F246">
        <v>13</v>
      </c>
      <c r="G246">
        <f t="shared" ca="1" si="13"/>
        <v>69</v>
      </c>
      <c r="H246">
        <v>56</v>
      </c>
      <c r="I246">
        <v>424</v>
      </c>
      <c r="J246">
        <v>8</v>
      </c>
      <c r="K246">
        <v>192.15</v>
      </c>
      <c r="L246">
        <v>37</v>
      </c>
      <c r="M246">
        <v>42</v>
      </c>
      <c r="N246">
        <v>4.17</v>
      </c>
      <c r="O246">
        <v>631</v>
      </c>
      <c r="P246">
        <f t="shared" ca="1" si="14"/>
        <v>1</v>
      </c>
      <c r="Q246">
        <v>32</v>
      </c>
      <c r="R246">
        <v>1</v>
      </c>
      <c r="S246">
        <v>4.6100000000000003</v>
      </c>
      <c r="T246">
        <f t="shared" ca="1" si="15"/>
        <v>590</v>
      </c>
      <c r="U246" s="2">
        <f ca="1">Table3[[#This Row],[Total Operating Time (minutes)]]/Table3[[#This Row],[Production planning Time(minutes)]]</f>
        <v>0.71864406779661016</v>
      </c>
      <c r="V246" s="2">
        <f>Table3[[#This Row],[Units Produced]]/Table3[[#This Row],[Max Capacity]]</f>
        <v>0.95245641838351824</v>
      </c>
      <c r="W246" s="2">
        <f>Table3[[#This Row],[Good Units]]/Table3[[#This Row],[Units Produced]]</f>
        <v>0.97836938435940102</v>
      </c>
      <c r="X246" s="2">
        <f>Table3[[#This Row],[Total Operating Time (minutes)]]/Table3[[#This Row],[Units Produced]]</f>
        <v>0.70549084858569056</v>
      </c>
      <c r="Y246" s="2">
        <f>Table3[[#This Row],[Defective Units]]/Table3[[#This Row],[Units Produced]]</f>
        <v>2.1630615640599003E-2</v>
      </c>
      <c r="Z246" s="4">
        <f ca="1">Table3[[#This Row],[Total Operating Time (minutes)]]/Table3[[#This Row],[Available Time(minutes)]]</f>
        <v>6.1449275362318838</v>
      </c>
      <c r="AA246" s="2">
        <f>Table3[[#This Row],[Good Units]]/Table3[[#This Row],[Units Produced]]</f>
        <v>0.97836938435940102</v>
      </c>
      <c r="AB246" s="2">
        <f>Table3[[#This Row],[Scrap Units]]/Table3[[#This Row],[Units Produced]]</f>
        <v>1.3311148086522463E-2</v>
      </c>
      <c r="AC246" s="4">
        <f>Table3[[#This Row],[Units Produced]]/Table3[[#This Row],[Shift]]</f>
        <v>300.5</v>
      </c>
      <c r="AD246" s="2">
        <f>Table3[[#This Row],[Units Produced]]/Table3[[#This Row],[Max Capacity]]</f>
        <v>0.95245641838351824</v>
      </c>
      <c r="AE246" s="4">
        <f>Table3[[#This Row],[Repair Time (minutes)]]/Table3[[#This Row],[Number of Repairs]]</f>
        <v>32</v>
      </c>
      <c r="AF246" s="4">
        <f ca="1">Table3[[#This Row],[Total Operating Time (minutes)]]/Table3[[#This Row],[Number of failures]]</f>
        <v>424</v>
      </c>
      <c r="AG246" s="4">
        <f>Table3[[#This Row],[Orders Fulfilled]]/Table3[[#This Row],[Orders Received]]</f>
        <v>0.88095238095238093</v>
      </c>
      <c r="AH246" s="4">
        <f>Table3[[#This Row],[Units Produced]]/Table3[[#This Row],[Energy Consumed (kWh)]]</f>
        <v>3.1277647671090292</v>
      </c>
    </row>
    <row r="247" spans="1:34" x14ac:dyDescent="0.3">
      <c r="A247" s="1">
        <f t="shared" ca="1" si="12"/>
        <v>45093</v>
      </c>
      <c r="B247">
        <v>1</v>
      </c>
      <c r="C247" t="s">
        <v>21</v>
      </c>
      <c r="D247">
        <v>534</v>
      </c>
      <c r="E247">
        <v>523</v>
      </c>
      <c r="F247">
        <v>11</v>
      </c>
      <c r="G247">
        <f t="shared" ca="1" si="13"/>
        <v>62</v>
      </c>
      <c r="H247">
        <v>30</v>
      </c>
      <c r="I247">
        <v>466</v>
      </c>
      <c r="J247">
        <v>4</v>
      </c>
      <c r="K247">
        <v>178.83</v>
      </c>
      <c r="L247">
        <v>48</v>
      </c>
      <c r="M247">
        <v>45</v>
      </c>
      <c r="N247">
        <v>2.2400000000000002</v>
      </c>
      <c r="O247">
        <v>609</v>
      </c>
      <c r="P247">
        <f t="shared" ca="1" si="14"/>
        <v>4</v>
      </c>
      <c r="Q247">
        <v>32</v>
      </c>
      <c r="R247">
        <v>3</v>
      </c>
      <c r="S247">
        <v>3.76</v>
      </c>
      <c r="T247">
        <f t="shared" ca="1" si="15"/>
        <v>525</v>
      </c>
      <c r="U247" s="2">
        <f ca="1">Table3[[#This Row],[Total Operating Time (minutes)]]/Table3[[#This Row],[Production planning Time(minutes)]]</f>
        <v>0.88761904761904764</v>
      </c>
      <c r="V247" s="2">
        <f>Table3[[#This Row],[Units Produced]]/Table3[[#This Row],[Max Capacity]]</f>
        <v>0.87684729064039413</v>
      </c>
      <c r="W247" s="2">
        <f>Table3[[#This Row],[Good Units]]/Table3[[#This Row],[Units Produced]]</f>
        <v>0.97940074906367036</v>
      </c>
      <c r="X247" s="2">
        <f>Table3[[#This Row],[Total Operating Time (minutes)]]/Table3[[#This Row],[Units Produced]]</f>
        <v>0.87265917602996257</v>
      </c>
      <c r="Y247" s="2">
        <f>Table3[[#This Row],[Defective Units]]/Table3[[#This Row],[Units Produced]]</f>
        <v>2.0599250936329586E-2</v>
      </c>
      <c r="Z247" s="4">
        <f ca="1">Table3[[#This Row],[Total Operating Time (minutes)]]/Table3[[#This Row],[Available Time(minutes)]]</f>
        <v>7.5161290322580649</v>
      </c>
      <c r="AA247" s="2">
        <f>Table3[[#This Row],[Good Units]]/Table3[[#This Row],[Units Produced]]</f>
        <v>0.97940074906367036</v>
      </c>
      <c r="AB247" s="2">
        <f>Table3[[#This Row],[Scrap Units]]/Table3[[#This Row],[Units Produced]]</f>
        <v>7.4906367041198503E-3</v>
      </c>
      <c r="AC247" s="4">
        <f>Table3[[#This Row],[Units Produced]]/Table3[[#This Row],[Shift]]</f>
        <v>534</v>
      </c>
      <c r="AD247" s="2">
        <f>Table3[[#This Row],[Units Produced]]/Table3[[#This Row],[Max Capacity]]</f>
        <v>0.87684729064039413</v>
      </c>
      <c r="AE247" s="4">
        <f>Table3[[#This Row],[Repair Time (minutes)]]/Table3[[#This Row],[Number of Repairs]]</f>
        <v>10.666666666666666</v>
      </c>
      <c r="AF247" s="4">
        <f ca="1">Table3[[#This Row],[Total Operating Time (minutes)]]/Table3[[#This Row],[Number of failures]]</f>
        <v>116.5</v>
      </c>
      <c r="AG247" s="4">
        <f>Table3[[#This Row],[Orders Fulfilled]]/Table3[[#This Row],[Orders Received]]</f>
        <v>1.0666666666666667</v>
      </c>
      <c r="AH247" s="4">
        <f>Table3[[#This Row],[Units Produced]]/Table3[[#This Row],[Energy Consumed (kWh)]]</f>
        <v>2.9860761617178322</v>
      </c>
    </row>
    <row r="248" spans="1:34" x14ac:dyDescent="0.3">
      <c r="A248" s="1">
        <f t="shared" ca="1" si="12"/>
        <v>44949</v>
      </c>
      <c r="B248">
        <v>3</v>
      </c>
      <c r="C248" t="s">
        <v>19</v>
      </c>
      <c r="D248">
        <v>521</v>
      </c>
      <c r="E248">
        <v>495</v>
      </c>
      <c r="F248">
        <v>26</v>
      </c>
      <c r="G248">
        <f t="shared" ca="1" si="13"/>
        <v>63</v>
      </c>
      <c r="H248">
        <v>12</v>
      </c>
      <c r="I248">
        <v>508</v>
      </c>
      <c r="J248">
        <v>4</v>
      </c>
      <c r="K248">
        <v>137.22999999999999</v>
      </c>
      <c r="L248">
        <v>45</v>
      </c>
      <c r="M248">
        <v>30</v>
      </c>
      <c r="N248">
        <v>4.26</v>
      </c>
      <c r="O248">
        <v>675</v>
      </c>
      <c r="P248">
        <f t="shared" ca="1" si="14"/>
        <v>3</v>
      </c>
      <c r="Q248">
        <v>25</v>
      </c>
      <c r="R248">
        <v>4</v>
      </c>
      <c r="S248">
        <v>3.2</v>
      </c>
      <c r="T248">
        <f t="shared" ca="1" si="15"/>
        <v>502</v>
      </c>
      <c r="U248" s="2">
        <f ca="1">Table3[[#This Row],[Total Operating Time (minutes)]]/Table3[[#This Row],[Production planning Time(minutes)]]</f>
        <v>1.0119521912350598</v>
      </c>
      <c r="V248" s="2">
        <f>Table3[[#This Row],[Units Produced]]/Table3[[#This Row],[Max Capacity]]</f>
        <v>0.7718518518518519</v>
      </c>
      <c r="W248" s="2">
        <f>Table3[[#This Row],[Good Units]]/Table3[[#This Row],[Units Produced]]</f>
        <v>0.9500959692898272</v>
      </c>
      <c r="X248" s="2">
        <f>Table3[[#This Row],[Total Operating Time (minutes)]]/Table3[[#This Row],[Units Produced]]</f>
        <v>0.9750479846449136</v>
      </c>
      <c r="Y248" s="2">
        <f>Table3[[#This Row],[Defective Units]]/Table3[[#This Row],[Units Produced]]</f>
        <v>4.9904030710172742E-2</v>
      </c>
      <c r="Z248" s="4">
        <f ca="1">Table3[[#This Row],[Total Operating Time (minutes)]]/Table3[[#This Row],[Available Time(minutes)]]</f>
        <v>8.0634920634920633</v>
      </c>
      <c r="AA248" s="2">
        <f>Table3[[#This Row],[Good Units]]/Table3[[#This Row],[Units Produced]]</f>
        <v>0.9500959692898272</v>
      </c>
      <c r="AB248" s="2">
        <f>Table3[[#This Row],[Scrap Units]]/Table3[[#This Row],[Units Produced]]</f>
        <v>7.677543186180422E-3</v>
      </c>
      <c r="AC248" s="4">
        <f>Table3[[#This Row],[Units Produced]]/Table3[[#This Row],[Shift]]</f>
        <v>173.66666666666666</v>
      </c>
      <c r="AD248" s="2">
        <f>Table3[[#This Row],[Units Produced]]/Table3[[#This Row],[Max Capacity]]</f>
        <v>0.7718518518518519</v>
      </c>
      <c r="AE248" s="4">
        <f>Table3[[#This Row],[Repair Time (minutes)]]/Table3[[#This Row],[Number of Repairs]]</f>
        <v>6.25</v>
      </c>
      <c r="AF248" s="4">
        <f ca="1">Table3[[#This Row],[Total Operating Time (minutes)]]/Table3[[#This Row],[Number of failures]]</f>
        <v>169.33333333333334</v>
      </c>
      <c r="AG248" s="4">
        <f>Table3[[#This Row],[Orders Fulfilled]]/Table3[[#This Row],[Orders Received]]</f>
        <v>1.5</v>
      </c>
      <c r="AH248" s="4">
        <f>Table3[[#This Row],[Units Produced]]/Table3[[#This Row],[Energy Consumed (kWh)]]</f>
        <v>3.7965459447642647</v>
      </c>
    </row>
    <row r="249" spans="1:34" x14ac:dyDescent="0.3">
      <c r="A249" s="1">
        <f t="shared" ca="1" si="12"/>
        <v>45281</v>
      </c>
      <c r="B249">
        <v>2</v>
      </c>
      <c r="C249" t="s">
        <v>20</v>
      </c>
      <c r="D249">
        <v>673</v>
      </c>
      <c r="E249">
        <v>662</v>
      </c>
      <c r="F249">
        <v>11</v>
      </c>
      <c r="G249">
        <f t="shared" ca="1" si="13"/>
        <v>60</v>
      </c>
      <c r="H249">
        <v>60</v>
      </c>
      <c r="I249">
        <v>403</v>
      </c>
      <c r="J249">
        <v>5</v>
      </c>
      <c r="K249">
        <v>191.45</v>
      </c>
      <c r="L249">
        <v>57</v>
      </c>
      <c r="M249">
        <v>35</v>
      </c>
      <c r="N249">
        <v>2.15</v>
      </c>
      <c r="O249">
        <v>612</v>
      </c>
      <c r="P249">
        <f t="shared" ca="1" si="14"/>
        <v>1</v>
      </c>
      <c r="Q249">
        <v>28</v>
      </c>
      <c r="R249">
        <v>3</v>
      </c>
      <c r="S249">
        <v>7.29</v>
      </c>
      <c r="T249">
        <f t="shared" ca="1" si="15"/>
        <v>553</v>
      </c>
      <c r="U249" s="2">
        <f ca="1">Table3[[#This Row],[Total Operating Time (minutes)]]/Table3[[#This Row],[Production planning Time(minutes)]]</f>
        <v>0.72875226039783003</v>
      </c>
      <c r="V249" s="2">
        <f>Table3[[#This Row],[Units Produced]]/Table3[[#This Row],[Max Capacity]]</f>
        <v>1.0996732026143792</v>
      </c>
      <c r="W249" s="2">
        <f>Table3[[#This Row],[Good Units]]/Table3[[#This Row],[Units Produced]]</f>
        <v>0.98365527488855864</v>
      </c>
      <c r="X249" s="2">
        <f>Table3[[#This Row],[Total Operating Time (minutes)]]/Table3[[#This Row],[Units Produced]]</f>
        <v>0.59881129271916789</v>
      </c>
      <c r="Y249" s="2">
        <f>Table3[[#This Row],[Defective Units]]/Table3[[#This Row],[Units Produced]]</f>
        <v>1.6344725111441308E-2</v>
      </c>
      <c r="Z249" s="4">
        <f ca="1">Table3[[#This Row],[Total Operating Time (minutes)]]/Table3[[#This Row],[Available Time(minutes)]]</f>
        <v>6.7166666666666668</v>
      </c>
      <c r="AA249" s="2">
        <f>Table3[[#This Row],[Good Units]]/Table3[[#This Row],[Units Produced]]</f>
        <v>0.98365527488855864</v>
      </c>
      <c r="AB249" s="2">
        <f>Table3[[#This Row],[Scrap Units]]/Table3[[#This Row],[Units Produced]]</f>
        <v>7.429420505200594E-3</v>
      </c>
      <c r="AC249" s="4">
        <f>Table3[[#This Row],[Units Produced]]/Table3[[#This Row],[Shift]]</f>
        <v>336.5</v>
      </c>
      <c r="AD249" s="2">
        <f>Table3[[#This Row],[Units Produced]]/Table3[[#This Row],[Max Capacity]]</f>
        <v>1.0996732026143792</v>
      </c>
      <c r="AE249" s="4">
        <f>Table3[[#This Row],[Repair Time (minutes)]]/Table3[[#This Row],[Number of Repairs]]</f>
        <v>9.3333333333333339</v>
      </c>
      <c r="AF249" s="4">
        <f ca="1">Table3[[#This Row],[Total Operating Time (minutes)]]/Table3[[#This Row],[Number of failures]]</f>
        <v>403</v>
      </c>
      <c r="AG249" s="4">
        <f>Table3[[#This Row],[Orders Fulfilled]]/Table3[[#This Row],[Orders Received]]</f>
        <v>1.6285714285714286</v>
      </c>
      <c r="AH249" s="4">
        <f>Table3[[#This Row],[Units Produced]]/Table3[[#This Row],[Energy Consumed (kWh)]]</f>
        <v>3.51527814050666</v>
      </c>
    </row>
    <row r="250" spans="1:34" x14ac:dyDescent="0.3">
      <c r="A250" s="1">
        <f t="shared" ca="1" si="12"/>
        <v>45004</v>
      </c>
      <c r="B250">
        <v>2</v>
      </c>
      <c r="C250" t="s">
        <v>20</v>
      </c>
      <c r="D250">
        <v>479</v>
      </c>
      <c r="E250">
        <v>467</v>
      </c>
      <c r="F250">
        <v>12</v>
      </c>
      <c r="G250">
        <f t="shared" ca="1" si="13"/>
        <v>63</v>
      </c>
      <c r="H250">
        <v>43</v>
      </c>
      <c r="I250">
        <v>406</v>
      </c>
      <c r="J250">
        <v>7</v>
      </c>
      <c r="K250">
        <v>152.88</v>
      </c>
      <c r="L250">
        <v>31</v>
      </c>
      <c r="M250">
        <v>31</v>
      </c>
      <c r="N250">
        <v>2.21</v>
      </c>
      <c r="O250">
        <v>653</v>
      </c>
      <c r="P250">
        <f t="shared" ca="1" si="14"/>
        <v>7</v>
      </c>
      <c r="Q250">
        <v>38</v>
      </c>
      <c r="R250">
        <v>4</v>
      </c>
      <c r="S250">
        <v>5.07</v>
      </c>
      <c r="T250">
        <f t="shared" ca="1" si="15"/>
        <v>556</v>
      </c>
      <c r="U250" s="2">
        <f ca="1">Table3[[#This Row],[Total Operating Time (minutes)]]/Table3[[#This Row],[Production planning Time(minutes)]]</f>
        <v>0.73021582733812951</v>
      </c>
      <c r="V250" s="2">
        <f>Table3[[#This Row],[Units Produced]]/Table3[[#This Row],[Max Capacity]]</f>
        <v>0.7335375191424196</v>
      </c>
      <c r="W250" s="2">
        <f>Table3[[#This Row],[Good Units]]/Table3[[#This Row],[Units Produced]]</f>
        <v>0.97494780793319413</v>
      </c>
      <c r="X250" s="2">
        <f>Table3[[#This Row],[Total Operating Time (minutes)]]/Table3[[#This Row],[Units Produced]]</f>
        <v>0.8475991649269311</v>
      </c>
      <c r="Y250" s="2">
        <f>Table3[[#This Row],[Defective Units]]/Table3[[#This Row],[Units Produced]]</f>
        <v>2.5052192066805846E-2</v>
      </c>
      <c r="Z250" s="4">
        <f ca="1">Table3[[#This Row],[Total Operating Time (minutes)]]/Table3[[#This Row],[Available Time(minutes)]]</f>
        <v>6.4444444444444446</v>
      </c>
      <c r="AA250" s="2">
        <f>Table3[[#This Row],[Good Units]]/Table3[[#This Row],[Units Produced]]</f>
        <v>0.97494780793319413</v>
      </c>
      <c r="AB250" s="2">
        <f>Table3[[#This Row],[Scrap Units]]/Table3[[#This Row],[Units Produced]]</f>
        <v>1.4613778705636743E-2</v>
      </c>
      <c r="AC250" s="4">
        <f>Table3[[#This Row],[Units Produced]]/Table3[[#This Row],[Shift]]</f>
        <v>239.5</v>
      </c>
      <c r="AD250" s="2">
        <f>Table3[[#This Row],[Units Produced]]/Table3[[#This Row],[Max Capacity]]</f>
        <v>0.7335375191424196</v>
      </c>
      <c r="AE250" s="4">
        <f>Table3[[#This Row],[Repair Time (minutes)]]/Table3[[#This Row],[Number of Repairs]]</f>
        <v>9.5</v>
      </c>
      <c r="AF250" s="4">
        <f ca="1">Table3[[#This Row],[Total Operating Time (minutes)]]/Table3[[#This Row],[Number of failures]]</f>
        <v>58</v>
      </c>
      <c r="AG250" s="4">
        <f>Table3[[#This Row],[Orders Fulfilled]]/Table3[[#This Row],[Orders Received]]</f>
        <v>1</v>
      </c>
      <c r="AH250" s="4">
        <f>Table3[[#This Row],[Units Produced]]/Table3[[#This Row],[Energy Consumed (kWh)]]</f>
        <v>3.133176347462062</v>
      </c>
    </row>
    <row r="251" spans="1:34" x14ac:dyDescent="0.3">
      <c r="A251" s="1">
        <f t="shared" ca="1" si="12"/>
        <v>45201</v>
      </c>
      <c r="B251">
        <v>3</v>
      </c>
      <c r="C251" t="s">
        <v>17</v>
      </c>
      <c r="D251">
        <v>428</v>
      </c>
      <c r="E251">
        <v>413</v>
      </c>
      <c r="F251">
        <v>15</v>
      </c>
      <c r="G251">
        <f t="shared" ca="1" si="13"/>
        <v>61</v>
      </c>
      <c r="H251">
        <v>16</v>
      </c>
      <c r="I251">
        <v>469</v>
      </c>
      <c r="J251">
        <v>6</v>
      </c>
      <c r="K251">
        <v>118.23</v>
      </c>
      <c r="L251">
        <v>36</v>
      </c>
      <c r="M251">
        <v>68</v>
      </c>
      <c r="N251">
        <v>4.38</v>
      </c>
      <c r="O251">
        <v>631</v>
      </c>
      <c r="P251">
        <f t="shared" ca="1" si="14"/>
        <v>3</v>
      </c>
      <c r="Q251">
        <v>31</v>
      </c>
      <c r="R251">
        <v>1</v>
      </c>
      <c r="S251">
        <v>7.55</v>
      </c>
      <c r="T251">
        <f t="shared" ca="1" si="15"/>
        <v>524</v>
      </c>
      <c r="U251" s="2">
        <f ca="1">Table3[[#This Row],[Total Operating Time (minutes)]]/Table3[[#This Row],[Production planning Time(minutes)]]</f>
        <v>0.89503816793893132</v>
      </c>
      <c r="V251" s="2">
        <f>Table3[[#This Row],[Units Produced]]/Table3[[#This Row],[Max Capacity]]</f>
        <v>0.6782884310618067</v>
      </c>
      <c r="W251" s="2">
        <f>Table3[[#This Row],[Good Units]]/Table3[[#This Row],[Units Produced]]</f>
        <v>0.96495327102803741</v>
      </c>
      <c r="X251" s="2">
        <f>Table3[[#This Row],[Total Operating Time (minutes)]]/Table3[[#This Row],[Units Produced]]</f>
        <v>1.0957943925233644</v>
      </c>
      <c r="Y251" s="2">
        <f>Table3[[#This Row],[Defective Units]]/Table3[[#This Row],[Units Produced]]</f>
        <v>3.5046728971962614E-2</v>
      </c>
      <c r="Z251" s="4">
        <f ca="1">Table3[[#This Row],[Total Operating Time (minutes)]]/Table3[[#This Row],[Available Time(minutes)]]</f>
        <v>7.6885245901639347</v>
      </c>
      <c r="AA251" s="2">
        <f>Table3[[#This Row],[Good Units]]/Table3[[#This Row],[Units Produced]]</f>
        <v>0.96495327102803741</v>
      </c>
      <c r="AB251" s="2">
        <f>Table3[[#This Row],[Scrap Units]]/Table3[[#This Row],[Units Produced]]</f>
        <v>1.4018691588785047E-2</v>
      </c>
      <c r="AC251" s="4">
        <f>Table3[[#This Row],[Units Produced]]/Table3[[#This Row],[Shift]]</f>
        <v>142.66666666666666</v>
      </c>
      <c r="AD251" s="2">
        <f>Table3[[#This Row],[Units Produced]]/Table3[[#This Row],[Max Capacity]]</f>
        <v>0.6782884310618067</v>
      </c>
      <c r="AE251" s="4">
        <f>Table3[[#This Row],[Repair Time (minutes)]]/Table3[[#This Row],[Number of Repairs]]</f>
        <v>31</v>
      </c>
      <c r="AF251" s="4">
        <f ca="1">Table3[[#This Row],[Total Operating Time (minutes)]]/Table3[[#This Row],[Number of failures]]</f>
        <v>156.33333333333334</v>
      </c>
      <c r="AG251" s="4">
        <f>Table3[[#This Row],[Orders Fulfilled]]/Table3[[#This Row],[Orders Received]]</f>
        <v>0.52941176470588236</v>
      </c>
      <c r="AH251" s="4">
        <f>Table3[[#This Row],[Units Produced]]/Table3[[#This Row],[Energy Consumed (kWh)]]</f>
        <v>3.6200625898672079</v>
      </c>
    </row>
    <row r="252" spans="1:34" x14ac:dyDescent="0.3">
      <c r="A252" s="1">
        <f t="shared" ca="1" si="12"/>
        <v>45055</v>
      </c>
      <c r="B252">
        <v>3</v>
      </c>
      <c r="C252" t="s">
        <v>18</v>
      </c>
      <c r="D252">
        <v>658</v>
      </c>
      <c r="E252">
        <v>631</v>
      </c>
      <c r="F252">
        <v>27</v>
      </c>
      <c r="G252">
        <f t="shared" ca="1" si="13"/>
        <v>64</v>
      </c>
      <c r="H252">
        <v>17</v>
      </c>
      <c r="I252">
        <v>508</v>
      </c>
      <c r="J252">
        <v>9</v>
      </c>
      <c r="K252">
        <v>164.09</v>
      </c>
      <c r="L252">
        <v>59</v>
      </c>
      <c r="M252">
        <v>37</v>
      </c>
      <c r="N252">
        <v>4.21</v>
      </c>
      <c r="O252">
        <v>600</v>
      </c>
      <c r="P252">
        <f t="shared" ca="1" si="14"/>
        <v>7</v>
      </c>
      <c r="Q252">
        <v>35</v>
      </c>
      <c r="R252">
        <v>5</v>
      </c>
      <c r="S252">
        <v>4.92</v>
      </c>
      <c r="T252">
        <f t="shared" ca="1" si="15"/>
        <v>587</v>
      </c>
      <c r="U252" s="2">
        <f ca="1">Table3[[#This Row],[Total Operating Time (minutes)]]/Table3[[#This Row],[Production planning Time(minutes)]]</f>
        <v>0.86541737649063033</v>
      </c>
      <c r="V252" s="2">
        <f>Table3[[#This Row],[Units Produced]]/Table3[[#This Row],[Max Capacity]]</f>
        <v>1.0966666666666667</v>
      </c>
      <c r="W252" s="2">
        <f>Table3[[#This Row],[Good Units]]/Table3[[#This Row],[Units Produced]]</f>
        <v>0.95896656534954405</v>
      </c>
      <c r="X252" s="2">
        <f>Table3[[#This Row],[Total Operating Time (minutes)]]/Table3[[#This Row],[Units Produced]]</f>
        <v>0.77203647416413379</v>
      </c>
      <c r="Y252" s="2">
        <f>Table3[[#This Row],[Defective Units]]/Table3[[#This Row],[Units Produced]]</f>
        <v>4.1033434650455926E-2</v>
      </c>
      <c r="Z252" s="4">
        <f ca="1">Table3[[#This Row],[Total Operating Time (minutes)]]/Table3[[#This Row],[Available Time(minutes)]]</f>
        <v>7.9375</v>
      </c>
      <c r="AA252" s="2">
        <f>Table3[[#This Row],[Good Units]]/Table3[[#This Row],[Units Produced]]</f>
        <v>0.95896656534954405</v>
      </c>
      <c r="AB252" s="2">
        <f>Table3[[#This Row],[Scrap Units]]/Table3[[#This Row],[Units Produced]]</f>
        <v>1.3677811550151976E-2</v>
      </c>
      <c r="AC252" s="4">
        <f>Table3[[#This Row],[Units Produced]]/Table3[[#This Row],[Shift]]</f>
        <v>219.33333333333334</v>
      </c>
      <c r="AD252" s="2">
        <f>Table3[[#This Row],[Units Produced]]/Table3[[#This Row],[Max Capacity]]</f>
        <v>1.0966666666666667</v>
      </c>
      <c r="AE252" s="4">
        <f>Table3[[#This Row],[Repair Time (minutes)]]/Table3[[#This Row],[Number of Repairs]]</f>
        <v>7</v>
      </c>
      <c r="AF252" s="4">
        <f ca="1">Table3[[#This Row],[Total Operating Time (minutes)]]/Table3[[#This Row],[Number of failures]]</f>
        <v>72.571428571428569</v>
      </c>
      <c r="AG252" s="4">
        <f>Table3[[#This Row],[Orders Fulfilled]]/Table3[[#This Row],[Orders Received]]</f>
        <v>1.5945945945945945</v>
      </c>
      <c r="AH252" s="4">
        <f>Table3[[#This Row],[Units Produced]]/Table3[[#This Row],[Energy Consumed (kWh)]]</f>
        <v>4.0099945152050704</v>
      </c>
    </row>
    <row r="253" spans="1:34" x14ac:dyDescent="0.3">
      <c r="A253" s="1">
        <f t="shared" ca="1" si="12"/>
        <v>45047</v>
      </c>
      <c r="B253">
        <v>2</v>
      </c>
      <c r="C253" t="s">
        <v>20</v>
      </c>
      <c r="D253">
        <v>439</v>
      </c>
      <c r="E253">
        <v>422</v>
      </c>
      <c r="F253">
        <v>17</v>
      </c>
      <c r="G253">
        <f t="shared" ca="1" si="13"/>
        <v>70</v>
      </c>
      <c r="H253">
        <v>21</v>
      </c>
      <c r="I253">
        <v>435</v>
      </c>
      <c r="J253">
        <v>8</v>
      </c>
      <c r="K253">
        <v>199.62</v>
      </c>
      <c r="L253">
        <v>35</v>
      </c>
      <c r="M253">
        <v>35</v>
      </c>
      <c r="N253">
        <v>2.52</v>
      </c>
      <c r="O253">
        <v>637</v>
      </c>
      <c r="P253">
        <f t="shared" ca="1" si="14"/>
        <v>2</v>
      </c>
      <c r="Q253">
        <v>37</v>
      </c>
      <c r="R253">
        <v>1</v>
      </c>
      <c r="S253">
        <v>5.48</v>
      </c>
      <c r="T253">
        <f t="shared" ca="1" si="15"/>
        <v>515</v>
      </c>
      <c r="U253" s="2">
        <f ca="1">Table3[[#This Row],[Total Operating Time (minutes)]]/Table3[[#This Row],[Production planning Time(minutes)]]</f>
        <v>0.84466019417475724</v>
      </c>
      <c r="V253" s="2">
        <f>Table3[[#This Row],[Units Produced]]/Table3[[#This Row],[Max Capacity]]</f>
        <v>0.68916797488226056</v>
      </c>
      <c r="W253" s="2">
        <f>Table3[[#This Row],[Good Units]]/Table3[[#This Row],[Units Produced]]</f>
        <v>0.96127562642369024</v>
      </c>
      <c r="X253" s="2">
        <f>Table3[[#This Row],[Total Operating Time (minutes)]]/Table3[[#This Row],[Units Produced]]</f>
        <v>0.99088838268792712</v>
      </c>
      <c r="Y253" s="2">
        <f>Table3[[#This Row],[Defective Units]]/Table3[[#This Row],[Units Produced]]</f>
        <v>3.8724373576309798E-2</v>
      </c>
      <c r="Z253" s="4">
        <f ca="1">Table3[[#This Row],[Total Operating Time (minutes)]]/Table3[[#This Row],[Available Time(minutes)]]</f>
        <v>6.2142857142857144</v>
      </c>
      <c r="AA253" s="2">
        <f>Table3[[#This Row],[Good Units]]/Table3[[#This Row],[Units Produced]]</f>
        <v>0.96127562642369024</v>
      </c>
      <c r="AB253" s="2">
        <f>Table3[[#This Row],[Scrap Units]]/Table3[[#This Row],[Units Produced]]</f>
        <v>1.8223234624145785E-2</v>
      </c>
      <c r="AC253" s="4">
        <f>Table3[[#This Row],[Units Produced]]/Table3[[#This Row],[Shift]]</f>
        <v>219.5</v>
      </c>
      <c r="AD253" s="2">
        <f>Table3[[#This Row],[Units Produced]]/Table3[[#This Row],[Max Capacity]]</f>
        <v>0.68916797488226056</v>
      </c>
      <c r="AE253" s="4">
        <f>Table3[[#This Row],[Repair Time (minutes)]]/Table3[[#This Row],[Number of Repairs]]</f>
        <v>37</v>
      </c>
      <c r="AF253" s="4">
        <f ca="1">Table3[[#This Row],[Total Operating Time (minutes)]]/Table3[[#This Row],[Number of failures]]</f>
        <v>217.5</v>
      </c>
      <c r="AG253" s="4">
        <f>Table3[[#This Row],[Orders Fulfilled]]/Table3[[#This Row],[Orders Received]]</f>
        <v>1</v>
      </c>
      <c r="AH253" s="4">
        <f>Table3[[#This Row],[Units Produced]]/Table3[[#This Row],[Energy Consumed (kWh)]]</f>
        <v>2.1991784390341649</v>
      </c>
    </row>
    <row r="254" spans="1:34" x14ac:dyDescent="0.3">
      <c r="A254" s="1">
        <f t="shared" ca="1" si="12"/>
        <v>45208</v>
      </c>
      <c r="B254">
        <v>3</v>
      </c>
      <c r="C254" t="s">
        <v>20</v>
      </c>
      <c r="D254">
        <v>453</v>
      </c>
      <c r="E254">
        <v>435</v>
      </c>
      <c r="F254">
        <v>18</v>
      </c>
      <c r="G254">
        <f t="shared" ca="1" si="13"/>
        <v>69</v>
      </c>
      <c r="H254">
        <v>42</v>
      </c>
      <c r="I254">
        <v>550</v>
      </c>
      <c r="J254">
        <v>8</v>
      </c>
      <c r="K254">
        <v>162.18</v>
      </c>
      <c r="L254">
        <v>59</v>
      </c>
      <c r="M254">
        <v>33</v>
      </c>
      <c r="N254">
        <v>2.37</v>
      </c>
      <c r="O254">
        <v>629</v>
      </c>
      <c r="P254">
        <f t="shared" ca="1" si="14"/>
        <v>2</v>
      </c>
      <c r="Q254">
        <v>31</v>
      </c>
      <c r="R254">
        <v>1</v>
      </c>
      <c r="S254">
        <v>4.5199999999999996</v>
      </c>
      <c r="T254">
        <f t="shared" ca="1" si="15"/>
        <v>557</v>
      </c>
      <c r="U254" s="2">
        <f ca="1">Table3[[#This Row],[Total Operating Time (minutes)]]/Table3[[#This Row],[Production planning Time(minutes)]]</f>
        <v>0.9874326750448833</v>
      </c>
      <c r="V254" s="2">
        <f>Table3[[#This Row],[Units Produced]]/Table3[[#This Row],[Max Capacity]]</f>
        <v>0.72019077901430839</v>
      </c>
      <c r="W254" s="2">
        <f>Table3[[#This Row],[Good Units]]/Table3[[#This Row],[Units Produced]]</f>
        <v>0.96026490066225167</v>
      </c>
      <c r="X254" s="2">
        <f>Table3[[#This Row],[Total Operating Time (minutes)]]/Table3[[#This Row],[Units Produced]]</f>
        <v>1.2141280353200883</v>
      </c>
      <c r="Y254" s="2">
        <f>Table3[[#This Row],[Defective Units]]/Table3[[#This Row],[Units Produced]]</f>
        <v>3.9735099337748346E-2</v>
      </c>
      <c r="Z254" s="4">
        <f ca="1">Table3[[#This Row],[Total Operating Time (minutes)]]/Table3[[#This Row],[Available Time(minutes)]]</f>
        <v>7.9710144927536231</v>
      </c>
      <c r="AA254" s="2">
        <f>Table3[[#This Row],[Good Units]]/Table3[[#This Row],[Units Produced]]</f>
        <v>0.96026490066225167</v>
      </c>
      <c r="AB254" s="2">
        <f>Table3[[#This Row],[Scrap Units]]/Table3[[#This Row],[Units Produced]]</f>
        <v>1.7660044150110375E-2</v>
      </c>
      <c r="AC254" s="4">
        <f>Table3[[#This Row],[Units Produced]]/Table3[[#This Row],[Shift]]</f>
        <v>151</v>
      </c>
      <c r="AD254" s="2">
        <f>Table3[[#This Row],[Units Produced]]/Table3[[#This Row],[Max Capacity]]</f>
        <v>0.72019077901430839</v>
      </c>
      <c r="AE254" s="4">
        <f>Table3[[#This Row],[Repair Time (minutes)]]/Table3[[#This Row],[Number of Repairs]]</f>
        <v>31</v>
      </c>
      <c r="AF254" s="4">
        <f ca="1">Table3[[#This Row],[Total Operating Time (minutes)]]/Table3[[#This Row],[Number of failures]]</f>
        <v>275</v>
      </c>
      <c r="AG254" s="4">
        <f>Table3[[#This Row],[Orders Fulfilled]]/Table3[[#This Row],[Orders Received]]</f>
        <v>1.7878787878787878</v>
      </c>
      <c r="AH254" s="4">
        <f>Table3[[#This Row],[Units Produced]]/Table3[[#This Row],[Energy Consumed (kWh)]]</f>
        <v>2.7931927487976322</v>
      </c>
    </row>
    <row r="255" spans="1:34" x14ac:dyDescent="0.3">
      <c r="A255" s="1">
        <f t="shared" ca="1" si="12"/>
        <v>45039</v>
      </c>
      <c r="B255">
        <v>3</v>
      </c>
      <c r="C255" t="s">
        <v>19</v>
      </c>
      <c r="D255">
        <v>692</v>
      </c>
      <c r="E255">
        <v>663</v>
      </c>
      <c r="F255">
        <v>29</v>
      </c>
      <c r="G255">
        <f t="shared" ca="1" si="13"/>
        <v>67</v>
      </c>
      <c r="H255">
        <v>53</v>
      </c>
      <c r="I255">
        <v>471</v>
      </c>
      <c r="J255">
        <v>8</v>
      </c>
      <c r="K255">
        <v>183.71</v>
      </c>
      <c r="L255">
        <v>32</v>
      </c>
      <c r="M255">
        <v>64</v>
      </c>
      <c r="N255">
        <v>3.6</v>
      </c>
      <c r="O255">
        <v>611</v>
      </c>
      <c r="P255">
        <f t="shared" ca="1" si="14"/>
        <v>5</v>
      </c>
      <c r="Q255">
        <v>32</v>
      </c>
      <c r="R255">
        <v>1</v>
      </c>
      <c r="S255">
        <v>4.55</v>
      </c>
      <c r="T255">
        <f t="shared" ca="1" si="15"/>
        <v>549</v>
      </c>
      <c r="U255" s="2">
        <f ca="1">Table3[[#This Row],[Total Operating Time (minutes)]]/Table3[[#This Row],[Production planning Time(minutes)]]</f>
        <v>0.85792349726775952</v>
      </c>
      <c r="V255" s="2">
        <f>Table3[[#This Row],[Units Produced]]/Table3[[#This Row],[Max Capacity]]</f>
        <v>1.132569558101473</v>
      </c>
      <c r="W255" s="2">
        <f>Table3[[#This Row],[Good Units]]/Table3[[#This Row],[Units Produced]]</f>
        <v>0.95809248554913296</v>
      </c>
      <c r="X255" s="2">
        <f>Table3[[#This Row],[Total Operating Time (minutes)]]/Table3[[#This Row],[Units Produced]]</f>
        <v>0.68063583815028905</v>
      </c>
      <c r="Y255" s="2">
        <f>Table3[[#This Row],[Defective Units]]/Table3[[#This Row],[Units Produced]]</f>
        <v>4.1907514450867052E-2</v>
      </c>
      <c r="Z255" s="4">
        <f ca="1">Table3[[#This Row],[Total Operating Time (minutes)]]/Table3[[#This Row],[Available Time(minutes)]]</f>
        <v>7.0298507462686564</v>
      </c>
      <c r="AA255" s="2">
        <f>Table3[[#This Row],[Good Units]]/Table3[[#This Row],[Units Produced]]</f>
        <v>0.95809248554913296</v>
      </c>
      <c r="AB255" s="2">
        <f>Table3[[#This Row],[Scrap Units]]/Table3[[#This Row],[Units Produced]]</f>
        <v>1.1560693641618497E-2</v>
      </c>
      <c r="AC255" s="4">
        <f>Table3[[#This Row],[Units Produced]]/Table3[[#This Row],[Shift]]</f>
        <v>230.66666666666666</v>
      </c>
      <c r="AD255" s="2">
        <f>Table3[[#This Row],[Units Produced]]/Table3[[#This Row],[Max Capacity]]</f>
        <v>1.132569558101473</v>
      </c>
      <c r="AE255" s="4">
        <f>Table3[[#This Row],[Repair Time (minutes)]]/Table3[[#This Row],[Number of Repairs]]</f>
        <v>32</v>
      </c>
      <c r="AF255" s="4">
        <f ca="1">Table3[[#This Row],[Total Operating Time (minutes)]]/Table3[[#This Row],[Number of failures]]</f>
        <v>94.2</v>
      </c>
      <c r="AG255" s="4">
        <f>Table3[[#This Row],[Orders Fulfilled]]/Table3[[#This Row],[Orders Received]]</f>
        <v>0.5</v>
      </c>
      <c r="AH255" s="4">
        <f>Table3[[#This Row],[Units Produced]]/Table3[[#This Row],[Energy Consumed (kWh)]]</f>
        <v>3.766806379620053</v>
      </c>
    </row>
    <row r="256" spans="1:34" x14ac:dyDescent="0.3">
      <c r="A256" s="1">
        <f t="shared" ca="1" si="12"/>
        <v>45119</v>
      </c>
      <c r="B256">
        <v>2</v>
      </c>
      <c r="C256" t="s">
        <v>20</v>
      </c>
      <c r="D256">
        <v>413</v>
      </c>
      <c r="E256">
        <v>399</v>
      </c>
      <c r="F256">
        <v>14</v>
      </c>
      <c r="G256">
        <f t="shared" ca="1" si="13"/>
        <v>66</v>
      </c>
      <c r="H256">
        <v>14</v>
      </c>
      <c r="I256">
        <v>412</v>
      </c>
      <c r="J256">
        <v>10</v>
      </c>
      <c r="K256">
        <v>138.41</v>
      </c>
      <c r="L256">
        <v>48</v>
      </c>
      <c r="M256">
        <v>67</v>
      </c>
      <c r="N256">
        <v>3.27</v>
      </c>
      <c r="O256">
        <v>662</v>
      </c>
      <c r="P256">
        <f t="shared" ca="1" si="14"/>
        <v>4</v>
      </c>
      <c r="Q256">
        <v>30</v>
      </c>
      <c r="R256">
        <v>2</v>
      </c>
      <c r="S256">
        <v>5.27</v>
      </c>
      <c r="T256">
        <f t="shared" ca="1" si="15"/>
        <v>538</v>
      </c>
      <c r="U256" s="2">
        <f ca="1">Table3[[#This Row],[Total Operating Time (minutes)]]/Table3[[#This Row],[Production planning Time(minutes)]]</f>
        <v>0.76579925650557623</v>
      </c>
      <c r="V256" s="2">
        <f>Table3[[#This Row],[Units Produced]]/Table3[[#This Row],[Max Capacity]]</f>
        <v>0.6238670694864048</v>
      </c>
      <c r="W256" s="2">
        <f>Table3[[#This Row],[Good Units]]/Table3[[#This Row],[Units Produced]]</f>
        <v>0.96610169491525422</v>
      </c>
      <c r="X256" s="2">
        <f>Table3[[#This Row],[Total Operating Time (minutes)]]/Table3[[#This Row],[Units Produced]]</f>
        <v>0.99757869249394671</v>
      </c>
      <c r="Y256" s="2">
        <f>Table3[[#This Row],[Defective Units]]/Table3[[#This Row],[Units Produced]]</f>
        <v>3.3898305084745763E-2</v>
      </c>
      <c r="Z256" s="4">
        <f ca="1">Table3[[#This Row],[Total Operating Time (minutes)]]/Table3[[#This Row],[Available Time(minutes)]]</f>
        <v>6.2424242424242422</v>
      </c>
      <c r="AA256" s="2">
        <f>Table3[[#This Row],[Good Units]]/Table3[[#This Row],[Units Produced]]</f>
        <v>0.96610169491525422</v>
      </c>
      <c r="AB256" s="2">
        <f>Table3[[#This Row],[Scrap Units]]/Table3[[#This Row],[Units Produced]]</f>
        <v>2.4213075060532687E-2</v>
      </c>
      <c r="AC256" s="4">
        <f>Table3[[#This Row],[Units Produced]]/Table3[[#This Row],[Shift]]</f>
        <v>206.5</v>
      </c>
      <c r="AD256" s="2">
        <f>Table3[[#This Row],[Units Produced]]/Table3[[#This Row],[Max Capacity]]</f>
        <v>0.6238670694864048</v>
      </c>
      <c r="AE256" s="4">
        <f>Table3[[#This Row],[Repair Time (minutes)]]/Table3[[#This Row],[Number of Repairs]]</f>
        <v>15</v>
      </c>
      <c r="AF256" s="4">
        <f ca="1">Table3[[#This Row],[Total Operating Time (minutes)]]/Table3[[#This Row],[Number of failures]]</f>
        <v>103</v>
      </c>
      <c r="AG256" s="4">
        <f>Table3[[#This Row],[Orders Fulfilled]]/Table3[[#This Row],[Orders Received]]</f>
        <v>0.71641791044776115</v>
      </c>
      <c r="AH256" s="4">
        <f>Table3[[#This Row],[Units Produced]]/Table3[[#This Row],[Energy Consumed (kWh)]]</f>
        <v>2.9838884473665197</v>
      </c>
    </row>
    <row r="257" spans="1:34" x14ac:dyDescent="0.3">
      <c r="A257" s="1">
        <f t="shared" ca="1" si="12"/>
        <v>45245</v>
      </c>
      <c r="B257">
        <v>1</v>
      </c>
      <c r="C257" t="s">
        <v>20</v>
      </c>
      <c r="D257">
        <v>539</v>
      </c>
      <c r="E257">
        <v>520</v>
      </c>
      <c r="F257">
        <v>19</v>
      </c>
      <c r="G257">
        <f t="shared" ca="1" si="13"/>
        <v>70</v>
      </c>
      <c r="H257">
        <v>46</v>
      </c>
      <c r="I257">
        <v>458</v>
      </c>
      <c r="J257">
        <v>1</v>
      </c>
      <c r="K257">
        <v>197.74</v>
      </c>
      <c r="L257">
        <v>42</v>
      </c>
      <c r="M257">
        <v>66</v>
      </c>
      <c r="N257">
        <v>2.09</v>
      </c>
      <c r="O257">
        <v>602</v>
      </c>
      <c r="P257">
        <f t="shared" ca="1" si="14"/>
        <v>3</v>
      </c>
      <c r="Q257">
        <v>37</v>
      </c>
      <c r="R257">
        <v>5</v>
      </c>
      <c r="S257">
        <v>5.48</v>
      </c>
      <c r="T257">
        <f t="shared" ca="1" si="15"/>
        <v>540</v>
      </c>
      <c r="U257" s="2">
        <f ca="1">Table3[[#This Row],[Total Operating Time (minutes)]]/Table3[[#This Row],[Production planning Time(minutes)]]</f>
        <v>0.8481481481481481</v>
      </c>
      <c r="V257" s="2">
        <f>Table3[[#This Row],[Units Produced]]/Table3[[#This Row],[Max Capacity]]</f>
        <v>0.89534883720930236</v>
      </c>
      <c r="W257" s="2">
        <f>Table3[[#This Row],[Good Units]]/Table3[[#This Row],[Units Produced]]</f>
        <v>0.96474953617810766</v>
      </c>
      <c r="X257" s="2">
        <f>Table3[[#This Row],[Total Operating Time (minutes)]]/Table3[[#This Row],[Units Produced]]</f>
        <v>0.84972170686456405</v>
      </c>
      <c r="Y257" s="2">
        <f>Table3[[#This Row],[Defective Units]]/Table3[[#This Row],[Units Produced]]</f>
        <v>3.525046382189239E-2</v>
      </c>
      <c r="Z257" s="4">
        <f ca="1">Table3[[#This Row],[Total Operating Time (minutes)]]/Table3[[#This Row],[Available Time(minutes)]]</f>
        <v>6.5428571428571427</v>
      </c>
      <c r="AA257" s="2">
        <f>Table3[[#This Row],[Good Units]]/Table3[[#This Row],[Units Produced]]</f>
        <v>0.96474953617810766</v>
      </c>
      <c r="AB257" s="2">
        <f>Table3[[#This Row],[Scrap Units]]/Table3[[#This Row],[Units Produced]]</f>
        <v>1.8552875695732839E-3</v>
      </c>
      <c r="AC257" s="4">
        <f>Table3[[#This Row],[Units Produced]]/Table3[[#This Row],[Shift]]</f>
        <v>539</v>
      </c>
      <c r="AD257" s="2">
        <f>Table3[[#This Row],[Units Produced]]/Table3[[#This Row],[Max Capacity]]</f>
        <v>0.89534883720930236</v>
      </c>
      <c r="AE257" s="4">
        <f>Table3[[#This Row],[Repair Time (minutes)]]/Table3[[#This Row],[Number of Repairs]]</f>
        <v>7.4</v>
      </c>
      <c r="AF257" s="4">
        <f ca="1">Table3[[#This Row],[Total Operating Time (minutes)]]/Table3[[#This Row],[Number of failures]]</f>
        <v>152.66666666666666</v>
      </c>
      <c r="AG257" s="4">
        <f>Table3[[#This Row],[Orders Fulfilled]]/Table3[[#This Row],[Orders Received]]</f>
        <v>0.63636363636363635</v>
      </c>
      <c r="AH257" s="4">
        <f>Table3[[#This Row],[Units Produced]]/Table3[[#This Row],[Energy Consumed (kWh)]]</f>
        <v>2.72580155760089</v>
      </c>
    </row>
    <row r="258" spans="1:34" x14ac:dyDescent="0.3">
      <c r="A258" s="1">
        <f t="shared" ref="A258:A321" ca="1" si="16">RANDBETWEEN(DATE(2023,1,1),DATE(2024,1,10))</f>
        <v>44971</v>
      </c>
      <c r="B258">
        <v>2</v>
      </c>
      <c r="C258" t="s">
        <v>18</v>
      </c>
      <c r="D258">
        <v>439</v>
      </c>
      <c r="E258">
        <v>412</v>
      </c>
      <c r="F258">
        <v>27</v>
      </c>
      <c r="G258">
        <f t="shared" ref="G258:G321" ca="1" si="17">RANDBETWEEN(60,70)</f>
        <v>69</v>
      </c>
      <c r="H258">
        <v>31</v>
      </c>
      <c r="I258">
        <v>401</v>
      </c>
      <c r="J258">
        <v>1</v>
      </c>
      <c r="K258">
        <v>133.71</v>
      </c>
      <c r="L258">
        <v>59</v>
      </c>
      <c r="M258">
        <v>53</v>
      </c>
      <c r="N258">
        <v>3.81</v>
      </c>
      <c r="O258">
        <v>694</v>
      </c>
      <c r="P258">
        <f t="shared" ref="P258:P321" ca="1" si="18">RANDBETWEEN(1,7)</f>
        <v>7</v>
      </c>
      <c r="Q258">
        <v>31</v>
      </c>
      <c r="R258">
        <v>3</v>
      </c>
      <c r="S258">
        <v>6.04</v>
      </c>
      <c r="T258">
        <f t="shared" ref="T258:T321" ca="1" si="19">RANDBETWEEN(500,600)</f>
        <v>522</v>
      </c>
      <c r="U258" s="2">
        <f ca="1">Table3[[#This Row],[Total Operating Time (minutes)]]/Table3[[#This Row],[Production planning Time(minutes)]]</f>
        <v>0.76819923371647514</v>
      </c>
      <c r="V258" s="2">
        <f>Table3[[#This Row],[Units Produced]]/Table3[[#This Row],[Max Capacity]]</f>
        <v>0.63256484149855907</v>
      </c>
      <c r="W258" s="2">
        <f>Table3[[#This Row],[Good Units]]/Table3[[#This Row],[Units Produced]]</f>
        <v>0.93849658314350792</v>
      </c>
      <c r="X258" s="2">
        <f>Table3[[#This Row],[Total Operating Time (minutes)]]/Table3[[#This Row],[Units Produced]]</f>
        <v>0.91343963553530749</v>
      </c>
      <c r="Y258" s="2">
        <f>Table3[[#This Row],[Defective Units]]/Table3[[#This Row],[Units Produced]]</f>
        <v>6.1503416856492028E-2</v>
      </c>
      <c r="Z258" s="4">
        <f ca="1">Table3[[#This Row],[Total Operating Time (minutes)]]/Table3[[#This Row],[Available Time(minutes)]]</f>
        <v>5.8115942028985508</v>
      </c>
      <c r="AA258" s="2">
        <f>Table3[[#This Row],[Good Units]]/Table3[[#This Row],[Units Produced]]</f>
        <v>0.93849658314350792</v>
      </c>
      <c r="AB258" s="2">
        <f>Table3[[#This Row],[Scrap Units]]/Table3[[#This Row],[Units Produced]]</f>
        <v>2.2779043280182231E-3</v>
      </c>
      <c r="AC258" s="4">
        <f>Table3[[#This Row],[Units Produced]]/Table3[[#This Row],[Shift]]</f>
        <v>219.5</v>
      </c>
      <c r="AD258" s="2">
        <f>Table3[[#This Row],[Units Produced]]/Table3[[#This Row],[Max Capacity]]</f>
        <v>0.63256484149855907</v>
      </c>
      <c r="AE258" s="4">
        <f>Table3[[#This Row],[Repair Time (minutes)]]/Table3[[#This Row],[Number of Repairs]]</f>
        <v>10.333333333333334</v>
      </c>
      <c r="AF258" s="4">
        <f ca="1">Table3[[#This Row],[Total Operating Time (minutes)]]/Table3[[#This Row],[Number of failures]]</f>
        <v>57.285714285714285</v>
      </c>
      <c r="AG258" s="4">
        <f>Table3[[#This Row],[Orders Fulfilled]]/Table3[[#This Row],[Orders Received]]</f>
        <v>1.1132075471698113</v>
      </c>
      <c r="AH258" s="4">
        <f>Table3[[#This Row],[Units Produced]]/Table3[[#This Row],[Energy Consumed (kWh)]]</f>
        <v>3.2832248896866352</v>
      </c>
    </row>
    <row r="259" spans="1:34" x14ac:dyDescent="0.3">
      <c r="A259" s="1">
        <f t="shared" ca="1" si="16"/>
        <v>44941</v>
      </c>
      <c r="B259">
        <v>2</v>
      </c>
      <c r="C259" t="s">
        <v>20</v>
      </c>
      <c r="D259">
        <v>522</v>
      </c>
      <c r="E259">
        <v>507</v>
      </c>
      <c r="F259">
        <v>15</v>
      </c>
      <c r="G259">
        <f t="shared" ca="1" si="17"/>
        <v>61</v>
      </c>
      <c r="H259">
        <v>52</v>
      </c>
      <c r="I259">
        <v>429</v>
      </c>
      <c r="J259">
        <v>6</v>
      </c>
      <c r="K259">
        <v>141.30000000000001</v>
      </c>
      <c r="L259">
        <v>54</v>
      </c>
      <c r="M259">
        <v>45</v>
      </c>
      <c r="N259">
        <v>2.86</v>
      </c>
      <c r="O259">
        <v>675</v>
      </c>
      <c r="P259">
        <f t="shared" ca="1" si="18"/>
        <v>2</v>
      </c>
      <c r="Q259">
        <v>39</v>
      </c>
      <c r="R259">
        <v>4</v>
      </c>
      <c r="S259">
        <v>4.3499999999999996</v>
      </c>
      <c r="T259">
        <f t="shared" ca="1" si="19"/>
        <v>539</v>
      </c>
      <c r="U259" s="2">
        <f ca="1">Table3[[#This Row],[Total Operating Time (minutes)]]/Table3[[#This Row],[Production planning Time(minutes)]]</f>
        <v>0.79591836734693877</v>
      </c>
      <c r="V259" s="2">
        <f>Table3[[#This Row],[Units Produced]]/Table3[[#This Row],[Max Capacity]]</f>
        <v>0.77333333333333332</v>
      </c>
      <c r="W259" s="2">
        <f>Table3[[#This Row],[Good Units]]/Table3[[#This Row],[Units Produced]]</f>
        <v>0.97126436781609193</v>
      </c>
      <c r="X259" s="2">
        <f>Table3[[#This Row],[Total Operating Time (minutes)]]/Table3[[#This Row],[Units Produced]]</f>
        <v>0.82183908045977017</v>
      </c>
      <c r="Y259" s="2">
        <f>Table3[[#This Row],[Defective Units]]/Table3[[#This Row],[Units Produced]]</f>
        <v>2.8735632183908046E-2</v>
      </c>
      <c r="Z259" s="4">
        <f ca="1">Table3[[#This Row],[Total Operating Time (minutes)]]/Table3[[#This Row],[Available Time(minutes)]]</f>
        <v>7.0327868852459012</v>
      </c>
      <c r="AA259" s="2">
        <f>Table3[[#This Row],[Good Units]]/Table3[[#This Row],[Units Produced]]</f>
        <v>0.97126436781609193</v>
      </c>
      <c r="AB259" s="2">
        <f>Table3[[#This Row],[Scrap Units]]/Table3[[#This Row],[Units Produced]]</f>
        <v>1.1494252873563218E-2</v>
      </c>
      <c r="AC259" s="4">
        <f>Table3[[#This Row],[Units Produced]]/Table3[[#This Row],[Shift]]</f>
        <v>261</v>
      </c>
      <c r="AD259" s="2">
        <f>Table3[[#This Row],[Units Produced]]/Table3[[#This Row],[Max Capacity]]</f>
        <v>0.77333333333333332</v>
      </c>
      <c r="AE259" s="4">
        <f>Table3[[#This Row],[Repair Time (minutes)]]/Table3[[#This Row],[Number of Repairs]]</f>
        <v>9.75</v>
      </c>
      <c r="AF259" s="4">
        <f ca="1">Table3[[#This Row],[Total Operating Time (minutes)]]/Table3[[#This Row],[Number of failures]]</f>
        <v>214.5</v>
      </c>
      <c r="AG259" s="4">
        <f>Table3[[#This Row],[Orders Fulfilled]]/Table3[[#This Row],[Orders Received]]</f>
        <v>1.2</v>
      </c>
      <c r="AH259" s="4">
        <f>Table3[[#This Row],[Units Produced]]/Table3[[#This Row],[Energy Consumed (kWh)]]</f>
        <v>3.6942675159235665</v>
      </c>
    </row>
    <row r="260" spans="1:34" x14ac:dyDescent="0.3">
      <c r="A260" s="1">
        <f t="shared" ca="1" si="16"/>
        <v>45114</v>
      </c>
      <c r="B260">
        <v>3</v>
      </c>
      <c r="C260" t="s">
        <v>19</v>
      </c>
      <c r="D260">
        <v>465</v>
      </c>
      <c r="E260">
        <v>437</v>
      </c>
      <c r="F260">
        <v>28</v>
      </c>
      <c r="G260">
        <f t="shared" ca="1" si="17"/>
        <v>69</v>
      </c>
      <c r="H260">
        <v>32</v>
      </c>
      <c r="I260">
        <v>538</v>
      </c>
      <c r="J260">
        <v>8</v>
      </c>
      <c r="K260">
        <v>170.11</v>
      </c>
      <c r="L260">
        <v>43</v>
      </c>
      <c r="M260">
        <v>52</v>
      </c>
      <c r="N260">
        <v>3.28</v>
      </c>
      <c r="O260">
        <v>628</v>
      </c>
      <c r="P260">
        <f t="shared" ca="1" si="18"/>
        <v>7</v>
      </c>
      <c r="Q260">
        <v>21</v>
      </c>
      <c r="R260">
        <v>5</v>
      </c>
      <c r="S260">
        <v>4.72</v>
      </c>
      <c r="T260">
        <f t="shared" ca="1" si="19"/>
        <v>578</v>
      </c>
      <c r="U260" s="2">
        <f ca="1">Table3[[#This Row],[Total Operating Time (minutes)]]/Table3[[#This Row],[Production planning Time(minutes)]]</f>
        <v>0.9307958477508651</v>
      </c>
      <c r="V260" s="2">
        <f>Table3[[#This Row],[Units Produced]]/Table3[[#This Row],[Max Capacity]]</f>
        <v>0.74044585987261147</v>
      </c>
      <c r="W260" s="2">
        <f>Table3[[#This Row],[Good Units]]/Table3[[#This Row],[Units Produced]]</f>
        <v>0.93978494623655917</v>
      </c>
      <c r="X260" s="2">
        <f>Table3[[#This Row],[Total Operating Time (minutes)]]/Table3[[#This Row],[Units Produced]]</f>
        <v>1.156989247311828</v>
      </c>
      <c r="Y260" s="2">
        <f>Table3[[#This Row],[Defective Units]]/Table3[[#This Row],[Units Produced]]</f>
        <v>6.0215053763440864E-2</v>
      </c>
      <c r="Z260" s="4">
        <f ca="1">Table3[[#This Row],[Total Operating Time (minutes)]]/Table3[[#This Row],[Available Time(minutes)]]</f>
        <v>7.7971014492753623</v>
      </c>
      <c r="AA260" s="2">
        <f>Table3[[#This Row],[Good Units]]/Table3[[#This Row],[Units Produced]]</f>
        <v>0.93978494623655917</v>
      </c>
      <c r="AB260" s="2">
        <f>Table3[[#This Row],[Scrap Units]]/Table3[[#This Row],[Units Produced]]</f>
        <v>1.7204301075268817E-2</v>
      </c>
      <c r="AC260" s="4">
        <f>Table3[[#This Row],[Units Produced]]/Table3[[#This Row],[Shift]]</f>
        <v>155</v>
      </c>
      <c r="AD260" s="2">
        <f>Table3[[#This Row],[Units Produced]]/Table3[[#This Row],[Max Capacity]]</f>
        <v>0.74044585987261147</v>
      </c>
      <c r="AE260" s="4">
        <f>Table3[[#This Row],[Repair Time (minutes)]]/Table3[[#This Row],[Number of Repairs]]</f>
        <v>4.2</v>
      </c>
      <c r="AF260" s="4">
        <f ca="1">Table3[[#This Row],[Total Operating Time (minutes)]]/Table3[[#This Row],[Number of failures]]</f>
        <v>76.857142857142861</v>
      </c>
      <c r="AG260" s="4">
        <f>Table3[[#This Row],[Orders Fulfilled]]/Table3[[#This Row],[Orders Received]]</f>
        <v>0.82692307692307687</v>
      </c>
      <c r="AH260" s="4">
        <f>Table3[[#This Row],[Units Produced]]/Table3[[#This Row],[Energy Consumed (kWh)]]</f>
        <v>2.7335253659396859</v>
      </c>
    </row>
    <row r="261" spans="1:34" x14ac:dyDescent="0.3">
      <c r="A261" s="1">
        <f t="shared" ca="1" si="16"/>
        <v>45096</v>
      </c>
      <c r="B261">
        <v>3</v>
      </c>
      <c r="C261" t="s">
        <v>18</v>
      </c>
      <c r="D261">
        <v>509</v>
      </c>
      <c r="E261">
        <v>489</v>
      </c>
      <c r="F261">
        <v>20</v>
      </c>
      <c r="G261">
        <f t="shared" ca="1" si="17"/>
        <v>67</v>
      </c>
      <c r="H261">
        <v>27</v>
      </c>
      <c r="I261">
        <v>483</v>
      </c>
      <c r="J261">
        <v>6</v>
      </c>
      <c r="K261">
        <v>193.07</v>
      </c>
      <c r="L261">
        <v>44</v>
      </c>
      <c r="M261">
        <v>53</v>
      </c>
      <c r="N261">
        <v>3.3</v>
      </c>
      <c r="O261">
        <v>695</v>
      </c>
      <c r="P261">
        <f t="shared" ca="1" si="18"/>
        <v>3</v>
      </c>
      <c r="Q261">
        <v>21</v>
      </c>
      <c r="R261">
        <v>3</v>
      </c>
      <c r="S261">
        <v>3.48</v>
      </c>
      <c r="T261">
        <f t="shared" ca="1" si="19"/>
        <v>509</v>
      </c>
      <c r="U261" s="2">
        <f ca="1">Table3[[#This Row],[Total Operating Time (minutes)]]/Table3[[#This Row],[Production planning Time(minutes)]]</f>
        <v>0.94891944990176813</v>
      </c>
      <c r="V261" s="2">
        <f>Table3[[#This Row],[Units Produced]]/Table3[[#This Row],[Max Capacity]]</f>
        <v>0.73237410071942444</v>
      </c>
      <c r="W261" s="2">
        <f>Table3[[#This Row],[Good Units]]/Table3[[#This Row],[Units Produced]]</f>
        <v>0.96070726915520632</v>
      </c>
      <c r="X261" s="2">
        <f>Table3[[#This Row],[Total Operating Time (minutes)]]/Table3[[#This Row],[Units Produced]]</f>
        <v>0.94891944990176813</v>
      </c>
      <c r="Y261" s="2">
        <f>Table3[[#This Row],[Defective Units]]/Table3[[#This Row],[Units Produced]]</f>
        <v>3.9292730844793712E-2</v>
      </c>
      <c r="Z261" s="4">
        <f ca="1">Table3[[#This Row],[Total Operating Time (minutes)]]/Table3[[#This Row],[Available Time(minutes)]]</f>
        <v>7.2089552238805972</v>
      </c>
      <c r="AA261" s="2">
        <f>Table3[[#This Row],[Good Units]]/Table3[[#This Row],[Units Produced]]</f>
        <v>0.96070726915520632</v>
      </c>
      <c r="AB261" s="2">
        <f>Table3[[#This Row],[Scrap Units]]/Table3[[#This Row],[Units Produced]]</f>
        <v>1.1787819253438114E-2</v>
      </c>
      <c r="AC261" s="4">
        <f>Table3[[#This Row],[Units Produced]]/Table3[[#This Row],[Shift]]</f>
        <v>169.66666666666666</v>
      </c>
      <c r="AD261" s="2">
        <f>Table3[[#This Row],[Units Produced]]/Table3[[#This Row],[Max Capacity]]</f>
        <v>0.73237410071942444</v>
      </c>
      <c r="AE261" s="4">
        <f>Table3[[#This Row],[Repair Time (minutes)]]/Table3[[#This Row],[Number of Repairs]]</f>
        <v>7</v>
      </c>
      <c r="AF261" s="4">
        <f ca="1">Table3[[#This Row],[Total Operating Time (minutes)]]/Table3[[#This Row],[Number of failures]]</f>
        <v>161</v>
      </c>
      <c r="AG261" s="4">
        <f>Table3[[#This Row],[Orders Fulfilled]]/Table3[[#This Row],[Orders Received]]</f>
        <v>0.83018867924528306</v>
      </c>
      <c r="AH261" s="4">
        <f>Table3[[#This Row],[Units Produced]]/Table3[[#This Row],[Energy Consumed (kWh)]]</f>
        <v>2.6363495105402186</v>
      </c>
    </row>
    <row r="262" spans="1:34" x14ac:dyDescent="0.3">
      <c r="A262" s="1">
        <f t="shared" ca="1" si="16"/>
        <v>45295</v>
      </c>
      <c r="B262">
        <v>2</v>
      </c>
      <c r="C262" t="s">
        <v>17</v>
      </c>
      <c r="D262">
        <v>657</v>
      </c>
      <c r="E262">
        <v>627</v>
      </c>
      <c r="F262">
        <v>30</v>
      </c>
      <c r="G262">
        <f t="shared" ca="1" si="17"/>
        <v>61</v>
      </c>
      <c r="H262">
        <v>42</v>
      </c>
      <c r="I262">
        <v>504</v>
      </c>
      <c r="J262">
        <v>4</v>
      </c>
      <c r="K262">
        <v>170.16</v>
      </c>
      <c r="L262">
        <v>32</v>
      </c>
      <c r="M262">
        <v>61</v>
      </c>
      <c r="N262">
        <v>2.2000000000000002</v>
      </c>
      <c r="O262">
        <v>683</v>
      </c>
      <c r="P262">
        <f t="shared" ca="1" si="18"/>
        <v>2</v>
      </c>
      <c r="Q262">
        <v>37</v>
      </c>
      <c r="R262">
        <v>3</v>
      </c>
      <c r="S262">
        <v>4.5</v>
      </c>
      <c r="T262">
        <f t="shared" ca="1" si="19"/>
        <v>586</v>
      </c>
      <c r="U262" s="2">
        <f ca="1">Table3[[#This Row],[Total Operating Time (minutes)]]/Table3[[#This Row],[Production planning Time(minutes)]]</f>
        <v>0.86006825938566556</v>
      </c>
      <c r="V262" s="2">
        <f>Table3[[#This Row],[Units Produced]]/Table3[[#This Row],[Max Capacity]]</f>
        <v>0.9619326500732065</v>
      </c>
      <c r="W262" s="2">
        <f>Table3[[#This Row],[Good Units]]/Table3[[#This Row],[Units Produced]]</f>
        <v>0.954337899543379</v>
      </c>
      <c r="X262" s="2">
        <f>Table3[[#This Row],[Total Operating Time (minutes)]]/Table3[[#This Row],[Units Produced]]</f>
        <v>0.76712328767123283</v>
      </c>
      <c r="Y262" s="2">
        <f>Table3[[#This Row],[Defective Units]]/Table3[[#This Row],[Units Produced]]</f>
        <v>4.5662100456621002E-2</v>
      </c>
      <c r="Z262" s="4">
        <f ca="1">Table3[[#This Row],[Total Operating Time (minutes)]]/Table3[[#This Row],[Available Time(minutes)]]</f>
        <v>8.2622950819672134</v>
      </c>
      <c r="AA262" s="2">
        <f>Table3[[#This Row],[Good Units]]/Table3[[#This Row],[Units Produced]]</f>
        <v>0.954337899543379</v>
      </c>
      <c r="AB262" s="2">
        <f>Table3[[#This Row],[Scrap Units]]/Table3[[#This Row],[Units Produced]]</f>
        <v>6.0882800608828003E-3</v>
      </c>
      <c r="AC262" s="4">
        <f>Table3[[#This Row],[Units Produced]]/Table3[[#This Row],[Shift]]</f>
        <v>328.5</v>
      </c>
      <c r="AD262" s="2">
        <f>Table3[[#This Row],[Units Produced]]/Table3[[#This Row],[Max Capacity]]</f>
        <v>0.9619326500732065</v>
      </c>
      <c r="AE262" s="4">
        <f>Table3[[#This Row],[Repair Time (minutes)]]/Table3[[#This Row],[Number of Repairs]]</f>
        <v>12.333333333333334</v>
      </c>
      <c r="AF262" s="4">
        <f ca="1">Table3[[#This Row],[Total Operating Time (minutes)]]/Table3[[#This Row],[Number of failures]]</f>
        <v>252</v>
      </c>
      <c r="AG262" s="4">
        <f>Table3[[#This Row],[Orders Fulfilled]]/Table3[[#This Row],[Orders Received]]</f>
        <v>0.52459016393442626</v>
      </c>
      <c r="AH262" s="4">
        <f>Table3[[#This Row],[Units Produced]]/Table3[[#This Row],[Energy Consumed (kWh)]]</f>
        <v>3.8610719322990126</v>
      </c>
    </row>
    <row r="263" spans="1:34" x14ac:dyDescent="0.3">
      <c r="A263" s="1">
        <f t="shared" ca="1" si="16"/>
        <v>45104</v>
      </c>
      <c r="B263">
        <v>3</v>
      </c>
      <c r="C263" t="s">
        <v>21</v>
      </c>
      <c r="D263">
        <v>677</v>
      </c>
      <c r="E263">
        <v>658</v>
      </c>
      <c r="F263">
        <v>19</v>
      </c>
      <c r="G263">
        <f t="shared" ca="1" si="17"/>
        <v>64</v>
      </c>
      <c r="H263">
        <v>38</v>
      </c>
      <c r="I263">
        <v>585</v>
      </c>
      <c r="J263">
        <v>6</v>
      </c>
      <c r="K263">
        <v>154.16999999999999</v>
      </c>
      <c r="L263">
        <v>35</v>
      </c>
      <c r="M263">
        <v>46</v>
      </c>
      <c r="N263">
        <v>2.46</v>
      </c>
      <c r="O263">
        <v>629</v>
      </c>
      <c r="P263">
        <f t="shared" ca="1" si="18"/>
        <v>1</v>
      </c>
      <c r="Q263">
        <v>25</v>
      </c>
      <c r="R263">
        <v>5</v>
      </c>
      <c r="S263">
        <v>5.27</v>
      </c>
      <c r="T263">
        <f t="shared" ca="1" si="19"/>
        <v>543</v>
      </c>
      <c r="U263" s="2">
        <f ca="1">Table3[[#This Row],[Total Operating Time (minutes)]]/Table3[[#This Row],[Production planning Time(minutes)]]</f>
        <v>1.0773480662983426</v>
      </c>
      <c r="V263" s="2">
        <f>Table3[[#This Row],[Units Produced]]/Table3[[#This Row],[Max Capacity]]</f>
        <v>1.0763116057233704</v>
      </c>
      <c r="W263" s="2">
        <f>Table3[[#This Row],[Good Units]]/Table3[[#This Row],[Units Produced]]</f>
        <v>0.97193500738552441</v>
      </c>
      <c r="X263" s="2">
        <f>Table3[[#This Row],[Total Operating Time (minutes)]]/Table3[[#This Row],[Units Produced]]</f>
        <v>0.86410635155096016</v>
      </c>
      <c r="Y263" s="2">
        <f>Table3[[#This Row],[Defective Units]]/Table3[[#This Row],[Units Produced]]</f>
        <v>2.8064992614475627E-2</v>
      </c>
      <c r="Z263" s="4">
        <f ca="1">Table3[[#This Row],[Total Operating Time (minutes)]]/Table3[[#This Row],[Available Time(minutes)]]</f>
        <v>9.140625</v>
      </c>
      <c r="AA263" s="2">
        <f>Table3[[#This Row],[Good Units]]/Table3[[#This Row],[Units Produced]]</f>
        <v>0.97193500738552441</v>
      </c>
      <c r="AB263" s="2">
        <f>Table3[[#This Row],[Scrap Units]]/Table3[[#This Row],[Units Produced]]</f>
        <v>8.8626292466765146E-3</v>
      </c>
      <c r="AC263" s="4">
        <f>Table3[[#This Row],[Units Produced]]/Table3[[#This Row],[Shift]]</f>
        <v>225.66666666666666</v>
      </c>
      <c r="AD263" s="2">
        <f>Table3[[#This Row],[Units Produced]]/Table3[[#This Row],[Max Capacity]]</f>
        <v>1.0763116057233704</v>
      </c>
      <c r="AE263" s="4">
        <f>Table3[[#This Row],[Repair Time (minutes)]]/Table3[[#This Row],[Number of Repairs]]</f>
        <v>5</v>
      </c>
      <c r="AF263" s="4">
        <f ca="1">Table3[[#This Row],[Total Operating Time (minutes)]]/Table3[[#This Row],[Number of failures]]</f>
        <v>585</v>
      </c>
      <c r="AG263" s="4">
        <f>Table3[[#This Row],[Orders Fulfilled]]/Table3[[#This Row],[Orders Received]]</f>
        <v>0.76086956521739135</v>
      </c>
      <c r="AH263" s="4">
        <f>Table3[[#This Row],[Units Produced]]/Table3[[#This Row],[Energy Consumed (kWh)]]</f>
        <v>4.3912564052669136</v>
      </c>
    </row>
    <row r="264" spans="1:34" x14ac:dyDescent="0.3">
      <c r="A264" s="1">
        <f t="shared" ca="1" si="16"/>
        <v>45107</v>
      </c>
      <c r="B264">
        <v>2</v>
      </c>
      <c r="C264" t="s">
        <v>17</v>
      </c>
      <c r="D264">
        <v>625</v>
      </c>
      <c r="E264">
        <v>603</v>
      </c>
      <c r="F264">
        <v>22</v>
      </c>
      <c r="G264">
        <f t="shared" ca="1" si="17"/>
        <v>61</v>
      </c>
      <c r="H264">
        <v>33</v>
      </c>
      <c r="I264">
        <v>448</v>
      </c>
      <c r="J264">
        <v>7</v>
      </c>
      <c r="K264">
        <v>182.04</v>
      </c>
      <c r="L264">
        <v>54</v>
      </c>
      <c r="M264">
        <v>55</v>
      </c>
      <c r="N264">
        <v>4.43</v>
      </c>
      <c r="O264">
        <v>614</v>
      </c>
      <c r="P264">
        <f t="shared" ca="1" si="18"/>
        <v>6</v>
      </c>
      <c r="Q264">
        <v>32</v>
      </c>
      <c r="R264">
        <v>2</v>
      </c>
      <c r="S264">
        <v>3.87</v>
      </c>
      <c r="T264">
        <f t="shared" ca="1" si="19"/>
        <v>556</v>
      </c>
      <c r="U264" s="2">
        <f ca="1">Table3[[#This Row],[Total Operating Time (minutes)]]/Table3[[#This Row],[Production planning Time(minutes)]]</f>
        <v>0.80575539568345322</v>
      </c>
      <c r="V264" s="2">
        <f>Table3[[#This Row],[Units Produced]]/Table3[[#This Row],[Max Capacity]]</f>
        <v>1.0179153094462541</v>
      </c>
      <c r="W264" s="2">
        <f>Table3[[#This Row],[Good Units]]/Table3[[#This Row],[Units Produced]]</f>
        <v>0.96479999999999999</v>
      </c>
      <c r="X264" s="2">
        <f>Table3[[#This Row],[Total Operating Time (minutes)]]/Table3[[#This Row],[Units Produced]]</f>
        <v>0.71679999999999999</v>
      </c>
      <c r="Y264" s="2">
        <f>Table3[[#This Row],[Defective Units]]/Table3[[#This Row],[Units Produced]]</f>
        <v>3.5200000000000002E-2</v>
      </c>
      <c r="Z264" s="4">
        <f ca="1">Table3[[#This Row],[Total Operating Time (minutes)]]/Table3[[#This Row],[Available Time(minutes)]]</f>
        <v>7.3442622950819674</v>
      </c>
      <c r="AA264" s="2">
        <f>Table3[[#This Row],[Good Units]]/Table3[[#This Row],[Units Produced]]</f>
        <v>0.96479999999999999</v>
      </c>
      <c r="AB264" s="2">
        <f>Table3[[#This Row],[Scrap Units]]/Table3[[#This Row],[Units Produced]]</f>
        <v>1.12E-2</v>
      </c>
      <c r="AC264" s="4">
        <f>Table3[[#This Row],[Units Produced]]/Table3[[#This Row],[Shift]]</f>
        <v>312.5</v>
      </c>
      <c r="AD264" s="2">
        <f>Table3[[#This Row],[Units Produced]]/Table3[[#This Row],[Max Capacity]]</f>
        <v>1.0179153094462541</v>
      </c>
      <c r="AE264" s="4">
        <f>Table3[[#This Row],[Repair Time (minutes)]]/Table3[[#This Row],[Number of Repairs]]</f>
        <v>16</v>
      </c>
      <c r="AF264" s="4">
        <f ca="1">Table3[[#This Row],[Total Operating Time (minutes)]]/Table3[[#This Row],[Number of failures]]</f>
        <v>74.666666666666671</v>
      </c>
      <c r="AG264" s="4">
        <f>Table3[[#This Row],[Orders Fulfilled]]/Table3[[#This Row],[Orders Received]]</f>
        <v>0.98181818181818181</v>
      </c>
      <c r="AH264" s="4">
        <f>Table3[[#This Row],[Units Produced]]/Table3[[#This Row],[Energy Consumed (kWh)]]</f>
        <v>3.4333113601406287</v>
      </c>
    </row>
    <row r="265" spans="1:34" x14ac:dyDescent="0.3">
      <c r="A265" s="1">
        <f t="shared" ca="1" si="16"/>
        <v>45026</v>
      </c>
      <c r="B265">
        <v>3</v>
      </c>
      <c r="C265" t="s">
        <v>18</v>
      </c>
      <c r="D265">
        <v>406</v>
      </c>
      <c r="E265">
        <v>392</v>
      </c>
      <c r="F265">
        <v>14</v>
      </c>
      <c r="G265">
        <f t="shared" ca="1" si="17"/>
        <v>61</v>
      </c>
      <c r="H265">
        <v>28</v>
      </c>
      <c r="I265">
        <v>559</v>
      </c>
      <c r="J265">
        <v>3</v>
      </c>
      <c r="K265">
        <v>103.04</v>
      </c>
      <c r="L265">
        <v>49</v>
      </c>
      <c r="M265">
        <v>69</v>
      </c>
      <c r="N265">
        <v>2.1</v>
      </c>
      <c r="O265">
        <v>682</v>
      </c>
      <c r="P265">
        <f t="shared" ca="1" si="18"/>
        <v>2</v>
      </c>
      <c r="Q265">
        <v>36</v>
      </c>
      <c r="R265">
        <v>1</v>
      </c>
      <c r="S265">
        <v>5.17</v>
      </c>
      <c r="T265">
        <f t="shared" ca="1" si="19"/>
        <v>511</v>
      </c>
      <c r="U265" s="2">
        <f ca="1">Table3[[#This Row],[Total Operating Time (minutes)]]/Table3[[#This Row],[Production planning Time(minutes)]]</f>
        <v>1.0939334637964775</v>
      </c>
      <c r="V265" s="2">
        <f>Table3[[#This Row],[Units Produced]]/Table3[[#This Row],[Max Capacity]]</f>
        <v>0.59530791788856308</v>
      </c>
      <c r="W265" s="2">
        <f>Table3[[#This Row],[Good Units]]/Table3[[#This Row],[Units Produced]]</f>
        <v>0.96551724137931039</v>
      </c>
      <c r="X265" s="2">
        <f>Table3[[#This Row],[Total Operating Time (minutes)]]/Table3[[#This Row],[Units Produced]]</f>
        <v>1.3768472906403941</v>
      </c>
      <c r="Y265" s="2">
        <f>Table3[[#This Row],[Defective Units]]/Table3[[#This Row],[Units Produced]]</f>
        <v>3.4482758620689655E-2</v>
      </c>
      <c r="Z265" s="4">
        <f ca="1">Table3[[#This Row],[Total Operating Time (minutes)]]/Table3[[#This Row],[Available Time(minutes)]]</f>
        <v>9.1639344262295079</v>
      </c>
      <c r="AA265" s="2">
        <f>Table3[[#This Row],[Good Units]]/Table3[[#This Row],[Units Produced]]</f>
        <v>0.96551724137931039</v>
      </c>
      <c r="AB265" s="2">
        <f>Table3[[#This Row],[Scrap Units]]/Table3[[#This Row],[Units Produced]]</f>
        <v>7.3891625615763543E-3</v>
      </c>
      <c r="AC265" s="4">
        <f>Table3[[#This Row],[Units Produced]]/Table3[[#This Row],[Shift]]</f>
        <v>135.33333333333334</v>
      </c>
      <c r="AD265" s="2">
        <f>Table3[[#This Row],[Units Produced]]/Table3[[#This Row],[Max Capacity]]</f>
        <v>0.59530791788856308</v>
      </c>
      <c r="AE265" s="4">
        <f>Table3[[#This Row],[Repair Time (minutes)]]/Table3[[#This Row],[Number of Repairs]]</f>
        <v>36</v>
      </c>
      <c r="AF265" s="4">
        <f ca="1">Table3[[#This Row],[Total Operating Time (minutes)]]/Table3[[#This Row],[Number of failures]]</f>
        <v>279.5</v>
      </c>
      <c r="AG265" s="4">
        <f>Table3[[#This Row],[Orders Fulfilled]]/Table3[[#This Row],[Orders Received]]</f>
        <v>0.71014492753623193</v>
      </c>
      <c r="AH265" s="4">
        <f>Table3[[#This Row],[Units Produced]]/Table3[[#This Row],[Energy Consumed (kWh)]]</f>
        <v>3.9402173913043477</v>
      </c>
    </row>
    <row r="266" spans="1:34" x14ac:dyDescent="0.3">
      <c r="A266" s="1">
        <f t="shared" ca="1" si="16"/>
        <v>45151</v>
      </c>
      <c r="B266">
        <v>1</v>
      </c>
      <c r="C266" t="s">
        <v>20</v>
      </c>
      <c r="D266">
        <v>437</v>
      </c>
      <c r="E266">
        <v>410</v>
      </c>
      <c r="F266">
        <v>27</v>
      </c>
      <c r="G266">
        <f t="shared" ca="1" si="17"/>
        <v>62</v>
      </c>
      <c r="H266">
        <v>19</v>
      </c>
      <c r="I266">
        <v>564</v>
      </c>
      <c r="J266">
        <v>7</v>
      </c>
      <c r="K266">
        <v>167.32</v>
      </c>
      <c r="L266">
        <v>35</v>
      </c>
      <c r="M266">
        <v>52</v>
      </c>
      <c r="N266">
        <v>3.28</v>
      </c>
      <c r="O266">
        <v>608</v>
      </c>
      <c r="P266">
        <f t="shared" ca="1" si="18"/>
        <v>2</v>
      </c>
      <c r="Q266">
        <v>28</v>
      </c>
      <c r="R266">
        <v>3</v>
      </c>
      <c r="S266">
        <v>3.89</v>
      </c>
      <c r="T266">
        <f t="shared" ca="1" si="19"/>
        <v>580</v>
      </c>
      <c r="U266" s="2">
        <f ca="1">Table3[[#This Row],[Total Operating Time (minutes)]]/Table3[[#This Row],[Production planning Time(minutes)]]</f>
        <v>0.97241379310344822</v>
      </c>
      <c r="V266" s="2">
        <f>Table3[[#This Row],[Units Produced]]/Table3[[#This Row],[Max Capacity]]</f>
        <v>0.71875</v>
      </c>
      <c r="W266" s="2">
        <f>Table3[[#This Row],[Good Units]]/Table3[[#This Row],[Units Produced]]</f>
        <v>0.93821510297482835</v>
      </c>
      <c r="X266" s="2">
        <f>Table3[[#This Row],[Total Operating Time (minutes)]]/Table3[[#This Row],[Units Produced]]</f>
        <v>1.2906178489702518</v>
      </c>
      <c r="Y266" s="2">
        <f>Table3[[#This Row],[Defective Units]]/Table3[[#This Row],[Units Produced]]</f>
        <v>6.1784897025171627E-2</v>
      </c>
      <c r="Z266" s="4">
        <f ca="1">Table3[[#This Row],[Total Operating Time (minutes)]]/Table3[[#This Row],[Available Time(minutes)]]</f>
        <v>9.0967741935483879</v>
      </c>
      <c r="AA266" s="2">
        <f>Table3[[#This Row],[Good Units]]/Table3[[#This Row],[Units Produced]]</f>
        <v>0.93821510297482835</v>
      </c>
      <c r="AB266" s="2">
        <f>Table3[[#This Row],[Scrap Units]]/Table3[[#This Row],[Units Produced]]</f>
        <v>1.6018306636155607E-2</v>
      </c>
      <c r="AC266" s="4">
        <f>Table3[[#This Row],[Units Produced]]/Table3[[#This Row],[Shift]]</f>
        <v>437</v>
      </c>
      <c r="AD266" s="2">
        <f>Table3[[#This Row],[Units Produced]]/Table3[[#This Row],[Max Capacity]]</f>
        <v>0.71875</v>
      </c>
      <c r="AE266" s="4">
        <f>Table3[[#This Row],[Repair Time (minutes)]]/Table3[[#This Row],[Number of Repairs]]</f>
        <v>9.3333333333333339</v>
      </c>
      <c r="AF266" s="4">
        <f ca="1">Table3[[#This Row],[Total Operating Time (minutes)]]/Table3[[#This Row],[Number of failures]]</f>
        <v>282</v>
      </c>
      <c r="AG266" s="4">
        <f>Table3[[#This Row],[Orders Fulfilled]]/Table3[[#This Row],[Orders Received]]</f>
        <v>0.67307692307692313</v>
      </c>
      <c r="AH266" s="4">
        <f>Table3[[#This Row],[Units Produced]]/Table3[[#This Row],[Energy Consumed (kWh)]]</f>
        <v>2.6117618933779587</v>
      </c>
    </row>
    <row r="267" spans="1:34" x14ac:dyDescent="0.3">
      <c r="A267" s="1">
        <f t="shared" ca="1" si="16"/>
        <v>45000</v>
      </c>
      <c r="B267">
        <v>1</v>
      </c>
      <c r="C267" t="s">
        <v>17</v>
      </c>
      <c r="D267">
        <v>567</v>
      </c>
      <c r="E267">
        <v>542</v>
      </c>
      <c r="F267">
        <v>25</v>
      </c>
      <c r="G267">
        <f t="shared" ca="1" si="17"/>
        <v>69</v>
      </c>
      <c r="H267">
        <v>13</v>
      </c>
      <c r="I267">
        <v>478</v>
      </c>
      <c r="J267">
        <v>1</v>
      </c>
      <c r="K267">
        <v>186.4</v>
      </c>
      <c r="L267">
        <v>40</v>
      </c>
      <c r="M267">
        <v>59</v>
      </c>
      <c r="N267">
        <v>2.59</v>
      </c>
      <c r="O267">
        <v>631</v>
      </c>
      <c r="P267">
        <f t="shared" ca="1" si="18"/>
        <v>7</v>
      </c>
      <c r="Q267">
        <v>21</v>
      </c>
      <c r="R267">
        <v>5</v>
      </c>
      <c r="S267">
        <v>4.1100000000000003</v>
      </c>
      <c r="T267">
        <f t="shared" ca="1" si="19"/>
        <v>569</v>
      </c>
      <c r="U267" s="2">
        <f ca="1">Table3[[#This Row],[Total Operating Time (minutes)]]/Table3[[#This Row],[Production planning Time(minutes)]]</f>
        <v>0.84007029876977157</v>
      </c>
      <c r="V267" s="2">
        <f>Table3[[#This Row],[Units Produced]]/Table3[[#This Row],[Max Capacity]]</f>
        <v>0.89857369255150554</v>
      </c>
      <c r="W267" s="2">
        <f>Table3[[#This Row],[Good Units]]/Table3[[#This Row],[Units Produced]]</f>
        <v>0.95590828924162252</v>
      </c>
      <c r="X267" s="2">
        <f>Table3[[#This Row],[Total Operating Time (minutes)]]/Table3[[#This Row],[Units Produced]]</f>
        <v>0.84303350970017632</v>
      </c>
      <c r="Y267" s="2">
        <f>Table3[[#This Row],[Defective Units]]/Table3[[#This Row],[Units Produced]]</f>
        <v>4.4091710758377423E-2</v>
      </c>
      <c r="Z267" s="4">
        <f ca="1">Table3[[#This Row],[Total Operating Time (minutes)]]/Table3[[#This Row],[Available Time(minutes)]]</f>
        <v>6.9275362318840576</v>
      </c>
      <c r="AA267" s="2">
        <f>Table3[[#This Row],[Good Units]]/Table3[[#This Row],[Units Produced]]</f>
        <v>0.95590828924162252</v>
      </c>
      <c r="AB267" s="2">
        <f>Table3[[#This Row],[Scrap Units]]/Table3[[#This Row],[Units Produced]]</f>
        <v>1.7636684303350969E-3</v>
      </c>
      <c r="AC267" s="4">
        <f>Table3[[#This Row],[Units Produced]]/Table3[[#This Row],[Shift]]</f>
        <v>567</v>
      </c>
      <c r="AD267" s="2">
        <f>Table3[[#This Row],[Units Produced]]/Table3[[#This Row],[Max Capacity]]</f>
        <v>0.89857369255150554</v>
      </c>
      <c r="AE267" s="4">
        <f>Table3[[#This Row],[Repair Time (minutes)]]/Table3[[#This Row],[Number of Repairs]]</f>
        <v>4.2</v>
      </c>
      <c r="AF267" s="4">
        <f ca="1">Table3[[#This Row],[Total Operating Time (minutes)]]/Table3[[#This Row],[Number of failures]]</f>
        <v>68.285714285714292</v>
      </c>
      <c r="AG267" s="4">
        <f>Table3[[#This Row],[Orders Fulfilled]]/Table3[[#This Row],[Orders Received]]</f>
        <v>0.67796610169491522</v>
      </c>
      <c r="AH267" s="4">
        <f>Table3[[#This Row],[Units Produced]]/Table3[[#This Row],[Energy Consumed (kWh)]]</f>
        <v>3.0418454935622319</v>
      </c>
    </row>
    <row r="268" spans="1:34" x14ac:dyDescent="0.3">
      <c r="A268" s="1">
        <f t="shared" ca="1" si="16"/>
        <v>45289</v>
      </c>
      <c r="B268">
        <v>2</v>
      </c>
      <c r="C268" t="s">
        <v>17</v>
      </c>
      <c r="D268">
        <v>411</v>
      </c>
      <c r="E268">
        <v>383</v>
      </c>
      <c r="F268">
        <v>28</v>
      </c>
      <c r="G268">
        <f t="shared" ca="1" si="17"/>
        <v>67</v>
      </c>
      <c r="H268">
        <v>50</v>
      </c>
      <c r="I268">
        <v>439</v>
      </c>
      <c r="J268">
        <v>9</v>
      </c>
      <c r="K268">
        <v>166.38</v>
      </c>
      <c r="L268">
        <v>30</v>
      </c>
      <c r="M268">
        <v>31</v>
      </c>
      <c r="N268">
        <v>2.2599999999999998</v>
      </c>
      <c r="O268">
        <v>623</v>
      </c>
      <c r="P268">
        <f t="shared" ca="1" si="18"/>
        <v>6</v>
      </c>
      <c r="Q268">
        <v>32</v>
      </c>
      <c r="R268">
        <v>3</v>
      </c>
      <c r="S268">
        <v>3.29</v>
      </c>
      <c r="T268">
        <f t="shared" ca="1" si="19"/>
        <v>561</v>
      </c>
      <c r="U268" s="2">
        <f ca="1">Table3[[#This Row],[Total Operating Time (minutes)]]/Table3[[#This Row],[Production planning Time(minutes)]]</f>
        <v>0.78253119429590012</v>
      </c>
      <c r="V268" s="2">
        <f>Table3[[#This Row],[Units Produced]]/Table3[[#This Row],[Max Capacity]]</f>
        <v>0.6597110754414125</v>
      </c>
      <c r="W268" s="2">
        <f>Table3[[#This Row],[Good Units]]/Table3[[#This Row],[Units Produced]]</f>
        <v>0.93187347931873477</v>
      </c>
      <c r="X268" s="2">
        <f>Table3[[#This Row],[Total Operating Time (minutes)]]/Table3[[#This Row],[Units Produced]]</f>
        <v>1.0681265206812651</v>
      </c>
      <c r="Y268" s="2">
        <f>Table3[[#This Row],[Defective Units]]/Table3[[#This Row],[Units Produced]]</f>
        <v>6.8126520681265207E-2</v>
      </c>
      <c r="Z268" s="4">
        <f ca="1">Table3[[#This Row],[Total Operating Time (minutes)]]/Table3[[#This Row],[Available Time(minutes)]]</f>
        <v>6.5522388059701493</v>
      </c>
      <c r="AA268" s="2">
        <f>Table3[[#This Row],[Good Units]]/Table3[[#This Row],[Units Produced]]</f>
        <v>0.93187347931873477</v>
      </c>
      <c r="AB268" s="2">
        <f>Table3[[#This Row],[Scrap Units]]/Table3[[#This Row],[Units Produced]]</f>
        <v>2.1897810218978103E-2</v>
      </c>
      <c r="AC268" s="4">
        <f>Table3[[#This Row],[Units Produced]]/Table3[[#This Row],[Shift]]</f>
        <v>205.5</v>
      </c>
      <c r="AD268" s="2">
        <f>Table3[[#This Row],[Units Produced]]/Table3[[#This Row],[Max Capacity]]</f>
        <v>0.6597110754414125</v>
      </c>
      <c r="AE268" s="4">
        <f>Table3[[#This Row],[Repair Time (minutes)]]/Table3[[#This Row],[Number of Repairs]]</f>
        <v>10.666666666666666</v>
      </c>
      <c r="AF268" s="4">
        <f ca="1">Table3[[#This Row],[Total Operating Time (minutes)]]/Table3[[#This Row],[Number of failures]]</f>
        <v>73.166666666666671</v>
      </c>
      <c r="AG268" s="4">
        <f>Table3[[#This Row],[Orders Fulfilled]]/Table3[[#This Row],[Orders Received]]</f>
        <v>0.967741935483871</v>
      </c>
      <c r="AH268" s="4">
        <f>Table3[[#This Row],[Units Produced]]/Table3[[#This Row],[Energy Consumed (kWh)]]</f>
        <v>2.4702488279841326</v>
      </c>
    </row>
    <row r="269" spans="1:34" x14ac:dyDescent="0.3">
      <c r="A269" s="1">
        <f t="shared" ca="1" si="16"/>
        <v>45238</v>
      </c>
      <c r="B269">
        <v>3</v>
      </c>
      <c r="C269" t="s">
        <v>19</v>
      </c>
      <c r="D269">
        <v>479</v>
      </c>
      <c r="E269">
        <v>460</v>
      </c>
      <c r="F269">
        <v>19</v>
      </c>
      <c r="G269">
        <f t="shared" ca="1" si="17"/>
        <v>68</v>
      </c>
      <c r="H269">
        <v>49</v>
      </c>
      <c r="I269">
        <v>490</v>
      </c>
      <c r="J269">
        <v>4</v>
      </c>
      <c r="K269">
        <v>197.46</v>
      </c>
      <c r="L269">
        <v>35</v>
      </c>
      <c r="M269">
        <v>47</v>
      </c>
      <c r="N269">
        <v>3.23</v>
      </c>
      <c r="O269">
        <v>686</v>
      </c>
      <c r="P269">
        <f t="shared" ca="1" si="18"/>
        <v>5</v>
      </c>
      <c r="Q269">
        <v>39</v>
      </c>
      <c r="R269">
        <v>5</v>
      </c>
      <c r="S269">
        <v>7.34</v>
      </c>
      <c r="T269">
        <f t="shared" ca="1" si="19"/>
        <v>595</v>
      </c>
      <c r="U269" s="2">
        <f ca="1">Table3[[#This Row],[Total Operating Time (minutes)]]/Table3[[#This Row],[Production planning Time(minutes)]]</f>
        <v>0.82352941176470584</v>
      </c>
      <c r="V269" s="2">
        <f>Table3[[#This Row],[Units Produced]]/Table3[[#This Row],[Max Capacity]]</f>
        <v>0.69825072886297379</v>
      </c>
      <c r="W269" s="2">
        <f>Table3[[#This Row],[Good Units]]/Table3[[#This Row],[Units Produced]]</f>
        <v>0.9603340292275574</v>
      </c>
      <c r="X269" s="2">
        <f>Table3[[#This Row],[Total Operating Time (minutes)]]/Table3[[#This Row],[Units Produced]]</f>
        <v>1.0229645093945721</v>
      </c>
      <c r="Y269" s="2">
        <f>Table3[[#This Row],[Defective Units]]/Table3[[#This Row],[Units Produced]]</f>
        <v>3.9665970772442591E-2</v>
      </c>
      <c r="Z269" s="4">
        <f ca="1">Table3[[#This Row],[Total Operating Time (minutes)]]/Table3[[#This Row],[Available Time(minutes)]]</f>
        <v>7.2058823529411766</v>
      </c>
      <c r="AA269" s="2">
        <f>Table3[[#This Row],[Good Units]]/Table3[[#This Row],[Units Produced]]</f>
        <v>0.9603340292275574</v>
      </c>
      <c r="AB269" s="2">
        <f>Table3[[#This Row],[Scrap Units]]/Table3[[#This Row],[Units Produced]]</f>
        <v>8.350730688935281E-3</v>
      </c>
      <c r="AC269" s="4">
        <f>Table3[[#This Row],[Units Produced]]/Table3[[#This Row],[Shift]]</f>
        <v>159.66666666666666</v>
      </c>
      <c r="AD269" s="2">
        <f>Table3[[#This Row],[Units Produced]]/Table3[[#This Row],[Max Capacity]]</f>
        <v>0.69825072886297379</v>
      </c>
      <c r="AE269" s="4">
        <f>Table3[[#This Row],[Repair Time (minutes)]]/Table3[[#This Row],[Number of Repairs]]</f>
        <v>7.8</v>
      </c>
      <c r="AF269" s="4">
        <f ca="1">Table3[[#This Row],[Total Operating Time (minutes)]]/Table3[[#This Row],[Number of failures]]</f>
        <v>98</v>
      </c>
      <c r="AG269" s="4">
        <f>Table3[[#This Row],[Orders Fulfilled]]/Table3[[#This Row],[Orders Received]]</f>
        <v>0.74468085106382975</v>
      </c>
      <c r="AH269" s="4">
        <f>Table3[[#This Row],[Units Produced]]/Table3[[#This Row],[Energy Consumed (kWh)]]</f>
        <v>2.4258077585333737</v>
      </c>
    </row>
    <row r="270" spans="1:34" x14ac:dyDescent="0.3">
      <c r="A270" s="1">
        <f t="shared" ca="1" si="16"/>
        <v>45084</v>
      </c>
      <c r="B270">
        <v>3</v>
      </c>
      <c r="C270" t="s">
        <v>19</v>
      </c>
      <c r="D270">
        <v>439</v>
      </c>
      <c r="E270">
        <v>418</v>
      </c>
      <c r="F270">
        <v>21</v>
      </c>
      <c r="G270">
        <f t="shared" ca="1" si="17"/>
        <v>64</v>
      </c>
      <c r="H270">
        <v>56</v>
      </c>
      <c r="I270">
        <v>507</v>
      </c>
      <c r="J270">
        <v>3</v>
      </c>
      <c r="K270">
        <v>153.5</v>
      </c>
      <c r="L270">
        <v>53</v>
      </c>
      <c r="M270">
        <v>40</v>
      </c>
      <c r="N270">
        <v>2.56</v>
      </c>
      <c r="O270">
        <v>684</v>
      </c>
      <c r="P270">
        <f t="shared" ca="1" si="18"/>
        <v>4</v>
      </c>
      <c r="Q270">
        <v>39</v>
      </c>
      <c r="R270">
        <v>5</v>
      </c>
      <c r="S270">
        <v>5.17</v>
      </c>
      <c r="T270">
        <f t="shared" ca="1" si="19"/>
        <v>567</v>
      </c>
      <c r="U270" s="2">
        <f ca="1">Table3[[#This Row],[Total Operating Time (minutes)]]/Table3[[#This Row],[Production planning Time(minutes)]]</f>
        <v>0.89417989417989419</v>
      </c>
      <c r="V270" s="2">
        <f>Table3[[#This Row],[Units Produced]]/Table3[[#This Row],[Max Capacity]]</f>
        <v>0.64181286549707606</v>
      </c>
      <c r="W270" s="2">
        <f>Table3[[#This Row],[Good Units]]/Table3[[#This Row],[Units Produced]]</f>
        <v>0.95216400911161736</v>
      </c>
      <c r="X270" s="2">
        <f>Table3[[#This Row],[Total Operating Time (minutes)]]/Table3[[#This Row],[Units Produced]]</f>
        <v>1.1548974943052392</v>
      </c>
      <c r="Y270" s="2">
        <f>Table3[[#This Row],[Defective Units]]/Table3[[#This Row],[Units Produced]]</f>
        <v>4.7835990888382689E-2</v>
      </c>
      <c r="Z270" s="4">
        <f ca="1">Table3[[#This Row],[Total Operating Time (minutes)]]/Table3[[#This Row],[Available Time(minutes)]]</f>
        <v>7.921875</v>
      </c>
      <c r="AA270" s="2">
        <f>Table3[[#This Row],[Good Units]]/Table3[[#This Row],[Units Produced]]</f>
        <v>0.95216400911161736</v>
      </c>
      <c r="AB270" s="2">
        <f>Table3[[#This Row],[Scrap Units]]/Table3[[#This Row],[Units Produced]]</f>
        <v>6.8337129840546698E-3</v>
      </c>
      <c r="AC270" s="4">
        <f>Table3[[#This Row],[Units Produced]]/Table3[[#This Row],[Shift]]</f>
        <v>146.33333333333334</v>
      </c>
      <c r="AD270" s="2">
        <f>Table3[[#This Row],[Units Produced]]/Table3[[#This Row],[Max Capacity]]</f>
        <v>0.64181286549707606</v>
      </c>
      <c r="AE270" s="4">
        <f>Table3[[#This Row],[Repair Time (minutes)]]/Table3[[#This Row],[Number of Repairs]]</f>
        <v>7.8</v>
      </c>
      <c r="AF270" s="4">
        <f ca="1">Table3[[#This Row],[Total Operating Time (minutes)]]/Table3[[#This Row],[Number of failures]]</f>
        <v>126.75</v>
      </c>
      <c r="AG270" s="4">
        <f>Table3[[#This Row],[Orders Fulfilled]]/Table3[[#This Row],[Orders Received]]</f>
        <v>1.325</v>
      </c>
      <c r="AH270" s="4">
        <f>Table3[[#This Row],[Units Produced]]/Table3[[#This Row],[Energy Consumed (kWh)]]</f>
        <v>2.8599348534201954</v>
      </c>
    </row>
    <row r="271" spans="1:34" x14ac:dyDescent="0.3">
      <c r="A271" s="1">
        <f t="shared" ca="1" si="16"/>
        <v>45113</v>
      </c>
      <c r="B271">
        <v>3</v>
      </c>
      <c r="C271" t="s">
        <v>19</v>
      </c>
      <c r="D271">
        <v>470</v>
      </c>
      <c r="E271">
        <v>455</v>
      </c>
      <c r="F271">
        <v>15</v>
      </c>
      <c r="G271">
        <f t="shared" ca="1" si="17"/>
        <v>65</v>
      </c>
      <c r="H271">
        <v>17</v>
      </c>
      <c r="I271">
        <v>556</v>
      </c>
      <c r="J271">
        <v>8</v>
      </c>
      <c r="K271">
        <v>140.19999999999999</v>
      </c>
      <c r="L271">
        <v>33</v>
      </c>
      <c r="M271">
        <v>30</v>
      </c>
      <c r="N271">
        <v>2.17</v>
      </c>
      <c r="O271">
        <v>636</v>
      </c>
      <c r="P271">
        <f t="shared" ca="1" si="18"/>
        <v>5</v>
      </c>
      <c r="Q271">
        <v>36</v>
      </c>
      <c r="R271">
        <v>1</v>
      </c>
      <c r="S271">
        <v>6.91</v>
      </c>
      <c r="T271">
        <f t="shared" ca="1" si="19"/>
        <v>572</v>
      </c>
      <c r="U271" s="2">
        <f ca="1">Table3[[#This Row],[Total Operating Time (minutes)]]/Table3[[#This Row],[Production planning Time(minutes)]]</f>
        <v>0.97202797202797198</v>
      </c>
      <c r="V271" s="2">
        <f>Table3[[#This Row],[Units Produced]]/Table3[[#This Row],[Max Capacity]]</f>
        <v>0.73899371069182385</v>
      </c>
      <c r="W271" s="2">
        <f>Table3[[#This Row],[Good Units]]/Table3[[#This Row],[Units Produced]]</f>
        <v>0.96808510638297873</v>
      </c>
      <c r="X271" s="2">
        <f>Table3[[#This Row],[Total Operating Time (minutes)]]/Table3[[#This Row],[Units Produced]]</f>
        <v>1.1829787234042553</v>
      </c>
      <c r="Y271" s="2">
        <f>Table3[[#This Row],[Defective Units]]/Table3[[#This Row],[Units Produced]]</f>
        <v>3.1914893617021274E-2</v>
      </c>
      <c r="Z271" s="4">
        <f ca="1">Table3[[#This Row],[Total Operating Time (minutes)]]/Table3[[#This Row],[Available Time(minutes)]]</f>
        <v>8.5538461538461537</v>
      </c>
      <c r="AA271" s="2">
        <f>Table3[[#This Row],[Good Units]]/Table3[[#This Row],[Units Produced]]</f>
        <v>0.96808510638297873</v>
      </c>
      <c r="AB271" s="2">
        <f>Table3[[#This Row],[Scrap Units]]/Table3[[#This Row],[Units Produced]]</f>
        <v>1.7021276595744681E-2</v>
      </c>
      <c r="AC271" s="4">
        <f>Table3[[#This Row],[Units Produced]]/Table3[[#This Row],[Shift]]</f>
        <v>156.66666666666666</v>
      </c>
      <c r="AD271" s="2">
        <f>Table3[[#This Row],[Units Produced]]/Table3[[#This Row],[Max Capacity]]</f>
        <v>0.73899371069182385</v>
      </c>
      <c r="AE271" s="4">
        <f>Table3[[#This Row],[Repair Time (minutes)]]/Table3[[#This Row],[Number of Repairs]]</f>
        <v>36</v>
      </c>
      <c r="AF271" s="4">
        <f ca="1">Table3[[#This Row],[Total Operating Time (minutes)]]/Table3[[#This Row],[Number of failures]]</f>
        <v>111.2</v>
      </c>
      <c r="AG271" s="4">
        <f>Table3[[#This Row],[Orders Fulfilled]]/Table3[[#This Row],[Orders Received]]</f>
        <v>1.1000000000000001</v>
      </c>
      <c r="AH271" s="4">
        <f>Table3[[#This Row],[Units Produced]]/Table3[[#This Row],[Energy Consumed (kWh)]]</f>
        <v>3.3523537803138375</v>
      </c>
    </row>
    <row r="272" spans="1:34" x14ac:dyDescent="0.3">
      <c r="A272" s="1">
        <f t="shared" ca="1" si="16"/>
        <v>45179</v>
      </c>
      <c r="B272">
        <v>1</v>
      </c>
      <c r="C272" t="s">
        <v>20</v>
      </c>
      <c r="D272">
        <v>646</v>
      </c>
      <c r="E272">
        <v>617</v>
      </c>
      <c r="F272">
        <v>29</v>
      </c>
      <c r="G272">
        <f t="shared" ca="1" si="17"/>
        <v>64</v>
      </c>
      <c r="H272">
        <v>28</v>
      </c>
      <c r="I272">
        <v>457</v>
      </c>
      <c r="J272">
        <v>5</v>
      </c>
      <c r="K272">
        <v>187.6</v>
      </c>
      <c r="L272">
        <v>56</v>
      </c>
      <c r="M272">
        <v>62</v>
      </c>
      <c r="N272">
        <v>4.8499999999999996</v>
      </c>
      <c r="O272">
        <v>693</v>
      </c>
      <c r="P272">
        <f t="shared" ca="1" si="18"/>
        <v>7</v>
      </c>
      <c r="Q272">
        <v>38</v>
      </c>
      <c r="R272">
        <v>5</v>
      </c>
      <c r="S272">
        <v>3.98</v>
      </c>
      <c r="T272">
        <f t="shared" ca="1" si="19"/>
        <v>534</v>
      </c>
      <c r="U272" s="2">
        <f ca="1">Table3[[#This Row],[Total Operating Time (minutes)]]/Table3[[#This Row],[Production planning Time(minutes)]]</f>
        <v>0.85580524344569286</v>
      </c>
      <c r="V272" s="2">
        <f>Table3[[#This Row],[Units Produced]]/Table3[[#This Row],[Max Capacity]]</f>
        <v>0.93217893217893222</v>
      </c>
      <c r="W272" s="2">
        <f>Table3[[#This Row],[Good Units]]/Table3[[#This Row],[Units Produced]]</f>
        <v>0.95510835913312697</v>
      </c>
      <c r="X272" s="2">
        <f>Table3[[#This Row],[Total Operating Time (minutes)]]/Table3[[#This Row],[Units Produced]]</f>
        <v>0.70743034055727549</v>
      </c>
      <c r="Y272" s="2">
        <f>Table3[[#This Row],[Defective Units]]/Table3[[#This Row],[Units Produced]]</f>
        <v>4.4891640866873063E-2</v>
      </c>
      <c r="Z272" s="4">
        <f ca="1">Table3[[#This Row],[Total Operating Time (minutes)]]/Table3[[#This Row],[Available Time(minutes)]]</f>
        <v>7.140625</v>
      </c>
      <c r="AA272" s="2">
        <f>Table3[[#This Row],[Good Units]]/Table3[[#This Row],[Units Produced]]</f>
        <v>0.95510835913312697</v>
      </c>
      <c r="AB272" s="2">
        <f>Table3[[#This Row],[Scrap Units]]/Table3[[#This Row],[Units Produced]]</f>
        <v>7.7399380804953561E-3</v>
      </c>
      <c r="AC272" s="4">
        <f>Table3[[#This Row],[Units Produced]]/Table3[[#This Row],[Shift]]</f>
        <v>646</v>
      </c>
      <c r="AD272" s="2">
        <f>Table3[[#This Row],[Units Produced]]/Table3[[#This Row],[Max Capacity]]</f>
        <v>0.93217893217893222</v>
      </c>
      <c r="AE272" s="4">
        <f>Table3[[#This Row],[Repair Time (minutes)]]/Table3[[#This Row],[Number of Repairs]]</f>
        <v>7.6</v>
      </c>
      <c r="AF272" s="4">
        <f ca="1">Table3[[#This Row],[Total Operating Time (minutes)]]/Table3[[#This Row],[Number of failures]]</f>
        <v>65.285714285714292</v>
      </c>
      <c r="AG272" s="4">
        <f>Table3[[#This Row],[Orders Fulfilled]]/Table3[[#This Row],[Orders Received]]</f>
        <v>0.90322580645161288</v>
      </c>
      <c r="AH272" s="4">
        <f>Table3[[#This Row],[Units Produced]]/Table3[[#This Row],[Energy Consumed (kWh)]]</f>
        <v>3.443496801705757</v>
      </c>
    </row>
    <row r="273" spans="1:34" x14ac:dyDescent="0.3">
      <c r="A273" s="1">
        <f t="shared" ca="1" si="16"/>
        <v>45108</v>
      </c>
      <c r="B273">
        <v>3</v>
      </c>
      <c r="C273" t="s">
        <v>20</v>
      </c>
      <c r="D273">
        <v>410</v>
      </c>
      <c r="E273">
        <v>399</v>
      </c>
      <c r="F273">
        <v>11</v>
      </c>
      <c r="G273">
        <f t="shared" ca="1" si="17"/>
        <v>67</v>
      </c>
      <c r="H273">
        <v>25</v>
      </c>
      <c r="I273">
        <v>417</v>
      </c>
      <c r="J273">
        <v>3</v>
      </c>
      <c r="K273">
        <v>158.6</v>
      </c>
      <c r="L273">
        <v>41</v>
      </c>
      <c r="M273">
        <v>40</v>
      </c>
      <c r="N273">
        <v>4.75</v>
      </c>
      <c r="O273">
        <v>634</v>
      </c>
      <c r="P273">
        <f t="shared" ca="1" si="18"/>
        <v>4</v>
      </c>
      <c r="Q273">
        <v>39</v>
      </c>
      <c r="R273">
        <v>2</v>
      </c>
      <c r="S273">
        <v>3.87</v>
      </c>
      <c r="T273">
        <f t="shared" ca="1" si="19"/>
        <v>573</v>
      </c>
      <c r="U273" s="2">
        <f ca="1">Table3[[#This Row],[Total Operating Time (minutes)]]/Table3[[#This Row],[Production planning Time(minutes)]]</f>
        <v>0.72774869109947649</v>
      </c>
      <c r="V273" s="2">
        <f>Table3[[#This Row],[Units Produced]]/Table3[[#This Row],[Max Capacity]]</f>
        <v>0.64668769716088326</v>
      </c>
      <c r="W273" s="2">
        <f>Table3[[#This Row],[Good Units]]/Table3[[#This Row],[Units Produced]]</f>
        <v>0.97317073170731705</v>
      </c>
      <c r="X273" s="2">
        <f>Table3[[#This Row],[Total Operating Time (minutes)]]/Table3[[#This Row],[Units Produced]]</f>
        <v>1.0170731707317073</v>
      </c>
      <c r="Y273" s="2">
        <f>Table3[[#This Row],[Defective Units]]/Table3[[#This Row],[Units Produced]]</f>
        <v>2.6829268292682926E-2</v>
      </c>
      <c r="Z273" s="4">
        <f ca="1">Table3[[#This Row],[Total Operating Time (minutes)]]/Table3[[#This Row],[Available Time(minutes)]]</f>
        <v>6.2238805970149258</v>
      </c>
      <c r="AA273" s="2">
        <f>Table3[[#This Row],[Good Units]]/Table3[[#This Row],[Units Produced]]</f>
        <v>0.97317073170731705</v>
      </c>
      <c r="AB273" s="2">
        <f>Table3[[#This Row],[Scrap Units]]/Table3[[#This Row],[Units Produced]]</f>
        <v>7.3170731707317077E-3</v>
      </c>
      <c r="AC273" s="4">
        <f>Table3[[#This Row],[Units Produced]]/Table3[[#This Row],[Shift]]</f>
        <v>136.66666666666666</v>
      </c>
      <c r="AD273" s="2">
        <f>Table3[[#This Row],[Units Produced]]/Table3[[#This Row],[Max Capacity]]</f>
        <v>0.64668769716088326</v>
      </c>
      <c r="AE273" s="4">
        <f>Table3[[#This Row],[Repair Time (minutes)]]/Table3[[#This Row],[Number of Repairs]]</f>
        <v>19.5</v>
      </c>
      <c r="AF273" s="4">
        <f ca="1">Table3[[#This Row],[Total Operating Time (minutes)]]/Table3[[#This Row],[Number of failures]]</f>
        <v>104.25</v>
      </c>
      <c r="AG273" s="4">
        <f>Table3[[#This Row],[Orders Fulfilled]]/Table3[[#This Row],[Orders Received]]</f>
        <v>1.0249999999999999</v>
      </c>
      <c r="AH273" s="4">
        <f>Table3[[#This Row],[Units Produced]]/Table3[[#This Row],[Energy Consumed (kWh)]]</f>
        <v>2.5851197982345524</v>
      </c>
    </row>
    <row r="274" spans="1:34" x14ac:dyDescent="0.3">
      <c r="A274" s="1">
        <f t="shared" ca="1" si="16"/>
        <v>44962</v>
      </c>
      <c r="B274">
        <v>3</v>
      </c>
      <c r="C274" t="s">
        <v>17</v>
      </c>
      <c r="D274">
        <v>607</v>
      </c>
      <c r="E274">
        <v>578</v>
      </c>
      <c r="F274">
        <v>29</v>
      </c>
      <c r="G274">
        <f t="shared" ca="1" si="17"/>
        <v>61</v>
      </c>
      <c r="H274">
        <v>60</v>
      </c>
      <c r="I274">
        <v>557</v>
      </c>
      <c r="J274">
        <v>1</v>
      </c>
      <c r="K274">
        <v>103.38</v>
      </c>
      <c r="L274">
        <v>49</v>
      </c>
      <c r="M274">
        <v>31</v>
      </c>
      <c r="N274">
        <v>4.0199999999999996</v>
      </c>
      <c r="O274">
        <v>671</v>
      </c>
      <c r="P274">
        <f t="shared" ca="1" si="18"/>
        <v>7</v>
      </c>
      <c r="Q274">
        <v>26</v>
      </c>
      <c r="R274">
        <v>4</v>
      </c>
      <c r="S274">
        <v>5.56</v>
      </c>
      <c r="T274">
        <f t="shared" ca="1" si="19"/>
        <v>539</v>
      </c>
      <c r="U274" s="2">
        <f ca="1">Table3[[#This Row],[Total Operating Time (minutes)]]/Table3[[#This Row],[Production planning Time(minutes)]]</f>
        <v>1.033395176252319</v>
      </c>
      <c r="V274" s="2">
        <f>Table3[[#This Row],[Units Produced]]/Table3[[#This Row],[Max Capacity]]</f>
        <v>0.90461997019374063</v>
      </c>
      <c r="W274" s="2">
        <f>Table3[[#This Row],[Good Units]]/Table3[[#This Row],[Units Produced]]</f>
        <v>0.9522240527182867</v>
      </c>
      <c r="X274" s="2">
        <f>Table3[[#This Row],[Total Operating Time (minutes)]]/Table3[[#This Row],[Units Produced]]</f>
        <v>0.9176276771004942</v>
      </c>
      <c r="Y274" s="2">
        <f>Table3[[#This Row],[Defective Units]]/Table3[[#This Row],[Units Produced]]</f>
        <v>4.7775947281713346E-2</v>
      </c>
      <c r="Z274" s="4">
        <f ca="1">Table3[[#This Row],[Total Operating Time (minutes)]]/Table3[[#This Row],[Available Time(minutes)]]</f>
        <v>9.1311475409836067</v>
      </c>
      <c r="AA274" s="2">
        <f>Table3[[#This Row],[Good Units]]/Table3[[#This Row],[Units Produced]]</f>
        <v>0.9522240527182867</v>
      </c>
      <c r="AB274" s="2">
        <f>Table3[[#This Row],[Scrap Units]]/Table3[[#This Row],[Units Produced]]</f>
        <v>1.6474464579901153E-3</v>
      </c>
      <c r="AC274" s="4">
        <f>Table3[[#This Row],[Units Produced]]/Table3[[#This Row],[Shift]]</f>
        <v>202.33333333333334</v>
      </c>
      <c r="AD274" s="2">
        <f>Table3[[#This Row],[Units Produced]]/Table3[[#This Row],[Max Capacity]]</f>
        <v>0.90461997019374063</v>
      </c>
      <c r="AE274" s="4">
        <f>Table3[[#This Row],[Repair Time (minutes)]]/Table3[[#This Row],[Number of Repairs]]</f>
        <v>6.5</v>
      </c>
      <c r="AF274" s="4">
        <f ca="1">Table3[[#This Row],[Total Operating Time (minutes)]]/Table3[[#This Row],[Number of failures]]</f>
        <v>79.571428571428569</v>
      </c>
      <c r="AG274" s="4">
        <f>Table3[[#This Row],[Orders Fulfilled]]/Table3[[#This Row],[Orders Received]]</f>
        <v>1.5806451612903225</v>
      </c>
      <c r="AH274" s="4">
        <f>Table3[[#This Row],[Units Produced]]/Table3[[#This Row],[Energy Consumed (kWh)]]</f>
        <v>5.8715418843103118</v>
      </c>
    </row>
    <row r="275" spans="1:34" x14ac:dyDescent="0.3">
      <c r="A275" s="1">
        <f t="shared" ca="1" si="16"/>
        <v>45073</v>
      </c>
      <c r="B275">
        <v>3</v>
      </c>
      <c r="C275" t="s">
        <v>19</v>
      </c>
      <c r="D275">
        <v>667</v>
      </c>
      <c r="E275">
        <v>657</v>
      </c>
      <c r="F275">
        <v>10</v>
      </c>
      <c r="G275">
        <f t="shared" ca="1" si="17"/>
        <v>63</v>
      </c>
      <c r="H275">
        <v>15</v>
      </c>
      <c r="I275">
        <v>578</v>
      </c>
      <c r="J275">
        <v>4</v>
      </c>
      <c r="K275">
        <v>103.41</v>
      </c>
      <c r="L275">
        <v>42</v>
      </c>
      <c r="M275">
        <v>40</v>
      </c>
      <c r="N275">
        <v>4.21</v>
      </c>
      <c r="O275">
        <v>649</v>
      </c>
      <c r="P275">
        <f t="shared" ca="1" si="18"/>
        <v>7</v>
      </c>
      <c r="Q275">
        <v>36</v>
      </c>
      <c r="R275">
        <v>1</v>
      </c>
      <c r="S275">
        <v>4.1900000000000004</v>
      </c>
      <c r="T275">
        <f t="shared" ca="1" si="19"/>
        <v>500</v>
      </c>
      <c r="U275" s="2">
        <f ca="1">Table3[[#This Row],[Total Operating Time (minutes)]]/Table3[[#This Row],[Production planning Time(minutes)]]</f>
        <v>1.1559999999999999</v>
      </c>
      <c r="V275" s="2">
        <f>Table3[[#This Row],[Units Produced]]/Table3[[#This Row],[Max Capacity]]</f>
        <v>1.0277349768875192</v>
      </c>
      <c r="W275" s="2">
        <f>Table3[[#This Row],[Good Units]]/Table3[[#This Row],[Units Produced]]</f>
        <v>0.98500749625187412</v>
      </c>
      <c r="X275" s="2">
        <f>Table3[[#This Row],[Total Operating Time (minutes)]]/Table3[[#This Row],[Units Produced]]</f>
        <v>0.86656671664167917</v>
      </c>
      <c r="Y275" s="2">
        <f>Table3[[#This Row],[Defective Units]]/Table3[[#This Row],[Units Produced]]</f>
        <v>1.4992503748125937E-2</v>
      </c>
      <c r="Z275" s="4">
        <f ca="1">Table3[[#This Row],[Total Operating Time (minutes)]]/Table3[[#This Row],[Available Time(minutes)]]</f>
        <v>9.174603174603174</v>
      </c>
      <c r="AA275" s="2">
        <f>Table3[[#This Row],[Good Units]]/Table3[[#This Row],[Units Produced]]</f>
        <v>0.98500749625187412</v>
      </c>
      <c r="AB275" s="2">
        <f>Table3[[#This Row],[Scrap Units]]/Table3[[#This Row],[Units Produced]]</f>
        <v>5.9970014992503746E-3</v>
      </c>
      <c r="AC275" s="4">
        <f>Table3[[#This Row],[Units Produced]]/Table3[[#This Row],[Shift]]</f>
        <v>222.33333333333334</v>
      </c>
      <c r="AD275" s="2">
        <f>Table3[[#This Row],[Units Produced]]/Table3[[#This Row],[Max Capacity]]</f>
        <v>1.0277349768875192</v>
      </c>
      <c r="AE275" s="4">
        <f>Table3[[#This Row],[Repair Time (minutes)]]/Table3[[#This Row],[Number of Repairs]]</f>
        <v>36</v>
      </c>
      <c r="AF275" s="4">
        <f ca="1">Table3[[#This Row],[Total Operating Time (minutes)]]/Table3[[#This Row],[Number of failures]]</f>
        <v>82.571428571428569</v>
      </c>
      <c r="AG275" s="4">
        <f>Table3[[#This Row],[Orders Fulfilled]]/Table3[[#This Row],[Orders Received]]</f>
        <v>1.05</v>
      </c>
      <c r="AH275" s="4">
        <f>Table3[[#This Row],[Units Produced]]/Table3[[#This Row],[Energy Consumed (kWh)]]</f>
        <v>6.450053186345615</v>
      </c>
    </row>
    <row r="276" spans="1:34" x14ac:dyDescent="0.3">
      <c r="A276" s="1">
        <f t="shared" ca="1" si="16"/>
        <v>45294</v>
      </c>
      <c r="B276">
        <v>3</v>
      </c>
      <c r="C276" t="s">
        <v>17</v>
      </c>
      <c r="D276">
        <v>427</v>
      </c>
      <c r="E276">
        <v>406</v>
      </c>
      <c r="F276">
        <v>21</v>
      </c>
      <c r="G276">
        <f t="shared" ca="1" si="17"/>
        <v>66</v>
      </c>
      <c r="H276">
        <v>38</v>
      </c>
      <c r="I276">
        <v>578</v>
      </c>
      <c r="J276">
        <v>5</v>
      </c>
      <c r="K276">
        <v>179.89</v>
      </c>
      <c r="L276">
        <v>31</v>
      </c>
      <c r="M276">
        <v>46</v>
      </c>
      <c r="N276">
        <v>2.09</v>
      </c>
      <c r="O276">
        <v>700</v>
      </c>
      <c r="P276">
        <f t="shared" ca="1" si="18"/>
        <v>4</v>
      </c>
      <c r="Q276">
        <v>38</v>
      </c>
      <c r="R276">
        <v>1</v>
      </c>
      <c r="S276">
        <v>6.9</v>
      </c>
      <c r="T276">
        <f t="shared" ca="1" si="19"/>
        <v>568</v>
      </c>
      <c r="U276" s="2">
        <f ca="1">Table3[[#This Row],[Total Operating Time (minutes)]]/Table3[[#This Row],[Production planning Time(minutes)]]</f>
        <v>1.017605633802817</v>
      </c>
      <c r="V276" s="2">
        <f>Table3[[#This Row],[Units Produced]]/Table3[[#This Row],[Max Capacity]]</f>
        <v>0.61</v>
      </c>
      <c r="W276" s="2">
        <f>Table3[[#This Row],[Good Units]]/Table3[[#This Row],[Units Produced]]</f>
        <v>0.95081967213114749</v>
      </c>
      <c r="X276" s="2">
        <f>Table3[[#This Row],[Total Operating Time (minutes)]]/Table3[[#This Row],[Units Produced]]</f>
        <v>1.3536299765807962</v>
      </c>
      <c r="Y276" s="2">
        <f>Table3[[#This Row],[Defective Units]]/Table3[[#This Row],[Units Produced]]</f>
        <v>4.9180327868852458E-2</v>
      </c>
      <c r="Z276" s="4">
        <f ca="1">Table3[[#This Row],[Total Operating Time (minutes)]]/Table3[[#This Row],[Available Time(minutes)]]</f>
        <v>8.7575757575757578</v>
      </c>
      <c r="AA276" s="2">
        <f>Table3[[#This Row],[Good Units]]/Table3[[#This Row],[Units Produced]]</f>
        <v>0.95081967213114749</v>
      </c>
      <c r="AB276" s="2">
        <f>Table3[[#This Row],[Scrap Units]]/Table3[[#This Row],[Units Produced]]</f>
        <v>1.1709601873536301E-2</v>
      </c>
      <c r="AC276" s="4">
        <f>Table3[[#This Row],[Units Produced]]/Table3[[#This Row],[Shift]]</f>
        <v>142.33333333333334</v>
      </c>
      <c r="AD276" s="2">
        <f>Table3[[#This Row],[Units Produced]]/Table3[[#This Row],[Max Capacity]]</f>
        <v>0.61</v>
      </c>
      <c r="AE276" s="4">
        <f>Table3[[#This Row],[Repair Time (minutes)]]/Table3[[#This Row],[Number of Repairs]]</f>
        <v>38</v>
      </c>
      <c r="AF276" s="4">
        <f ca="1">Table3[[#This Row],[Total Operating Time (minutes)]]/Table3[[#This Row],[Number of failures]]</f>
        <v>144.5</v>
      </c>
      <c r="AG276" s="4">
        <f>Table3[[#This Row],[Orders Fulfilled]]/Table3[[#This Row],[Orders Received]]</f>
        <v>0.67391304347826086</v>
      </c>
      <c r="AH276" s="4">
        <f>Table3[[#This Row],[Units Produced]]/Table3[[#This Row],[Energy Consumed (kWh)]]</f>
        <v>2.373672800044472</v>
      </c>
    </row>
    <row r="277" spans="1:34" x14ac:dyDescent="0.3">
      <c r="A277" s="1">
        <f t="shared" ca="1" si="16"/>
        <v>45124</v>
      </c>
      <c r="B277">
        <v>2</v>
      </c>
      <c r="C277" t="s">
        <v>18</v>
      </c>
      <c r="D277">
        <v>422</v>
      </c>
      <c r="E277">
        <v>405</v>
      </c>
      <c r="F277">
        <v>17</v>
      </c>
      <c r="G277">
        <f t="shared" ca="1" si="17"/>
        <v>61</v>
      </c>
      <c r="H277">
        <v>49</v>
      </c>
      <c r="I277">
        <v>410</v>
      </c>
      <c r="J277">
        <v>9</v>
      </c>
      <c r="K277">
        <v>105.46</v>
      </c>
      <c r="L277">
        <v>55</v>
      </c>
      <c r="M277">
        <v>36</v>
      </c>
      <c r="N277">
        <v>4.5199999999999996</v>
      </c>
      <c r="O277">
        <v>622</v>
      </c>
      <c r="P277">
        <f t="shared" ca="1" si="18"/>
        <v>6</v>
      </c>
      <c r="Q277">
        <v>33</v>
      </c>
      <c r="R277">
        <v>1</v>
      </c>
      <c r="S277">
        <v>5.99</v>
      </c>
      <c r="T277">
        <f t="shared" ca="1" si="19"/>
        <v>539</v>
      </c>
      <c r="U277" s="2">
        <f ca="1">Table3[[#This Row],[Total Operating Time (minutes)]]/Table3[[#This Row],[Production planning Time(minutes)]]</f>
        <v>0.76066790352504643</v>
      </c>
      <c r="V277" s="2">
        <f>Table3[[#This Row],[Units Produced]]/Table3[[#This Row],[Max Capacity]]</f>
        <v>0.67845659163987138</v>
      </c>
      <c r="W277" s="2">
        <f>Table3[[#This Row],[Good Units]]/Table3[[#This Row],[Units Produced]]</f>
        <v>0.95971563981042651</v>
      </c>
      <c r="X277" s="2">
        <f>Table3[[#This Row],[Total Operating Time (minutes)]]/Table3[[#This Row],[Units Produced]]</f>
        <v>0.97156398104265407</v>
      </c>
      <c r="Y277" s="2">
        <f>Table3[[#This Row],[Defective Units]]/Table3[[#This Row],[Units Produced]]</f>
        <v>4.0284360189573459E-2</v>
      </c>
      <c r="Z277" s="4">
        <f ca="1">Table3[[#This Row],[Total Operating Time (minutes)]]/Table3[[#This Row],[Available Time(minutes)]]</f>
        <v>6.721311475409836</v>
      </c>
      <c r="AA277" s="2">
        <f>Table3[[#This Row],[Good Units]]/Table3[[#This Row],[Units Produced]]</f>
        <v>0.95971563981042651</v>
      </c>
      <c r="AB277" s="2">
        <f>Table3[[#This Row],[Scrap Units]]/Table3[[#This Row],[Units Produced]]</f>
        <v>2.132701421800948E-2</v>
      </c>
      <c r="AC277" s="4">
        <f>Table3[[#This Row],[Units Produced]]/Table3[[#This Row],[Shift]]</f>
        <v>211</v>
      </c>
      <c r="AD277" s="2">
        <f>Table3[[#This Row],[Units Produced]]/Table3[[#This Row],[Max Capacity]]</f>
        <v>0.67845659163987138</v>
      </c>
      <c r="AE277" s="4">
        <f>Table3[[#This Row],[Repair Time (minutes)]]/Table3[[#This Row],[Number of Repairs]]</f>
        <v>33</v>
      </c>
      <c r="AF277" s="4">
        <f ca="1">Table3[[#This Row],[Total Operating Time (minutes)]]/Table3[[#This Row],[Number of failures]]</f>
        <v>68.333333333333329</v>
      </c>
      <c r="AG277" s="4">
        <f>Table3[[#This Row],[Orders Fulfilled]]/Table3[[#This Row],[Orders Received]]</f>
        <v>1.5277777777777777</v>
      </c>
      <c r="AH277" s="4">
        <f>Table3[[#This Row],[Units Produced]]/Table3[[#This Row],[Energy Consumed (kWh)]]</f>
        <v>4.0015171629053672</v>
      </c>
    </row>
    <row r="278" spans="1:34" x14ac:dyDescent="0.3">
      <c r="A278" s="1">
        <f t="shared" ca="1" si="16"/>
        <v>45002</v>
      </c>
      <c r="B278">
        <v>1</v>
      </c>
      <c r="C278" t="s">
        <v>20</v>
      </c>
      <c r="D278">
        <v>612</v>
      </c>
      <c r="E278">
        <v>582</v>
      </c>
      <c r="F278">
        <v>30</v>
      </c>
      <c r="G278">
        <f t="shared" ca="1" si="17"/>
        <v>68</v>
      </c>
      <c r="H278">
        <v>10</v>
      </c>
      <c r="I278">
        <v>446</v>
      </c>
      <c r="J278">
        <v>3</v>
      </c>
      <c r="K278">
        <v>140.15</v>
      </c>
      <c r="L278">
        <v>55</v>
      </c>
      <c r="M278">
        <v>46</v>
      </c>
      <c r="N278">
        <v>4.87</v>
      </c>
      <c r="O278">
        <v>684</v>
      </c>
      <c r="P278">
        <f t="shared" ca="1" si="18"/>
        <v>3</v>
      </c>
      <c r="Q278">
        <v>26</v>
      </c>
      <c r="R278">
        <v>1</v>
      </c>
      <c r="S278">
        <v>7.13</v>
      </c>
      <c r="T278">
        <f t="shared" ca="1" si="19"/>
        <v>519</v>
      </c>
      <c r="U278" s="2">
        <f ca="1">Table3[[#This Row],[Total Operating Time (minutes)]]/Table3[[#This Row],[Production planning Time(minutes)]]</f>
        <v>0.859344894026975</v>
      </c>
      <c r="V278" s="2">
        <f>Table3[[#This Row],[Units Produced]]/Table3[[#This Row],[Max Capacity]]</f>
        <v>0.89473684210526316</v>
      </c>
      <c r="W278" s="2">
        <f>Table3[[#This Row],[Good Units]]/Table3[[#This Row],[Units Produced]]</f>
        <v>0.9509803921568627</v>
      </c>
      <c r="X278" s="2">
        <f>Table3[[#This Row],[Total Operating Time (minutes)]]/Table3[[#This Row],[Units Produced]]</f>
        <v>0.72875816993464049</v>
      </c>
      <c r="Y278" s="2">
        <f>Table3[[#This Row],[Defective Units]]/Table3[[#This Row],[Units Produced]]</f>
        <v>4.9019607843137254E-2</v>
      </c>
      <c r="Z278" s="4">
        <f ca="1">Table3[[#This Row],[Total Operating Time (minutes)]]/Table3[[#This Row],[Available Time(minutes)]]</f>
        <v>6.5588235294117645</v>
      </c>
      <c r="AA278" s="2">
        <f>Table3[[#This Row],[Good Units]]/Table3[[#This Row],[Units Produced]]</f>
        <v>0.9509803921568627</v>
      </c>
      <c r="AB278" s="2">
        <f>Table3[[#This Row],[Scrap Units]]/Table3[[#This Row],[Units Produced]]</f>
        <v>4.9019607843137254E-3</v>
      </c>
      <c r="AC278" s="4">
        <f>Table3[[#This Row],[Units Produced]]/Table3[[#This Row],[Shift]]</f>
        <v>612</v>
      </c>
      <c r="AD278" s="2">
        <f>Table3[[#This Row],[Units Produced]]/Table3[[#This Row],[Max Capacity]]</f>
        <v>0.89473684210526316</v>
      </c>
      <c r="AE278" s="4">
        <f>Table3[[#This Row],[Repair Time (minutes)]]/Table3[[#This Row],[Number of Repairs]]</f>
        <v>26</v>
      </c>
      <c r="AF278" s="4">
        <f ca="1">Table3[[#This Row],[Total Operating Time (minutes)]]/Table3[[#This Row],[Number of failures]]</f>
        <v>148.66666666666666</v>
      </c>
      <c r="AG278" s="4">
        <f>Table3[[#This Row],[Orders Fulfilled]]/Table3[[#This Row],[Orders Received]]</f>
        <v>1.1956521739130435</v>
      </c>
      <c r="AH278" s="4">
        <f>Table3[[#This Row],[Units Produced]]/Table3[[#This Row],[Energy Consumed (kWh)]]</f>
        <v>4.3667499108098466</v>
      </c>
    </row>
    <row r="279" spans="1:34" x14ac:dyDescent="0.3">
      <c r="A279" s="1">
        <f t="shared" ca="1" si="16"/>
        <v>45191</v>
      </c>
      <c r="B279">
        <v>3</v>
      </c>
      <c r="C279" t="s">
        <v>20</v>
      </c>
      <c r="D279">
        <v>553</v>
      </c>
      <c r="E279">
        <v>530</v>
      </c>
      <c r="F279">
        <v>23</v>
      </c>
      <c r="G279">
        <f t="shared" ca="1" si="17"/>
        <v>69</v>
      </c>
      <c r="H279">
        <v>53</v>
      </c>
      <c r="I279">
        <v>541</v>
      </c>
      <c r="J279">
        <v>3</v>
      </c>
      <c r="K279">
        <v>138.96</v>
      </c>
      <c r="L279">
        <v>49</v>
      </c>
      <c r="M279">
        <v>58</v>
      </c>
      <c r="N279">
        <v>3.3</v>
      </c>
      <c r="O279">
        <v>662</v>
      </c>
      <c r="P279">
        <f t="shared" ca="1" si="18"/>
        <v>6</v>
      </c>
      <c r="Q279">
        <v>39</v>
      </c>
      <c r="R279">
        <v>2</v>
      </c>
      <c r="S279">
        <v>4.87</v>
      </c>
      <c r="T279">
        <f t="shared" ca="1" si="19"/>
        <v>565</v>
      </c>
      <c r="U279" s="2">
        <f ca="1">Table3[[#This Row],[Total Operating Time (minutes)]]/Table3[[#This Row],[Production planning Time(minutes)]]</f>
        <v>0.95752212389380531</v>
      </c>
      <c r="V279" s="2">
        <f>Table3[[#This Row],[Units Produced]]/Table3[[#This Row],[Max Capacity]]</f>
        <v>0.83534743202416917</v>
      </c>
      <c r="W279" s="2">
        <f>Table3[[#This Row],[Good Units]]/Table3[[#This Row],[Units Produced]]</f>
        <v>0.95840867992766732</v>
      </c>
      <c r="X279" s="2">
        <f>Table3[[#This Row],[Total Operating Time (minutes)]]/Table3[[#This Row],[Units Produced]]</f>
        <v>0.97830018083182635</v>
      </c>
      <c r="Y279" s="2">
        <f>Table3[[#This Row],[Defective Units]]/Table3[[#This Row],[Units Produced]]</f>
        <v>4.1591320072332731E-2</v>
      </c>
      <c r="Z279" s="4">
        <f ca="1">Table3[[#This Row],[Total Operating Time (minutes)]]/Table3[[#This Row],[Available Time(minutes)]]</f>
        <v>7.8405797101449277</v>
      </c>
      <c r="AA279" s="2">
        <f>Table3[[#This Row],[Good Units]]/Table3[[#This Row],[Units Produced]]</f>
        <v>0.95840867992766732</v>
      </c>
      <c r="AB279" s="2">
        <f>Table3[[#This Row],[Scrap Units]]/Table3[[#This Row],[Units Produced]]</f>
        <v>5.4249547920433997E-3</v>
      </c>
      <c r="AC279" s="4">
        <f>Table3[[#This Row],[Units Produced]]/Table3[[#This Row],[Shift]]</f>
        <v>184.33333333333334</v>
      </c>
      <c r="AD279" s="2">
        <f>Table3[[#This Row],[Units Produced]]/Table3[[#This Row],[Max Capacity]]</f>
        <v>0.83534743202416917</v>
      </c>
      <c r="AE279" s="4">
        <f>Table3[[#This Row],[Repair Time (minutes)]]/Table3[[#This Row],[Number of Repairs]]</f>
        <v>19.5</v>
      </c>
      <c r="AF279" s="4">
        <f ca="1">Table3[[#This Row],[Total Operating Time (minutes)]]/Table3[[#This Row],[Number of failures]]</f>
        <v>90.166666666666671</v>
      </c>
      <c r="AG279" s="4">
        <f>Table3[[#This Row],[Orders Fulfilled]]/Table3[[#This Row],[Orders Received]]</f>
        <v>0.84482758620689657</v>
      </c>
      <c r="AH279" s="4">
        <f>Table3[[#This Row],[Units Produced]]/Table3[[#This Row],[Energy Consumed (kWh)]]</f>
        <v>3.9795624640184224</v>
      </c>
    </row>
    <row r="280" spans="1:34" x14ac:dyDescent="0.3">
      <c r="A280" s="1">
        <f t="shared" ca="1" si="16"/>
        <v>45273</v>
      </c>
      <c r="B280">
        <v>1</v>
      </c>
      <c r="C280" t="s">
        <v>19</v>
      </c>
      <c r="D280">
        <v>466</v>
      </c>
      <c r="E280">
        <v>454</v>
      </c>
      <c r="F280">
        <v>12</v>
      </c>
      <c r="G280">
        <f t="shared" ca="1" si="17"/>
        <v>69</v>
      </c>
      <c r="H280">
        <v>46</v>
      </c>
      <c r="I280">
        <v>507</v>
      </c>
      <c r="J280">
        <v>4</v>
      </c>
      <c r="K280">
        <v>137.19</v>
      </c>
      <c r="L280">
        <v>58</v>
      </c>
      <c r="M280">
        <v>43</v>
      </c>
      <c r="N280">
        <v>3.67</v>
      </c>
      <c r="O280">
        <v>674</v>
      </c>
      <c r="P280">
        <f t="shared" ca="1" si="18"/>
        <v>1</v>
      </c>
      <c r="Q280">
        <v>21</v>
      </c>
      <c r="R280">
        <v>5</v>
      </c>
      <c r="S280">
        <v>6.67</v>
      </c>
      <c r="T280">
        <f t="shared" ca="1" si="19"/>
        <v>584</v>
      </c>
      <c r="U280" s="2">
        <f ca="1">Table3[[#This Row],[Total Operating Time (minutes)]]/Table3[[#This Row],[Production planning Time(minutes)]]</f>
        <v>0.86815068493150682</v>
      </c>
      <c r="V280" s="2">
        <f>Table3[[#This Row],[Units Produced]]/Table3[[#This Row],[Max Capacity]]</f>
        <v>0.6913946587537092</v>
      </c>
      <c r="W280" s="2">
        <f>Table3[[#This Row],[Good Units]]/Table3[[#This Row],[Units Produced]]</f>
        <v>0.97424892703862664</v>
      </c>
      <c r="X280" s="2">
        <f>Table3[[#This Row],[Total Operating Time (minutes)]]/Table3[[#This Row],[Units Produced]]</f>
        <v>1.0879828326180256</v>
      </c>
      <c r="Y280" s="2">
        <f>Table3[[#This Row],[Defective Units]]/Table3[[#This Row],[Units Produced]]</f>
        <v>2.575107296137339E-2</v>
      </c>
      <c r="Z280" s="4">
        <f ca="1">Table3[[#This Row],[Total Operating Time (minutes)]]/Table3[[#This Row],[Available Time(minutes)]]</f>
        <v>7.3478260869565215</v>
      </c>
      <c r="AA280" s="2">
        <f>Table3[[#This Row],[Good Units]]/Table3[[#This Row],[Units Produced]]</f>
        <v>0.97424892703862664</v>
      </c>
      <c r="AB280" s="2">
        <f>Table3[[#This Row],[Scrap Units]]/Table3[[#This Row],[Units Produced]]</f>
        <v>8.5836909871244635E-3</v>
      </c>
      <c r="AC280" s="4">
        <f>Table3[[#This Row],[Units Produced]]/Table3[[#This Row],[Shift]]</f>
        <v>466</v>
      </c>
      <c r="AD280" s="2">
        <f>Table3[[#This Row],[Units Produced]]/Table3[[#This Row],[Max Capacity]]</f>
        <v>0.6913946587537092</v>
      </c>
      <c r="AE280" s="4">
        <f>Table3[[#This Row],[Repair Time (minutes)]]/Table3[[#This Row],[Number of Repairs]]</f>
        <v>4.2</v>
      </c>
      <c r="AF280" s="4">
        <f ca="1">Table3[[#This Row],[Total Operating Time (minutes)]]/Table3[[#This Row],[Number of failures]]</f>
        <v>507</v>
      </c>
      <c r="AG280" s="4">
        <f>Table3[[#This Row],[Orders Fulfilled]]/Table3[[#This Row],[Orders Received]]</f>
        <v>1.3488372093023255</v>
      </c>
      <c r="AH280" s="4">
        <f>Table3[[#This Row],[Units Produced]]/Table3[[#This Row],[Energy Consumed (kWh)]]</f>
        <v>3.3967490341861653</v>
      </c>
    </row>
    <row r="281" spans="1:34" x14ac:dyDescent="0.3">
      <c r="A281" s="1">
        <f t="shared" ca="1" si="16"/>
        <v>45296</v>
      </c>
      <c r="B281">
        <v>1</v>
      </c>
      <c r="C281" t="s">
        <v>21</v>
      </c>
      <c r="D281">
        <v>499</v>
      </c>
      <c r="E281">
        <v>485</v>
      </c>
      <c r="F281">
        <v>14</v>
      </c>
      <c r="G281">
        <f t="shared" ca="1" si="17"/>
        <v>69</v>
      </c>
      <c r="H281">
        <v>28</v>
      </c>
      <c r="I281">
        <v>591</v>
      </c>
      <c r="J281">
        <v>10</v>
      </c>
      <c r="K281">
        <v>193.86</v>
      </c>
      <c r="L281">
        <v>58</v>
      </c>
      <c r="M281">
        <v>57</v>
      </c>
      <c r="N281">
        <v>3.61</v>
      </c>
      <c r="O281">
        <v>611</v>
      </c>
      <c r="P281">
        <f t="shared" ca="1" si="18"/>
        <v>5</v>
      </c>
      <c r="Q281">
        <v>33</v>
      </c>
      <c r="R281">
        <v>5</v>
      </c>
      <c r="S281">
        <v>5.58</v>
      </c>
      <c r="T281">
        <f t="shared" ca="1" si="19"/>
        <v>579</v>
      </c>
      <c r="U281" s="2">
        <f ca="1">Table3[[#This Row],[Total Operating Time (minutes)]]/Table3[[#This Row],[Production planning Time(minutes)]]</f>
        <v>1.0207253886010363</v>
      </c>
      <c r="V281" s="2">
        <f>Table3[[#This Row],[Units Produced]]/Table3[[#This Row],[Max Capacity]]</f>
        <v>0.81669394435351883</v>
      </c>
      <c r="W281" s="2">
        <f>Table3[[#This Row],[Good Units]]/Table3[[#This Row],[Units Produced]]</f>
        <v>0.97194388777555107</v>
      </c>
      <c r="X281" s="2">
        <f>Table3[[#This Row],[Total Operating Time (minutes)]]/Table3[[#This Row],[Units Produced]]</f>
        <v>1.1843687374749499</v>
      </c>
      <c r="Y281" s="2">
        <f>Table3[[#This Row],[Defective Units]]/Table3[[#This Row],[Units Produced]]</f>
        <v>2.8056112224448898E-2</v>
      </c>
      <c r="Z281" s="4">
        <f ca="1">Table3[[#This Row],[Total Operating Time (minutes)]]/Table3[[#This Row],[Available Time(minutes)]]</f>
        <v>8.5652173913043477</v>
      </c>
      <c r="AA281" s="2">
        <f>Table3[[#This Row],[Good Units]]/Table3[[#This Row],[Units Produced]]</f>
        <v>0.97194388777555107</v>
      </c>
      <c r="AB281" s="2">
        <f>Table3[[#This Row],[Scrap Units]]/Table3[[#This Row],[Units Produced]]</f>
        <v>2.004008016032064E-2</v>
      </c>
      <c r="AC281" s="4">
        <f>Table3[[#This Row],[Units Produced]]/Table3[[#This Row],[Shift]]</f>
        <v>499</v>
      </c>
      <c r="AD281" s="2">
        <f>Table3[[#This Row],[Units Produced]]/Table3[[#This Row],[Max Capacity]]</f>
        <v>0.81669394435351883</v>
      </c>
      <c r="AE281" s="4">
        <f>Table3[[#This Row],[Repair Time (minutes)]]/Table3[[#This Row],[Number of Repairs]]</f>
        <v>6.6</v>
      </c>
      <c r="AF281" s="4">
        <f ca="1">Table3[[#This Row],[Total Operating Time (minutes)]]/Table3[[#This Row],[Number of failures]]</f>
        <v>118.2</v>
      </c>
      <c r="AG281" s="4">
        <f>Table3[[#This Row],[Orders Fulfilled]]/Table3[[#This Row],[Orders Received]]</f>
        <v>1.0175438596491229</v>
      </c>
      <c r="AH281" s="4">
        <f>Table3[[#This Row],[Units Produced]]/Table3[[#This Row],[Energy Consumed (kWh)]]</f>
        <v>2.5740224904570308</v>
      </c>
    </row>
    <row r="282" spans="1:34" x14ac:dyDescent="0.3">
      <c r="A282" s="1">
        <f t="shared" ca="1" si="16"/>
        <v>45185</v>
      </c>
      <c r="B282">
        <v>1</v>
      </c>
      <c r="C282" t="s">
        <v>18</v>
      </c>
      <c r="D282">
        <v>620</v>
      </c>
      <c r="E282">
        <v>609</v>
      </c>
      <c r="F282">
        <v>11</v>
      </c>
      <c r="G282">
        <f t="shared" ca="1" si="17"/>
        <v>66</v>
      </c>
      <c r="H282">
        <v>49</v>
      </c>
      <c r="I282">
        <v>590</v>
      </c>
      <c r="J282">
        <v>8</v>
      </c>
      <c r="K282">
        <v>121.66</v>
      </c>
      <c r="L282">
        <v>38</v>
      </c>
      <c r="M282">
        <v>42</v>
      </c>
      <c r="N282">
        <v>3.99</v>
      </c>
      <c r="O282">
        <v>625</v>
      </c>
      <c r="P282">
        <f t="shared" ca="1" si="18"/>
        <v>2</v>
      </c>
      <c r="Q282">
        <v>26</v>
      </c>
      <c r="R282">
        <v>5</v>
      </c>
      <c r="S282">
        <v>4.46</v>
      </c>
      <c r="T282">
        <f t="shared" ca="1" si="19"/>
        <v>560</v>
      </c>
      <c r="U282" s="2">
        <f ca="1">Table3[[#This Row],[Total Operating Time (minutes)]]/Table3[[#This Row],[Production planning Time(minutes)]]</f>
        <v>1.0535714285714286</v>
      </c>
      <c r="V282" s="2">
        <f>Table3[[#This Row],[Units Produced]]/Table3[[#This Row],[Max Capacity]]</f>
        <v>0.99199999999999999</v>
      </c>
      <c r="W282" s="2">
        <f>Table3[[#This Row],[Good Units]]/Table3[[#This Row],[Units Produced]]</f>
        <v>0.98225806451612907</v>
      </c>
      <c r="X282" s="2">
        <f>Table3[[#This Row],[Total Operating Time (minutes)]]/Table3[[#This Row],[Units Produced]]</f>
        <v>0.95161290322580649</v>
      </c>
      <c r="Y282" s="2">
        <f>Table3[[#This Row],[Defective Units]]/Table3[[#This Row],[Units Produced]]</f>
        <v>1.7741935483870968E-2</v>
      </c>
      <c r="Z282" s="4">
        <f ca="1">Table3[[#This Row],[Total Operating Time (minutes)]]/Table3[[#This Row],[Available Time(minutes)]]</f>
        <v>8.9393939393939394</v>
      </c>
      <c r="AA282" s="2">
        <f>Table3[[#This Row],[Good Units]]/Table3[[#This Row],[Units Produced]]</f>
        <v>0.98225806451612907</v>
      </c>
      <c r="AB282" s="2">
        <f>Table3[[#This Row],[Scrap Units]]/Table3[[#This Row],[Units Produced]]</f>
        <v>1.2903225806451613E-2</v>
      </c>
      <c r="AC282" s="4">
        <f>Table3[[#This Row],[Units Produced]]/Table3[[#This Row],[Shift]]</f>
        <v>620</v>
      </c>
      <c r="AD282" s="2">
        <f>Table3[[#This Row],[Units Produced]]/Table3[[#This Row],[Max Capacity]]</f>
        <v>0.99199999999999999</v>
      </c>
      <c r="AE282" s="4">
        <f>Table3[[#This Row],[Repair Time (minutes)]]/Table3[[#This Row],[Number of Repairs]]</f>
        <v>5.2</v>
      </c>
      <c r="AF282" s="4">
        <f ca="1">Table3[[#This Row],[Total Operating Time (minutes)]]/Table3[[#This Row],[Number of failures]]</f>
        <v>295</v>
      </c>
      <c r="AG282" s="4">
        <f>Table3[[#This Row],[Orders Fulfilled]]/Table3[[#This Row],[Orders Received]]</f>
        <v>0.90476190476190477</v>
      </c>
      <c r="AH282" s="4">
        <f>Table3[[#This Row],[Units Produced]]/Table3[[#This Row],[Energy Consumed (kWh)]]</f>
        <v>5.0961696531316782</v>
      </c>
    </row>
    <row r="283" spans="1:34" x14ac:dyDescent="0.3">
      <c r="A283" s="1">
        <f t="shared" ca="1" si="16"/>
        <v>45063</v>
      </c>
      <c r="B283">
        <v>2</v>
      </c>
      <c r="C283" t="s">
        <v>20</v>
      </c>
      <c r="D283">
        <v>599</v>
      </c>
      <c r="E283">
        <v>580</v>
      </c>
      <c r="F283">
        <v>19</v>
      </c>
      <c r="G283">
        <f t="shared" ca="1" si="17"/>
        <v>61</v>
      </c>
      <c r="H283">
        <v>51</v>
      </c>
      <c r="I283">
        <v>541</v>
      </c>
      <c r="J283">
        <v>7</v>
      </c>
      <c r="K283">
        <v>151.11000000000001</v>
      </c>
      <c r="L283">
        <v>55</v>
      </c>
      <c r="M283">
        <v>48</v>
      </c>
      <c r="N283">
        <v>4.8899999999999997</v>
      </c>
      <c r="O283">
        <v>648</v>
      </c>
      <c r="P283">
        <f t="shared" ca="1" si="18"/>
        <v>6</v>
      </c>
      <c r="Q283">
        <v>39</v>
      </c>
      <c r="R283">
        <v>1</v>
      </c>
      <c r="S283">
        <v>7.66</v>
      </c>
      <c r="T283">
        <f t="shared" ca="1" si="19"/>
        <v>560</v>
      </c>
      <c r="U283" s="2">
        <f ca="1">Table3[[#This Row],[Total Operating Time (minutes)]]/Table3[[#This Row],[Production planning Time(minutes)]]</f>
        <v>0.96607142857142858</v>
      </c>
      <c r="V283" s="2">
        <f>Table3[[#This Row],[Units Produced]]/Table3[[#This Row],[Max Capacity]]</f>
        <v>0.92438271604938271</v>
      </c>
      <c r="W283" s="2">
        <f>Table3[[#This Row],[Good Units]]/Table3[[#This Row],[Units Produced]]</f>
        <v>0.96828046744574292</v>
      </c>
      <c r="X283" s="2">
        <f>Table3[[#This Row],[Total Operating Time (minutes)]]/Table3[[#This Row],[Units Produced]]</f>
        <v>0.90317195325542576</v>
      </c>
      <c r="Y283" s="2">
        <f>Table3[[#This Row],[Defective Units]]/Table3[[#This Row],[Units Produced]]</f>
        <v>3.1719532554257093E-2</v>
      </c>
      <c r="Z283" s="4">
        <f ca="1">Table3[[#This Row],[Total Operating Time (minutes)]]/Table3[[#This Row],[Available Time(minutes)]]</f>
        <v>8.8688524590163933</v>
      </c>
      <c r="AA283" s="2">
        <f>Table3[[#This Row],[Good Units]]/Table3[[#This Row],[Units Produced]]</f>
        <v>0.96828046744574292</v>
      </c>
      <c r="AB283" s="2">
        <f>Table3[[#This Row],[Scrap Units]]/Table3[[#This Row],[Units Produced]]</f>
        <v>1.1686143572621035E-2</v>
      </c>
      <c r="AC283" s="4">
        <f>Table3[[#This Row],[Units Produced]]/Table3[[#This Row],[Shift]]</f>
        <v>299.5</v>
      </c>
      <c r="AD283" s="2">
        <f>Table3[[#This Row],[Units Produced]]/Table3[[#This Row],[Max Capacity]]</f>
        <v>0.92438271604938271</v>
      </c>
      <c r="AE283" s="4">
        <f>Table3[[#This Row],[Repair Time (minutes)]]/Table3[[#This Row],[Number of Repairs]]</f>
        <v>39</v>
      </c>
      <c r="AF283" s="4">
        <f ca="1">Table3[[#This Row],[Total Operating Time (minutes)]]/Table3[[#This Row],[Number of failures]]</f>
        <v>90.166666666666671</v>
      </c>
      <c r="AG283" s="4">
        <f>Table3[[#This Row],[Orders Fulfilled]]/Table3[[#This Row],[Orders Received]]</f>
        <v>1.1458333333333333</v>
      </c>
      <c r="AH283" s="4">
        <f>Table3[[#This Row],[Units Produced]]/Table3[[#This Row],[Energy Consumed (kWh)]]</f>
        <v>3.963999735292171</v>
      </c>
    </row>
    <row r="284" spans="1:34" x14ac:dyDescent="0.3">
      <c r="A284" s="1">
        <f t="shared" ca="1" si="16"/>
        <v>45139</v>
      </c>
      <c r="B284">
        <v>2</v>
      </c>
      <c r="C284" t="s">
        <v>19</v>
      </c>
      <c r="D284">
        <v>606</v>
      </c>
      <c r="E284">
        <v>592</v>
      </c>
      <c r="F284">
        <v>14</v>
      </c>
      <c r="G284">
        <f t="shared" ca="1" si="17"/>
        <v>61</v>
      </c>
      <c r="H284">
        <v>49</v>
      </c>
      <c r="I284">
        <v>442</v>
      </c>
      <c r="J284">
        <v>7</v>
      </c>
      <c r="K284">
        <v>141.24</v>
      </c>
      <c r="L284">
        <v>38</v>
      </c>
      <c r="M284">
        <v>60</v>
      </c>
      <c r="N284">
        <v>4.47</v>
      </c>
      <c r="O284">
        <v>603</v>
      </c>
      <c r="P284">
        <f t="shared" ca="1" si="18"/>
        <v>4</v>
      </c>
      <c r="Q284">
        <v>26</v>
      </c>
      <c r="R284">
        <v>3</v>
      </c>
      <c r="S284">
        <v>5.99</v>
      </c>
      <c r="T284">
        <f t="shared" ca="1" si="19"/>
        <v>575</v>
      </c>
      <c r="U284" s="2">
        <f ca="1">Table3[[#This Row],[Total Operating Time (minutes)]]/Table3[[#This Row],[Production planning Time(minutes)]]</f>
        <v>0.768695652173913</v>
      </c>
      <c r="V284" s="2">
        <f>Table3[[#This Row],[Units Produced]]/Table3[[#This Row],[Max Capacity]]</f>
        <v>1.0049751243781095</v>
      </c>
      <c r="W284" s="2">
        <f>Table3[[#This Row],[Good Units]]/Table3[[#This Row],[Units Produced]]</f>
        <v>0.97689768976897695</v>
      </c>
      <c r="X284" s="2">
        <f>Table3[[#This Row],[Total Operating Time (minutes)]]/Table3[[#This Row],[Units Produced]]</f>
        <v>0.72937293729372932</v>
      </c>
      <c r="Y284" s="2">
        <f>Table3[[#This Row],[Defective Units]]/Table3[[#This Row],[Units Produced]]</f>
        <v>2.3102310231023101E-2</v>
      </c>
      <c r="Z284" s="4">
        <f ca="1">Table3[[#This Row],[Total Operating Time (minutes)]]/Table3[[#This Row],[Available Time(minutes)]]</f>
        <v>7.2459016393442619</v>
      </c>
      <c r="AA284" s="2">
        <f>Table3[[#This Row],[Good Units]]/Table3[[#This Row],[Units Produced]]</f>
        <v>0.97689768976897695</v>
      </c>
      <c r="AB284" s="2">
        <f>Table3[[#This Row],[Scrap Units]]/Table3[[#This Row],[Units Produced]]</f>
        <v>1.155115511551155E-2</v>
      </c>
      <c r="AC284" s="4">
        <f>Table3[[#This Row],[Units Produced]]/Table3[[#This Row],[Shift]]</f>
        <v>303</v>
      </c>
      <c r="AD284" s="2">
        <f>Table3[[#This Row],[Units Produced]]/Table3[[#This Row],[Max Capacity]]</f>
        <v>1.0049751243781095</v>
      </c>
      <c r="AE284" s="4">
        <f>Table3[[#This Row],[Repair Time (minutes)]]/Table3[[#This Row],[Number of Repairs]]</f>
        <v>8.6666666666666661</v>
      </c>
      <c r="AF284" s="4">
        <f ca="1">Table3[[#This Row],[Total Operating Time (minutes)]]/Table3[[#This Row],[Number of failures]]</f>
        <v>110.5</v>
      </c>
      <c r="AG284" s="4">
        <f>Table3[[#This Row],[Orders Fulfilled]]/Table3[[#This Row],[Orders Received]]</f>
        <v>0.6333333333333333</v>
      </c>
      <c r="AH284" s="4">
        <f>Table3[[#This Row],[Units Produced]]/Table3[[#This Row],[Energy Consumed (kWh)]]</f>
        <v>4.2905692438402712</v>
      </c>
    </row>
    <row r="285" spans="1:34" x14ac:dyDescent="0.3">
      <c r="A285" s="1">
        <f t="shared" ca="1" si="16"/>
        <v>45075</v>
      </c>
      <c r="B285">
        <v>1</v>
      </c>
      <c r="C285" t="s">
        <v>21</v>
      </c>
      <c r="D285">
        <v>523</v>
      </c>
      <c r="E285">
        <v>505</v>
      </c>
      <c r="F285">
        <v>18</v>
      </c>
      <c r="G285">
        <f t="shared" ca="1" si="17"/>
        <v>68</v>
      </c>
      <c r="H285">
        <v>34</v>
      </c>
      <c r="I285">
        <v>580</v>
      </c>
      <c r="J285">
        <v>2</v>
      </c>
      <c r="K285">
        <v>175.37</v>
      </c>
      <c r="L285">
        <v>30</v>
      </c>
      <c r="M285">
        <v>48</v>
      </c>
      <c r="N285">
        <v>3.16</v>
      </c>
      <c r="O285">
        <v>661</v>
      </c>
      <c r="P285">
        <f t="shared" ca="1" si="18"/>
        <v>2</v>
      </c>
      <c r="Q285">
        <v>39</v>
      </c>
      <c r="R285">
        <v>4</v>
      </c>
      <c r="S285">
        <v>7.01</v>
      </c>
      <c r="T285">
        <f t="shared" ca="1" si="19"/>
        <v>587</v>
      </c>
      <c r="U285" s="2">
        <f ca="1">Table3[[#This Row],[Total Operating Time (minutes)]]/Table3[[#This Row],[Production planning Time(minutes)]]</f>
        <v>0.98807495741056217</v>
      </c>
      <c r="V285" s="2">
        <f>Table3[[#This Row],[Units Produced]]/Table3[[#This Row],[Max Capacity]]</f>
        <v>0.79122541603630858</v>
      </c>
      <c r="W285" s="2">
        <f>Table3[[#This Row],[Good Units]]/Table3[[#This Row],[Units Produced]]</f>
        <v>0.96558317399617588</v>
      </c>
      <c r="X285" s="2">
        <f>Table3[[#This Row],[Total Operating Time (minutes)]]/Table3[[#This Row],[Units Produced]]</f>
        <v>1.1089866156787762</v>
      </c>
      <c r="Y285" s="2">
        <f>Table3[[#This Row],[Defective Units]]/Table3[[#This Row],[Units Produced]]</f>
        <v>3.4416826003824091E-2</v>
      </c>
      <c r="Z285" s="4">
        <f ca="1">Table3[[#This Row],[Total Operating Time (minutes)]]/Table3[[#This Row],[Available Time(minutes)]]</f>
        <v>8.5294117647058822</v>
      </c>
      <c r="AA285" s="2">
        <f>Table3[[#This Row],[Good Units]]/Table3[[#This Row],[Units Produced]]</f>
        <v>0.96558317399617588</v>
      </c>
      <c r="AB285" s="2">
        <f>Table3[[#This Row],[Scrap Units]]/Table3[[#This Row],[Units Produced]]</f>
        <v>3.8240917782026767E-3</v>
      </c>
      <c r="AC285" s="4">
        <f>Table3[[#This Row],[Units Produced]]/Table3[[#This Row],[Shift]]</f>
        <v>523</v>
      </c>
      <c r="AD285" s="2">
        <f>Table3[[#This Row],[Units Produced]]/Table3[[#This Row],[Max Capacity]]</f>
        <v>0.79122541603630858</v>
      </c>
      <c r="AE285" s="4">
        <f>Table3[[#This Row],[Repair Time (minutes)]]/Table3[[#This Row],[Number of Repairs]]</f>
        <v>9.75</v>
      </c>
      <c r="AF285" s="4">
        <f ca="1">Table3[[#This Row],[Total Operating Time (minutes)]]/Table3[[#This Row],[Number of failures]]</f>
        <v>290</v>
      </c>
      <c r="AG285" s="4">
        <f>Table3[[#This Row],[Orders Fulfilled]]/Table3[[#This Row],[Orders Received]]</f>
        <v>0.625</v>
      </c>
      <c r="AH285" s="4">
        <f>Table3[[#This Row],[Units Produced]]/Table3[[#This Row],[Energy Consumed (kWh)]]</f>
        <v>2.9822660660318183</v>
      </c>
    </row>
    <row r="286" spans="1:34" x14ac:dyDescent="0.3">
      <c r="A286" s="1">
        <f t="shared" ca="1" si="16"/>
        <v>45213</v>
      </c>
      <c r="B286">
        <v>2</v>
      </c>
      <c r="C286" t="s">
        <v>20</v>
      </c>
      <c r="D286">
        <v>443</v>
      </c>
      <c r="E286">
        <v>417</v>
      </c>
      <c r="F286">
        <v>26</v>
      </c>
      <c r="G286">
        <f t="shared" ca="1" si="17"/>
        <v>62</v>
      </c>
      <c r="H286">
        <v>33</v>
      </c>
      <c r="I286">
        <v>501</v>
      </c>
      <c r="J286">
        <v>10</v>
      </c>
      <c r="K286">
        <v>176.23</v>
      </c>
      <c r="L286">
        <v>50</v>
      </c>
      <c r="M286">
        <v>30</v>
      </c>
      <c r="N286">
        <v>4.01</v>
      </c>
      <c r="O286">
        <v>659</v>
      </c>
      <c r="P286">
        <f t="shared" ca="1" si="18"/>
        <v>1</v>
      </c>
      <c r="Q286">
        <v>23</v>
      </c>
      <c r="R286">
        <v>4</v>
      </c>
      <c r="S286">
        <v>4.9400000000000004</v>
      </c>
      <c r="T286">
        <f t="shared" ca="1" si="19"/>
        <v>573</v>
      </c>
      <c r="U286" s="2">
        <f ca="1">Table3[[#This Row],[Total Operating Time (minutes)]]/Table3[[#This Row],[Production planning Time(minutes)]]</f>
        <v>0.87434554973821987</v>
      </c>
      <c r="V286" s="2">
        <f>Table3[[#This Row],[Units Produced]]/Table3[[#This Row],[Max Capacity]]</f>
        <v>0.67223065250379366</v>
      </c>
      <c r="W286" s="2">
        <f>Table3[[#This Row],[Good Units]]/Table3[[#This Row],[Units Produced]]</f>
        <v>0.94130925507900676</v>
      </c>
      <c r="X286" s="2">
        <f>Table3[[#This Row],[Total Operating Time (minutes)]]/Table3[[#This Row],[Units Produced]]</f>
        <v>1.1309255079006773</v>
      </c>
      <c r="Y286" s="2">
        <f>Table3[[#This Row],[Defective Units]]/Table3[[#This Row],[Units Produced]]</f>
        <v>5.8690744920993229E-2</v>
      </c>
      <c r="Z286" s="4">
        <f ca="1">Table3[[#This Row],[Total Operating Time (minutes)]]/Table3[[#This Row],[Available Time(minutes)]]</f>
        <v>8.0806451612903221</v>
      </c>
      <c r="AA286" s="2">
        <f>Table3[[#This Row],[Good Units]]/Table3[[#This Row],[Units Produced]]</f>
        <v>0.94130925507900676</v>
      </c>
      <c r="AB286" s="2">
        <f>Table3[[#This Row],[Scrap Units]]/Table3[[#This Row],[Units Produced]]</f>
        <v>2.2573363431151242E-2</v>
      </c>
      <c r="AC286" s="4">
        <f>Table3[[#This Row],[Units Produced]]/Table3[[#This Row],[Shift]]</f>
        <v>221.5</v>
      </c>
      <c r="AD286" s="2">
        <f>Table3[[#This Row],[Units Produced]]/Table3[[#This Row],[Max Capacity]]</f>
        <v>0.67223065250379366</v>
      </c>
      <c r="AE286" s="4">
        <f>Table3[[#This Row],[Repair Time (minutes)]]/Table3[[#This Row],[Number of Repairs]]</f>
        <v>5.75</v>
      </c>
      <c r="AF286" s="4">
        <f ca="1">Table3[[#This Row],[Total Operating Time (minutes)]]/Table3[[#This Row],[Number of failures]]</f>
        <v>501</v>
      </c>
      <c r="AG286" s="4">
        <f>Table3[[#This Row],[Orders Fulfilled]]/Table3[[#This Row],[Orders Received]]</f>
        <v>1.6666666666666667</v>
      </c>
      <c r="AH286" s="4">
        <f>Table3[[#This Row],[Units Produced]]/Table3[[#This Row],[Energy Consumed (kWh)]]</f>
        <v>2.5137604267150886</v>
      </c>
    </row>
    <row r="287" spans="1:34" x14ac:dyDescent="0.3">
      <c r="A287" s="1">
        <f t="shared" ca="1" si="16"/>
        <v>45046</v>
      </c>
      <c r="B287">
        <v>2</v>
      </c>
      <c r="C287" t="s">
        <v>18</v>
      </c>
      <c r="D287">
        <v>404</v>
      </c>
      <c r="E287">
        <v>393</v>
      </c>
      <c r="F287">
        <v>11</v>
      </c>
      <c r="G287">
        <f t="shared" ca="1" si="17"/>
        <v>60</v>
      </c>
      <c r="H287">
        <v>43</v>
      </c>
      <c r="I287">
        <v>480</v>
      </c>
      <c r="J287">
        <v>7</v>
      </c>
      <c r="K287">
        <v>194.4</v>
      </c>
      <c r="L287">
        <v>50</v>
      </c>
      <c r="M287">
        <v>40</v>
      </c>
      <c r="N287">
        <v>3.57</v>
      </c>
      <c r="O287">
        <v>668</v>
      </c>
      <c r="P287">
        <f t="shared" ca="1" si="18"/>
        <v>7</v>
      </c>
      <c r="Q287">
        <v>37</v>
      </c>
      <c r="R287">
        <v>2</v>
      </c>
      <c r="S287">
        <v>7.41</v>
      </c>
      <c r="T287">
        <f t="shared" ca="1" si="19"/>
        <v>542</v>
      </c>
      <c r="U287" s="2">
        <f ca="1">Table3[[#This Row],[Total Operating Time (minutes)]]/Table3[[#This Row],[Production planning Time(minutes)]]</f>
        <v>0.88560885608856088</v>
      </c>
      <c r="V287" s="2">
        <f>Table3[[#This Row],[Units Produced]]/Table3[[#This Row],[Max Capacity]]</f>
        <v>0.60479041916167664</v>
      </c>
      <c r="W287" s="2">
        <f>Table3[[#This Row],[Good Units]]/Table3[[#This Row],[Units Produced]]</f>
        <v>0.97277227722772275</v>
      </c>
      <c r="X287" s="2">
        <f>Table3[[#This Row],[Total Operating Time (minutes)]]/Table3[[#This Row],[Units Produced]]</f>
        <v>1.1881188118811881</v>
      </c>
      <c r="Y287" s="2">
        <f>Table3[[#This Row],[Defective Units]]/Table3[[#This Row],[Units Produced]]</f>
        <v>2.7227722772277228E-2</v>
      </c>
      <c r="Z287" s="4">
        <f ca="1">Table3[[#This Row],[Total Operating Time (minutes)]]/Table3[[#This Row],[Available Time(minutes)]]</f>
        <v>8</v>
      </c>
      <c r="AA287" s="2">
        <f>Table3[[#This Row],[Good Units]]/Table3[[#This Row],[Units Produced]]</f>
        <v>0.97277227722772275</v>
      </c>
      <c r="AB287" s="2">
        <f>Table3[[#This Row],[Scrap Units]]/Table3[[#This Row],[Units Produced]]</f>
        <v>1.7326732673267328E-2</v>
      </c>
      <c r="AC287" s="4">
        <f>Table3[[#This Row],[Units Produced]]/Table3[[#This Row],[Shift]]</f>
        <v>202</v>
      </c>
      <c r="AD287" s="2">
        <f>Table3[[#This Row],[Units Produced]]/Table3[[#This Row],[Max Capacity]]</f>
        <v>0.60479041916167664</v>
      </c>
      <c r="AE287" s="4">
        <f>Table3[[#This Row],[Repair Time (minutes)]]/Table3[[#This Row],[Number of Repairs]]</f>
        <v>18.5</v>
      </c>
      <c r="AF287" s="4">
        <f ca="1">Table3[[#This Row],[Total Operating Time (minutes)]]/Table3[[#This Row],[Number of failures]]</f>
        <v>68.571428571428569</v>
      </c>
      <c r="AG287" s="4">
        <f>Table3[[#This Row],[Orders Fulfilled]]/Table3[[#This Row],[Orders Received]]</f>
        <v>1.25</v>
      </c>
      <c r="AH287" s="4">
        <f>Table3[[#This Row],[Units Produced]]/Table3[[#This Row],[Energy Consumed (kWh)]]</f>
        <v>2.0781893004115224</v>
      </c>
    </row>
    <row r="288" spans="1:34" x14ac:dyDescent="0.3">
      <c r="A288" s="1">
        <f t="shared" ca="1" si="16"/>
        <v>45070</v>
      </c>
      <c r="B288">
        <v>3</v>
      </c>
      <c r="C288" t="s">
        <v>17</v>
      </c>
      <c r="D288">
        <v>621</v>
      </c>
      <c r="E288">
        <v>596</v>
      </c>
      <c r="F288">
        <v>25</v>
      </c>
      <c r="G288">
        <f t="shared" ca="1" si="17"/>
        <v>70</v>
      </c>
      <c r="H288">
        <v>14</v>
      </c>
      <c r="I288">
        <v>574</v>
      </c>
      <c r="J288">
        <v>6</v>
      </c>
      <c r="K288">
        <v>163.81</v>
      </c>
      <c r="L288">
        <v>32</v>
      </c>
      <c r="M288">
        <v>44</v>
      </c>
      <c r="N288">
        <v>2.41</v>
      </c>
      <c r="O288">
        <v>690</v>
      </c>
      <c r="P288">
        <f t="shared" ca="1" si="18"/>
        <v>3</v>
      </c>
      <c r="Q288">
        <v>32</v>
      </c>
      <c r="R288">
        <v>5</v>
      </c>
      <c r="S288">
        <v>4.2699999999999996</v>
      </c>
      <c r="T288">
        <f t="shared" ca="1" si="19"/>
        <v>509</v>
      </c>
      <c r="U288" s="2">
        <f ca="1">Table3[[#This Row],[Total Operating Time (minutes)]]/Table3[[#This Row],[Production planning Time(minutes)]]</f>
        <v>1.1277013752455796</v>
      </c>
      <c r="V288" s="2">
        <f>Table3[[#This Row],[Units Produced]]/Table3[[#This Row],[Max Capacity]]</f>
        <v>0.9</v>
      </c>
      <c r="W288" s="2">
        <f>Table3[[#This Row],[Good Units]]/Table3[[#This Row],[Units Produced]]</f>
        <v>0.95974235104669892</v>
      </c>
      <c r="X288" s="2">
        <f>Table3[[#This Row],[Total Operating Time (minutes)]]/Table3[[#This Row],[Units Produced]]</f>
        <v>0.92431561996779388</v>
      </c>
      <c r="Y288" s="2">
        <f>Table3[[#This Row],[Defective Units]]/Table3[[#This Row],[Units Produced]]</f>
        <v>4.0257648953301126E-2</v>
      </c>
      <c r="Z288" s="4">
        <f ca="1">Table3[[#This Row],[Total Operating Time (minutes)]]/Table3[[#This Row],[Available Time(minutes)]]</f>
        <v>8.1999999999999993</v>
      </c>
      <c r="AA288" s="2">
        <f>Table3[[#This Row],[Good Units]]/Table3[[#This Row],[Units Produced]]</f>
        <v>0.95974235104669892</v>
      </c>
      <c r="AB288" s="2">
        <f>Table3[[#This Row],[Scrap Units]]/Table3[[#This Row],[Units Produced]]</f>
        <v>9.6618357487922701E-3</v>
      </c>
      <c r="AC288" s="4">
        <f>Table3[[#This Row],[Units Produced]]/Table3[[#This Row],[Shift]]</f>
        <v>207</v>
      </c>
      <c r="AD288" s="2">
        <f>Table3[[#This Row],[Units Produced]]/Table3[[#This Row],[Max Capacity]]</f>
        <v>0.9</v>
      </c>
      <c r="AE288" s="4">
        <f>Table3[[#This Row],[Repair Time (minutes)]]/Table3[[#This Row],[Number of Repairs]]</f>
        <v>6.4</v>
      </c>
      <c r="AF288" s="4">
        <f ca="1">Table3[[#This Row],[Total Operating Time (minutes)]]/Table3[[#This Row],[Number of failures]]</f>
        <v>191.33333333333334</v>
      </c>
      <c r="AG288" s="4">
        <f>Table3[[#This Row],[Orders Fulfilled]]/Table3[[#This Row],[Orders Received]]</f>
        <v>0.72727272727272729</v>
      </c>
      <c r="AH288" s="4">
        <f>Table3[[#This Row],[Units Produced]]/Table3[[#This Row],[Energy Consumed (kWh)]]</f>
        <v>3.7909773518100236</v>
      </c>
    </row>
    <row r="289" spans="1:34" x14ac:dyDescent="0.3">
      <c r="A289" s="1">
        <f t="shared" ca="1" si="16"/>
        <v>45174</v>
      </c>
      <c r="B289">
        <v>3</v>
      </c>
      <c r="C289" t="s">
        <v>17</v>
      </c>
      <c r="D289">
        <v>660</v>
      </c>
      <c r="E289">
        <v>650</v>
      </c>
      <c r="F289">
        <v>10</v>
      </c>
      <c r="G289">
        <f t="shared" ca="1" si="17"/>
        <v>69</v>
      </c>
      <c r="H289">
        <v>46</v>
      </c>
      <c r="I289">
        <v>423</v>
      </c>
      <c r="J289">
        <v>10</v>
      </c>
      <c r="K289">
        <v>100.2</v>
      </c>
      <c r="L289">
        <v>39</v>
      </c>
      <c r="M289">
        <v>53</v>
      </c>
      <c r="N289">
        <v>4.9800000000000004</v>
      </c>
      <c r="O289">
        <v>649</v>
      </c>
      <c r="P289">
        <f t="shared" ca="1" si="18"/>
        <v>2</v>
      </c>
      <c r="Q289">
        <v>31</v>
      </c>
      <c r="R289">
        <v>1</v>
      </c>
      <c r="S289">
        <v>6.95</v>
      </c>
      <c r="T289">
        <f t="shared" ca="1" si="19"/>
        <v>551</v>
      </c>
      <c r="U289" s="2">
        <f ca="1">Table3[[#This Row],[Total Operating Time (minutes)]]/Table3[[#This Row],[Production planning Time(minutes)]]</f>
        <v>0.76769509981851181</v>
      </c>
      <c r="V289" s="2">
        <f>Table3[[#This Row],[Units Produced]]/Table3[[#This Row],[Max Capacity]]</f>
        <v>1.0169491525423728</v>
      </c>
      <c r="W289" s="2">
        <f>Table3[[#This Row],[Good Units]]/Table3[[#This Row],[Units Produced]]</f>
        <v>0.98484848484848486</v>
      </c>
      <c r="X289" s="2">
        <f>Table3[[#This Row],[Total Operating Time (minutes)]]/Table3[[#This Row],[Units Produced]]</f>
        <v>0.64090909090909087</v>
      </c>
      <c r="Y289" s="2">
        <f>Table3[[#This Row],[Defective Units]]/Table3[[#This Row],[Units Produced]]</f>
        <v>1.5151515151515152E-2</v>
      </c>
      <c r="Z289" s="4">
        <f ca="1">Table3[[#This Row],[Total Operating Time (minutes)]]/Table3[[#This Row],[Available Time(minutes)]]</f>
        <v>6.1304347826086953</v>
      </c>
      <c r="AA289" s="2">
        <f>Table3[[#This Row],[Good Units]]/Table3[[#This Row],[Units Produced]]</f>
        <v>0.98484848484848486</v>
      </c>
      <c r="AB289" s="2">
        <f>Table3[[#This Row],[Scrap Units]]/Table3[[#This Row],[Units Produced]]</f>
        <v>1.5151515151515152E-2</v>
      </c>
      <c r="AC289" s="4">
        <f>Table3[[#This Row],[Units Produced]]/Table3[[#This Row],[Shift]]</f>
        <v>220</v>
      </c>
      <c r="AD289" s="2">
        <f>Table3[[#This Row],[Units Produced]]/Table3[[#This Row],[Max Capacity]]</f>
        <v>1.0169491525423728</v>
      </c>
      <c r="AE289" s="4">
        <f>Table3[[#This Row],[Repair Time (minutes)]]/Table3[[#This Row],[Number of Repairs]]</f>
        <v>31</v>
      </c>
      <c r="AF289" s="4">
        <f ca="1">Table3[[#This Row],[Total Operating Time (minutes)]]/Table3[[#This Row],[Number of failures]]</f>
        <v>211.5</v>
      </c>
      <c r="AG289" s="4">
        <f>Table3[[#This Row],[Orders Fulfilled]]/Table3[[#This Row],[Orders Received]]</f>
        <v>0.73584905660377353</v>
      </c>
      <c r="AH289" s="4">
        <f>Table3[[#This Row],[Units Produced]]/Table3[[#This Row],[Energy Consumed (kWh)]]</f>
        <v>6.5868263473053892</v>
      </c>
    </row>
    <row r="290" spans="1:34" x14ac:dyDescent="0.3">
      <c r="A290" s="1">
        <f t="shared" ca="1" si="16"/>
        <v>45081</v>
      </c>
      <c r="B290">
        <v>1</v>
      </c>
      <c r="C290" t="s">
        <v>21</v>
      </c>
      <c r="D290">
        <v>590</v>
      </c>
      <c r="E290">
        <v>565</v>
      </c>
      <c r="F290">
        <v>25</v>
      </c>
      <c r="G290">
        <f t="shared" ca="1" si="17"/>
        <v>65</v>
      </c>
      <c r="H290">
        <v>47</v>
      </c>
      <c r="I290">
        <v>426</v>
      </c>
      <c r="J290">
        <v>8</v>
      </c>
      <c r="K290">
        <v>166.93</v>
      </c>
      <c r="L290">
        <v>38</v>
      </c>
      <c r="M290">
        <v>60</v>
      </c>
      <c r="N290">
        <v>3.4</v>
      </c>
      <c r="O290">
        <v>602</v>
      </c>
      <c r="P290">
        <f t="shared" ca="1" si="18"/>
        <v>4</v>
      </c>
      <c r="Q290">
        <v>40</v>
      </c>
      <c r="R290">
        <v>5</v>
      </c>
      <c r="S290">
        <v>3.72</v>
      </c>
      <c r="T290">
        <f t="shared" ca="1" si="19"/>
        <v>520</v>
      </c>
      <c r="U290" s="2">
        <f ca="1">Table3[[#This Row],[Total Operating Time (minutes)]]/Table3[[#This Row],[Production planning Time(minutes)]]</f>
        <v>0.81923076923076921</v>
      </c>
      <c r="V290" s="2">
        <f>Table3[[#This Row],[Units Produced]]/Table3[[#This Row],[Max Capacity]]</f>
        <v>0.98006644518272423</v>
      </c>
      <c r="W290" s="2">
        <f>Table3[[#This Row],[Good Units]]/Table3[[#This Row],[Units Produced]]</f>
        <v>0.9576271186440678</v>
      </c>
      <c r="X290" s="2">
        <f>Table3[[#This Row],[Total Operating Time (minutes)]]/Table3[[#This Row],[Units Produced]]</f>
        <v>0.7220338983050848</v>
      </c>
      <c r="Y290" s="2">
        <f>Table3[[#This Row],[Defective Units]]/Table3[[#This Row],[Units Produced]]</f>
        <v>4.2372881355932202E-2</v>
      </c>
      <c r="Z290" s="4">
        <f ca="1">Table3[[#This Row],[Total Operating Time (minutes)]]/Table3[[#This Row],[Available Time(minutes)]]</f>
        <v>6.5538461538461537</v>
      </c>
      <c r="AA290" s="2">
        <f>Table3[[#This Row],[Good Units]]/Table3[[#This Row],[Units Produced]]</f>
        <v>0.9576271186440678</v>
      </c>
      <c r="AB290" s="2">
        <f>Table3[[#This Row],[Scrap Units]]/Table3[[#This Row],[Units Produced]]</f>
        <v>1.3559322033898305E-2</v>
      </c>
      <c r="AC290" s="4">
        <f>Table3[[#This Row],[Units Produced]]/Table3[[#This Row],[Shift]]</f>
        <v>590</v>
      </c>
      <c r="AD290" s="2">
        <f>Table3[[#This Row],[Units Produced]]/Table3[[#This Row],[Max Capacity]]</f>
        <v>0.98006644518272423</v>
      </c>
      <c r="AE290" s="4">
        <f>Table3[[#This Row],[Repair Time (minutes)]]/Table3[[#This Row],[Number of Repairs]]</f>
        <v>8</v>
      </c>
      <c r="AF290" s="4">
        <f ca="1">Table3[[#This Row],[Total Operating Time (minutes)]]/Table3[[#This Row],[Number of failures]]</f>
        <v>106.5</v>
      </c>
      <c r="AG290" s="4">
        <f>Table3[[#This Row],[Orders Fulfilled]]/Table3[[#This Row],[Orders Received]]</f>
        <v>0.6333333333333333</v>
      </c>
      <c r="AH290" s="4">
        <f>Table3[[#This Row],[Units Produced]]/Table3[[#This Row],[Energy Consumed (kWh)]]</f>
        <v>3.5344156233151618</v>
      </c>
    </row>
    <row r="291" spans="1:34" x14ac:dyDescent="0.3">
      <c r="A291" s="1">
        <f t="shared" ca="1" si="16"/>
        <v>44993</v>
      </c>
      <c r="B291">
        <v>3</v>
      </c>
      <c r="C291" t="s">
        <v>18</v>
      </c>
      <c r="D291">
        <v>560</v>
      </c>
      <c r="E291">
        <v>545</v>
      </c>
      <c r="F291">
        <v>15</v>
      </c>
      <c r="G291">
        <f t="shared" ca="1" si="17"/>
        <v>66</v>
      </c>
      <c r="H291">
        <v>51</v>
      </c>
      <c r="I291">
        <v>594</v>
      </c>
      <c r="J291">
        <v>4</v>
      </c>
      <c r="K291">
        <v>137.05000000000001</v>
      </c>
      <c r="L291">
        <v>53</v>
      </c>
      <c r="M291">
        <v>58</v>
      </c>
      <c r="N291">
        <v>4.5999999999999996</v>
      </c>
      <c r="O291">
        <v>644</v>
      </c>
      <c r="P291">
        <f t="shared" ca="1" si="18"/>
        <v>3</v>
      </c>
      <c r="Q291">
        <v>35</v>
      </c>
      <c r="R291">
        <v>4</v>
      </c>
      <c r="S291">
        <v>6.96</v>
      </c>
      <c r="T291">
        <f t="shared" ca="1" si="19"/>
        <v>566</v>
      </c>
      <c r="U291" s="2">
        <f ca="1">Table3[[#This Row],[Total Operating Time (minutes)]]/Table3[[#This Row],[Production planning Time(minutes)]]</f>
        <v>1.0494699646643109</v>
      </c>
      <c r="V291" s="2">
        <f>Table3[[#This Row],[Units Produced]]/Table3[[#This Row],[Max Capacity]]</f>
        <v>0.86956521739130432</v>
      </c>
      <c r="W291" s="2">
        <f>Table3[[#This Row],[Good Units]]/Table3[[#This Row],[Units Produced]]</f>
        <v>0.9732142857142857</v>
      </c>
      <c r="X291" s="2">
        <f>Table3[[#This Row],[Total Operating Time (minutes)]]/Table3[[#This Row],[Units Produced]]</f>
        <v>1.0607142857142857</v>
      </c>
      <c r="Y291" s="2">
        <f>Table3[[#This Row],[Defective Units]]/Table3[[#This Row],[Units Produced]]</f>
        <v>2.6785714285714284E-2</v>
      </c>
      <c r="Z291" s="4">
        <f ca="1">Table3[[#This Row],[Total Operating Time (minutes)]]/Table3[[#This Row],[Available Time(minutes)]]</f>
        <v>9</v>
      </c>
      <c r="AA291" s="2">
        <f>Table3[[#This Row],[Good Units]]/Table3[[#This Row],[Units Produced]]</f>
        <v>0.9732142857142857</v>
      </c>
      <c r="AB291" s="2">
        <f>Table3[[#This Row],[Scrap Units]]/Table3[[#This Row],[Units Produced]]</f>
        <v>7.1428571428571426E-3</v>
      </c>
      <c r="AC291" s="4">
        <f>Table3[[#This Row],[Units Produced]]/Table3[[#This Row],[Shift]]</f>
        <v>186.66666666666666</v>
      </c>
      <c r="AD291" s="2">
        <f>Table3[[#This Row],[Units Produced]]/Table3[[#This Row],[Max Capacity]]</f>
        <v>0.86956521739130432</v>
      </c>
      <c r="AE291" s="4">
        <f>Table3[[#This Row],[Repair Time (minutes)]]/Table3[[#This Row],[Number of Repairs]]</f>
        <v>8.75</v>
      </c>
      <c r="AF291" s="4">
        <f ca="1">Table3[[#This Row],[Total Operating Time (minutes)]]/Table3[[#This Row],[Number of failures]]</f>
        <v>198</v>
      </c>
      <c r="AG291" s="4">
        <f>Table3[[#This Row],[Orders Fulfilled]]/Table3[[#This Row],[Orders Received]]</f>
        <v>0.91379310344827591</v>
      </c>
      <c r="AH291" s="4">
        <f>Table3[[#This Row],[Units Produced]]/Table3[[#This Row],[Energy Consumed (kWh)]]</f>
        <v>4.0860999635169639</v>
      </c>
    </row>
    <row r="292" spans="1:34" x14ac:dyDescent="0.3">
      <c r="A292" s="1">
        <f t="shared" ca="1" si="16"/>
        <v>45026</v>
      </c>
      <c r="B292">
        <v>3</v>
      </c>
      <c r="C292" t="s">
        <v>17</v>
      </c>
      <c r="D292">
        <v>506</v>
      </c>
      <c r="E292">
        <v>488</v>
      </c>
      <c r="F292">
        <v>18</v>
      </c>
      <c r="G292">
        <f t="shared" ca="1" si="17"/>
        <v>69</v>
      </c>
      <c r="H292">
        <v>16</v>
      </c>
      <c r="I292">
        <v>518</v>
      </c>
      <c r="J292">
        <v>6</v>
      </c>
      <c r="K292">
        <v>108.96</v>
      </c>
      <c r="L292">
        <v>59</v>
      </c>
      <c r="M292">
        <v>50</v>
      </c>
      <c r="N292">
        <v>3.19</v>
      </c>
      <c r="O292">
        <v>606</v>
      </c>
      <c r="P292">
        <f t="shared" ca="1" si="18"/>
        <v>2</v>
      </c>
      <c r="Q292">
        <v>24</v>
      </c>
      <c r="R292">
        <v>5</v>
      </c>
      <c r="S292">
        <v>5.44</v>
      </c>
      <c r="T292">
        <f t="shared" ca="1" si="19"/>
        <v>567</v>
      </c>
      <c r="U292" s="2">
        <f ca="1">Table3[[#This Row],[Total Operating Time (minutes)]]/Table3[[#This Row],[Production planning Time(minutes)]]</f>
        <v>0.9135802469135802</v>
      </c>
      <c r="V292" s="2">
        <f>Table3[[#This Row],[Units Produced]]/Table3[[#This Row],[Max Capacity]]</f>
        <v>0.83498349834983498</v>
      </c>
      <c r="W292" s="2">
        <f>Table3[[#This Row],[Good Units]]/Table3[[#This Row],[Units Produced]]</f>
        <v>0.96442687747035571</v>
      </c>
      <c r="X292" s="2">
        <f>Table3[[#This Row],[Total Operating Time (minutes)]]/Table3[[#This Row],[Units Produced]]</f>
        <v>1.0237154150197629</v>
      </c>
      <c r="Y292" s="2">
        <f>Table3[[#This Row],[Defective Units]]/Table3[[#This Row],[Units Produced]]</f>
        <v>3.5573122529644272E-2</v>
      </c>
      <c r="Z292" s="4">
        <f ca="1">Table3[[#This Row],[Total Operating Time (minutes)]]/Table3[[#This Row],[Available Time(minutes)]]</f>
        <v>7.5072463768115938</v>
      </c>
      <c r="AA292" s="2">
        <f>Table3[[#This Row],[Good Units]]/Table3[[#This Row],[Units Produced]]</f>
        <v>0.96442687747035571</v>
      </c>
      <c r="AB292" s="2">
        <f>Table3[[#This Row],[Scrap Units]]/Table3[[#This Row],[Units Produced]]</f>
        <v>1.1857707509881422E-2</v>
      </c>
      <c r="AC292" s="4">
        <f>Table3[[#This Row],[Units Produced]]/Table3[[#This Row],[Shift]]</f>
        <v>168.66666666666666</v>
      </c>
      <c r="AD292" s="2">
        <f>Table3[[#This Row],[Units Produced]]/Table3[[#This Row],[Max Capacity]]</f>
        <v>0.83498349834983498</v>
      </c>
      <c r="AE292" s="4">
        <f>Table3[[#This Row],[Repair Time (minutes)]]/Table3[[#This Row],[Number of Repairs]]</f>
        <v>4.8</v>
      </c>
      <c r="AF292" s="4">
        <f ca="1">Table3[[#This Row],[Total Operating Time (minutes)]]/Table3[[#This Row],[Number of failures]]</f>
        <v>259</v>
      </c>
      <c r="AG292" s="4">
        <f>Table3[[#This Row],[Orders Fulfilled]]/Table3[[#This Row],[Orders Received]]</f>
        <v>1.18</v>
      </c>
      <c r="AH292" s="4">
        <f>Table3[[#This Row],[Units Produced]]/Table3[[#This Row],[Energy Consumed (kWh)]]</f>
        <v>4.6439060205580036</v>
      </c>
    </row>
    <row r="293" spans="1:34" x14ac:dyDescent="0.3">
      <c r="A293" s="1">
        <f t="shared" ca="1" si="16"/>
        <v>45038</v>
      </c>
      <c r="B293">
        <v>3</v>
      </c>
      <c r="C293" t="s">
        <v>20</v>
      </c>
      <c r="D293">
        <v>553</v>
      </c>
      <c r="E293">
        <v>536</v>
      </c>
      <c r="F293">
        <v>17</v>
      </c>
      <c r="G293">
        <f t="shared" ca="1" si="17"/>
        <v>68</v>
      </c>
      <c r="H293">
        <v>46</v>
      </c>
      <c r="I293">
        <v>512</v>
      </c>
      <c r="J293">
        <v>1</v>
      </c>
      <c r="K293">
        <v>137.07</v>
      </c>
      <c r="L293">
        <v>37</v>
      </c>
      <c r="M293">
        <v>35</v>
      </c>
      <c r="N293">
        <v>4.87</v>
      </c>
      <c r="O293">
        <v>672</v>
      </c>
      <c r="P293">
        <f t="shared" ca="1" si="18"/>
        <v>7</v>
      </c>
      <c r="Q293">
        <v>21</v>
      </c>
      <c r="R293">
        <v>5</v>
      </c>
      <c r="S293">
        <v>3.29</v>
      </c>
      <c r="T293">
        <f t="shared" ca="1" si="19"/>
        <v>511</v>
      </c>
      <c r="U293" s="2">
        <f ca="1">Table3[[#This Row],[Total Operating Time (minutes)]]/Table3[[#This Row],[Production planning Time(minutes)]]</f>
        <v>1.0019569471624266</v>
      </c>
      <c r="V293" s="2">
        <f>Table3[[#This Row],[Units Produced]]/Table3[[#This Row],[Max Capacity]]</f>
        <v>0.82291666666666663</v>
      </c>
      <c r="W293" s="2">
        <f>Table3[[#This Row],[Good Units]]/Table3[[#This Row],[Units Produced]]</f>
        <v>0.96925858951175403</v>
      </c>
      <c r="X293" s="2">
        <f>Table3[[#This Row],[Total Operating Time (minutes)]]/Table3[[#This Row],[Units Produced]]</f>
        <v>0.92585895117540684</v>
      </c>
      <c r="Y293" s="2">
        <f>Table3[[#This Row],[Defective Units]]/Table3[[#This Row],[Units Produced]]</f>
        <v>3.074141048824593E-2</v>
      </c>
      <c r="Z293" s="4">
        <f ca="1">Table3[[#This Row],[Total Operating Time (minutes)]]/Table3[[#This Row],[Available Time(minutes)]]</f>
        <v>7.5294117647058822</v>
      </c>
      <c r="AA293" s="2">
        <f>Table3[[#This Row],[Good Units]]/Table3[[#This Row],[Units Produced]]</f>
        <v>0.96925858951175403</v>
      </c>
      <c r="AB293" s="2">
        <f>Table3[[#This Row],[Scrap Units]]/Table3[[#This Row],[Units Produced]]</f>
        <v>1.8083182640144665E-3</v>
      </c>
      <c r="AC293" s="4">
        <f>Table3[[#This Row],[Units Produced]]/Table3[[#This Row],[Shift]]</f>
        <v>184.33333333333334</v>
      </c>
      <c r="AD293" s="2">
        <f>Table3[[#This Row],[Units Produced]]/Table3[[#This Row],[Max Capacity]]</f>
        <v>0.82291666666666663</v>
      </c>
      <c r="AE293" s="4">
        <f>Table3[[#This Row],[Repair Time (minutes)]]/Table3[[#This Row],[Number of Repairs]]</f>
        <v>4.2</v>
      </c>
      <c r="AF293" s="4">
        <f ca="1">Table3[[#This Row],[Total Operating Time (minutes)]]/Table3[[#This Row],[Number of failures]]</f>
        <v>73.142857142857139</v>
      </c>
      <c r="AG293" s="4">
        <f>Table3[[#This Row],[Orders Fulfilled]]/Table3[[#This Row],[Orders Received]]</f>
        <v>1.0571428571428572</v>
      </c>
      <c r="AH293" s="4">
        <f>Table3[[#This Row],[Units Produced]]/Table3[[#This Row],[Energy Consumed (kWh)]]</f>
        <v>4.0344349602392944</v>
      </c>
    </row>
    <row r="294" spans="1:34" x14ac:dyDescent="0.3">
      <c r="A294" s="1">
        <f t="shared" ca="1" si="16"/>
        <v>45049</v>
      </c>
      <c r="B294">
        <v>3</v>
      </c>
      <c r="C294" t="s">
        <v>20</v>
      </c>
      <c r="D294">
        <v>689</v>
      </c>
      <c r="E294">
        <v>672</v>
      </c>
      <c r="F294">
        <v>17</v>
      </c>
      <c r="G294">
        <f t="shared" ca="1" si="17"/>
        <v>66</v>
      </c>
      <c r="H294">
        <v>38</v>
      </c>
      <c r="I294">
        <v>489</v>
      </c>
      <c r="J294">
        <v>9</v>
      </c>
      <c r="K294">
        <v>172.04</v>
      </c>
      <c r="L294">
        <v>37</v>
      </c>
      <c r="M294">
        <v>58</v>
      </c>
      <c r="N294">
        <v>3.38</v>
      </c>
      <c r="O294">
        <v>626</v>
      </c>
      <c r="P294">
        <f t="shared" ca="1" si="18"/>
        <v>6</v>
      </c>
      <c r="Q294">
        <v>37</v>
      </c>
      <c r="R294">
        <v>3</v>
      </c>
      <c r="S294">
        <v>6.41</v>
      </c>
      <c r="T294">
        <f t="shared" ca="1" si="19"/>
        <v>507</v>
      </c>
      <c r="U294" s="2">
        <f ca="1">Table3[[#This Row],[Total Operating Time (minutes)]]/Table3[[#This Row],[Production planning Time(minutes)]]</f>
        <v>0.96449704142011838</v>
      </c>
      <c r="V294" s="2">
        <f>Table3[[#This Row],[Units Produced]]/Table3[[#This Row],[Max Capacity]]</f>
        <v>1.1006389776357828</v>
      </c>
      <c r="W294" s="2">
        <f>Table3[[#This Row],[Good Units]]/Table3[[#This Row],[Units Produced]]</f>
        <v>0.97532656023222064</v>
      </c>
      <c r="X294" s="2">
        <f>Table3[[#This Row],[Total Operating Time (minutes)]]/Table3[[#This Row],[Units Produced]]</f>
        <v>0.70972423802612483</v>
      </c>
      <c r="Y294" s="2">
        <f>Table3[[#This Row],[Defective Units]]/Table3[[#This Row],[Units Produced]]</f>
        <v>2.4673439767779391E-2</v>
      </c>
      <c r="Z294" s="4">
        <f ca="1">Table3[[#This Row],[Total Operating Time (minutes)]]/Table3[[#This Row],[Available Time(minutes)]]</f>
        <v>7.4090909090909092</v>
      </c>
      <c r="AA294" s="2">
        <f>Table3[[#This Row],[Good Units]]/Table3[[#This Row],[Units Produced]]</f>
        <v>0.97532656023222064</v>
      </c>
      <c r="AB294" s="2">
        <f>Table3[[#This Row],[Scrap Units]]/Table3[[#This Row],[Units Produced]]</f>
        <v>1.3062409288824383E-2</v>
      </c>
      <c r="AC294" s="4">
        <f>Table3[[#This Row],[Units Produced]]/Table3[[#This Row],[Shift]]</f>
        <v>229.66666666666666</v>
      </c>
      <c r="AD294" s="2">
        <f>Table3[[#This Row],[Units Produced]]/Table3[[#This Row],[Max Capacity]]</f>
        <v>1.1006389776357828</v>
      </c>
      <c r="AE294" s="4">
        <f>Table3[[#This Row],[Repair Time (minutes)]]/Table3[[#This Row],[Number of Repairs]]</f>
        <v>12.333333333333334</v>
      </c>
      <c r="AF294" s="4">
        <f ca="1">Table3[[#This Row],[Total Operating Time (minutes)]]/Table3[[#This Row],[Number of failures]]</f>
        <v>81.5</v>
      </c>
      <c r="AG294" s="4">
        <f>Table3[[#This Row],[Orders Fulfilled]]/Table3[[#This Row],[Orders Received]]</f>
        <v>0.63793103448275867</v>
      </c>
      <c r="AH294" s="4">
        <f>Table3[[#This Row],[Units Produced]]/Table3[[#This Row],[Energy Consumed (kWh)]]</f>
        <v>4.0048825854452454</v>
      </c>
    </row>
    <row r="295" spans="1:34" x14ac:dyDescent="0.3">
      <c r="A295" s="1">
        <f t="shared" ca="1" si="16"/>
        <v>45301</v>
      </c>
      <c r="B295">
        <v>2</v>
      </c>
      <c r="C295" t="s">
        <v>17</v>
      </c>
      <c r="D295">
        <v>467</v>
      </c>
      <c r="E295">
        <v>437</v>
      </c>
      <c r="F295">
        <v>30</v>
      </c>
      <c r="G295">
        <f t="shared" ca="1" si="17"/>
        <v>66</v>
      </c>
      <c r="H295">
        <v>42</v>
      </c>
      <c r="I295">
        <v>438</v>
      </c>
      <c r="J295">
        <v>1</v>
      </c>
      <c r="K295">
        <v>124.77</v>
      </c>
      <c r="L295">
        <v>51</v>
      </c>
      <c r="M295">
        <v>69</v>
      </c>
      <c r="N295">
        <v>2.81</v>
      </c>
      <c r="O295">
        <v>696</v>
      </c>
      <c r="P295">
        <f t="shared" ca="1" si="18"/>
        <v>3</v>
      </c>
      <c r="Q295">
        <v>32</v>
      </c>
      <c r="R295">
        <v>2</v>
      </c>
      <c r="S295">
        <v>7.8</v>
      </c>
      <c r="T295">
        <f t="shared" ca="1" si="19"/>
        <v>530</v>
      </c>
      <c r="U295" s="2">
        <f ca="1">Table3[[#This Row],[Total Operating Time (minutes)]]/Table3[[#This Row],[Production planning Time(minutes)]]</f>
        <v>0.82641509433962268</v>
      </c>
      <c r="V295" s="2">
        <f>Table3[[#This Row],[Units Produced]]/Table3[[#This Row],[Max Capacity]]</f>
        <v>0.67097701149425293</v>
      </c>
      <c r="W295" s="2">
        <f>Table3[[#This Row],[Good Units]]/Table3[[#This Row],[Units Produced]]</f>
        <v>0.93576017130620981</v>
      </c>
      <c r="X295" s="2">
        <f>Table3[[#This Row],[Total Operating Time (minutes)]]/Table3[[#This Row],[Units Produced]]</f>
        <v>0.93790149892933616</v>
      </c>
      <c r="Y295" s="2">
        <f>Table3[[#This Row],[Defective Units]]/Table3[[#This Row],[Units Produced]]</f>
        <v>6.4239828693790149E-2</v>
      </c>
      <c r="Z295" s="4">
        <f ca="1">Table3[[#This Row],[Total Operating Time (minutes)]]/Table3[[#This Row],[Available Time(minutes)]]</f>
        <v>6.6363636363636367</v>
      </c>
      <c r="AA295" s="2">
        <f>Table3[[#This Row],[Good Units]]/Table3[[#This Row],[Units Produced]]</f>
        <v>0.93576017130620981</v>
      </c>
      <c r="AB295" s="2">
        <f>Table3[[#This Row],[Scrap Units]]/Table3[[#This Row],[Units Produced]]</f>
        <v>2.1413276231263384E-3</v>
      </c>
      <c r="AC295" s="4">
        <f>Table3[[#This Row],[Units Produced]]/Table3[[#This Row],[Shift]]</f>
        <v>233.5</v>
      </c>
      <c r="AD295" s="2">
        <f>Table3[[#This Row],[Units Produced]]/Table3[[#This Row],[Max Capacity]]</f>
        <v>0.67097701149425293</v>
      </c>
      <c r="AE295" s="4">
        <f>Table3[[#This Row],[Repair Time (minutes)]]/Table3[[#This Row],[Number of Repairs]]</f>
        <v>16</v>
      </c>
      <c r="AF295" s="4">
        <f ca="1">Table3[[#This Row],[Total Operating Time (minutes)]]/Table3[[#This Row],[Number of failures]]</f>
        <v>146</v>
      </c>
      <c r="AG295" s="4">
        <f>Table3[[#This Row],[Orders Fulfilled]]/Table3[[#This Row],[Orders Received]]</f>
        <v>0.73913043478260865</v>
      </c>
      <c r="AH295" s="4">
        <f>Table3[[#This Row],[Units Produced]]/Table3[[#This Row],[Energy Consumed (kWh)]]</f>
        <v>3.7428869119179291</v>
      </c>
    </row>
    <row r="296" spans="1:34" x14ac:dyDescent="0.3">
      <c r="A296" s="1">
        <f t="shared" ca="1" si="16"/>
        <v>45080</v>
      </c>
      <c r="B296">
        <v>1</v>
      </c>
      <c r="C296" t="s">
        <v>21</v>
      </c>
      <c r="D296">
        <v>523</v>
      </c>
      <c r="E296">
        <v>506</v>
      </c>
      <c r="F296">
        <v>17</v>
      </c>
      <c r="G296">
        <f t="shared" ca="1" si="17"/>
        <v>62</v>
      </c>
      <c r="H296">
        <v>57</v>
      </c>
      <c r="I296">
        <v>510</v>
      </c>
      <c r="J296">
        <v>7</v>
      </c>
      <c r="K296">
        <v>110.81</v>
      </c>
      <c r="L296">
        <v>52</v>
      </c>
      <c r="M296">
        <v>60</v>
      </c>
      <c r="N296">
        <v>4.01</v>
      </c>
      <c r="O296">
        <v>628</v>
      </c>
      <c r="P296">
        <f t="shared" ca="1" si="18"/>
        <v>5</v>
      </c>
      <c r="Q296">
        <v>26</v>
      </c>
      <c r="R296">
        <v>1</v>
      </c>
      <c r="S296">
        <v>5.54</v>
      </c>
      <c r="T296">
        <f t="shared" ca="1" si="19"/>
        <v>520</v>
      </c>
      <c r="U296" s="2">
        <f ca="1">Table3[[#This Row],[Total Operating Time (minutes)]]/Table3[[#This Row],[Production planning Time(minutes)]]</f>
        <v>0.98076923076923073</v>
      </c>
      <c r="V296" s="2">
        <f>Table3[[#This Row],[Units Produced]]/Table3[[#This Row],[Max Capacity]]</f>
        <v>0.83280254777070062</v>
      </c>
      <c r="W296" s="2">
        <f>Table3[[#This Row],[Good Units]]/Table3[[#This Row],[Units Produced]]</f>
        <v>0.9674952198852772</v>
      </c>
      <c r="X296" s="2">
        <f>Table3[[#This Row],[Total Operating Time (minutes)]]/Table3[[#This Row],[Units Produced]]</f>
        <v>0.9751434034416826</v>
      </c>
      <c r="Y296" s="2">
        <f>Table3[[#This Row],[Defective Units]]/Table3[[#This Row],[Units Produced]]</f>
        <v>3.2504780114722756E-2</v>
      </c>
      <c r="Z296" s="4">
        <f ca="1">Table3[[#This Row],[Total Operating Time (minutes)]]/Table3[[#This Row],[Available Time(minutes)]]</f>
        <v>8.2258064516129039</v>
      </c>
      <c r="AA296" s="2">
        <f>Table3[[#This Row],[Good Units]]/Table3[[#This Row],[Units Produced]]</f>
        <v>0.9674952198852772</v>
      </c>
      <c r="AB296" s="2">
        <f>Table3[[#This Row],[Scrap Units]]/Table3[[#This Row],[Units Produced]]</f>
        <v>1.338432122370937E-2</v>
      </c>
      <c r="AC296" s="4">
        <f>Table3[[#This Row],[Units Produced]]/Table3[[#This Row],[Shift]]</f>
        <v>523</v>
      </c>
      <c r="AD296" s="2">
        <f>Table3[[#This Row],[Units Produced]]/Table3[[#This Row],[Max Capacity]]</f>
        <v>0.83280254777070062</v>
      </c>
      <c r="AE296" s="4">
        <f>Table3[[#This Row],[Repair Time (minutes)]]/Table3[[#This Row],[Number of Repairs]]</f>
        <v>26</v>
      </c>
      <c r="AF296" s="4">
        <f ca="1">Table3[[#This Row],[Total Operating Time (minutes)]]/Table3[[#This Row],[Number of failures]]</f>
        <v>102</v>
      </c>
      <c r="AG296" s="4">
        <f>Table3[[#This Row],[Orders Fulfilled]]/Table3[[#This Row],[Orders Received]]</f>
        <v>0.8666666666666667</v>
      </c>
      <c r="AH296" s="4">
        <f>Table3[[#This Row],[Units Produced]]/Table3[[#This Row],[Energy Consumed (kWh)]]</f>
        <v>4.7197906326143846</v>
      </c>
    </row>
    <row r="297" spans="1:34" x14ac:dyDescent="0.3">
      <c r="A297" s="1">
        <f t="shared" ca="1" si="16"/>
        <v>45111</v>
      </c>
      <c r="B297">
        <v>1</v>
      </c>
      <c r="C297" t="s">
        <v>21</v>
      </c>
      <c r="D297">
        <v>486</v>
      </c>
      <c r="E297">
        <v>473</v>
      </c>
      <c r="F297">
        <v>13</v>
      </c>
      <c r="G297">
        <f t="shared" ca="1" si="17"/>
        <v>64</v>
      </c>
      <c r="H297">
        <v>56</v>
      </c>
      <c r="I297">
        <v>411</v>
      </c>
      <c r="J297">
        <v>9</v>
      </c>
      <c r="K297">
        <v>183.69</v>
      </c>
      <c r="L297">
        <v>31</v>
      </c>
      <c r="M297">
        <v>32</v>
      </c>
      <c r="N297">
        <v>4.22</v>
      </c>
      <c r="O297">
        <v>695</v>
      </c>
      <c r="P297">
        <f t="shared" ca="1" si="18"/>
        <v>6</v>
      </c>
      <c r="Q297">
        <v>29</v>
      </c>
      <c r="R297">
        <v>3</v>
      </c>
      <c r="S297">
        <v>4.59</v>
      </c>
      <c r="T297">
        <f t="shared" ca="1" si="19"/>
        <v>567</v>
      </c>
      <c r="U297" s="2">
        <f ca="1">Table3[[#This Row],[Total Operating Time (minutes)]]/Table3[[#This Row],[Production planning Time(minutes)]]</f>
        <v>0.72486772486772488</v>
      </c>
      <c r="V297" s="2">
        <f>Table3[[#This Row],[Units Produced]]/Table3[[#This Row],[Max Capacity]]</f>
        <v>0.69928057553956835</v>
      </c>
      <c r="W297" s="2">
        <f>Table3[[#This Row],[Good Units]]/Table3[[#This Row],[Units Produced]]</f>
        <v>0.97325102880658432</v>
      </c>
      <c r="X297" s="2">
        <f>Table3[[#This Row],[Total Operating Time (minutes)]]/Table3[[#This Row],[Units Produced]]</f>
        <v>0.84567901234567899</v>
      </c>
      <c r="Y297" s="2">
        <f>Table3[[#This Row],[Defective Units]]/Table3[[#This Row],[Units Produced]]</f>
        <v>2.6748971193415638E-2</v>
      </c>
      <c r="Z297" s="4">
        <f ca="1">Table3[[#This Row],[Total Operating Time (minutes)]]/Table3[[#This Row],[Available Time(minutes)]]</f>
        <v>6.421875</v>
      </c>
      <c r="AA297" s="2">
        <f>Table3[[#This Row],[Good Units]]/Table3[[#This Row],[Units Produced]]</f>
        <v>0.97325102880658432</v>
      </c>
      <c r="AB297" s="2">
        <f>Table3[[#This Row],[Scrap Units]]/Table3[[#This Row],[Units Produced]]</f>
        <v>1.8518518518518517E-2</v>
      </c>
      <c r="AC297" s="4">
        <f>Table3[[#This Row],[Units Produced]]/Table3[[#This Row],[Shift]]</f>
        <v>486</v>
      </c>
      <c r="AD297" s="2">
        <f>Table3[[#This Row],[Units Produced]]/Table3[[#This Row],[Max Capacity]]</f>
        <v>0.69928057553956835</v>
      </c>
      <c r="AE297" s="4">
        <f>Table3[[#This Row],[Repair Time (minutes)]]/Table3[[#This Row],[Number of Repairs]]</f>
        <v>9.6666666666666661</v>
      </c>
      <c r="AF297" s="4">
        <f ca="1">Table3[[#This Row],[Total Operating Time (minutes)]]/Table3[[#This Row],[Number of failures]]</f>
        <v>68.5</v>
      </c>
      <c r="AG297" s="4">
        <f>Table3[[#This Row],[Orders Fulfilled]]/Table3[[#This Row],[Orders Received]]</f>
        <v>0.96875</v>
      </c>
      <c r="AH297" s="4">
        <f>Table3[[#This Row],[Units Produced]]/Table3[[#This Row],[Energy Consumed (kWh)]]</f>
        <v>2.6457618814306714</v>
      </c>
    </row>
    <row r="298" spans="1:34" x14ac:dyDescent="0.3">
      <c r="A298" s="1">
        <f t="shared" ca="1" si="16"/>
        <v>45107</v>
      </c>
      <c r="B298">
        <v>3</v>
      </c>
      <c r="C298" t="s">
        <v>17</v>
      </c>
      <c r="D298">
        <v>566</v>
      </c>
      <c r="E298">
        <v>547</v>
      </c>
      <c r="F298">
        <v>19</v>
      </c>
      <c r="G298">
        <f t="shared" ca="1" si="17"/>
        <v>67</v>
      </c>
      <c r="H298">
        <v>25</v>
      </c>
      <c r="I298">
        <v>560</v>
      </c>
      <c r="J298">
        <v>10</v>
      </c>
      <c r="K298">
        <v>156.83000000000001</v>
      </c>
      <c r="L298">
        <v>56</v>
      </c>
      <c r="M298">
        <v>63</v>
      </c>
      <c r="N298">
        <v>4.43</v>
      </c>
      <c r="O298">
        <v>693</v>
      </c>
      <c r="P298">
        <f t="shared" ca="1" si="18"/>
        <v>1</v>
      </c>
      <c r="Q298">
        <v>38</v>
      </c>
      <c r="R298">
        <v>5</v>
      </c>
      <c r="S298">
        <v>4.66</v>
      </c>
      <c r="T298">
        <f t="shared" ca="1" si="19"/>
        <v>524</v>
      </c>
      <c r="U298" s="2">
        <f ca="1">Table3[[#This Row],[Total Operating Time (minutes)]]/Table3[[#This Row],[Production planning Time(minutes)]]</f>
        <v>1.0687022900763359</v>
      </c>
      <c r="V298" s="2">
        <f>Table3[[#This Row],[Units Produced]]/Table3[[#This Row],[Max Capacity]]</f>
        <v>0.81673881673881676</v>
      </c>
      <c r="W298" s="2">
        <f>Table3[[#This Row],[Good Units]]/Table3[[#This Row],[Units Produced]]</f>
        <v>0.96643109540636041</v>
      </c>
      <c r="X298" s="2">
        <f>Table3[[#This Row],[Total Operating Time (minutes)]]/Table3[[#This Row],[Units Produced]]</f>
        <v>0.98939929328621912</v>
      </c>
      <c r="Y298" s="2">
        <f>Table3[[#This Row],[Defective Units]]/Table3[[#This Row],[Units Produced]]</f>
        <v>3.3568904593639579E-2</v>
      </c>
      <c r="Z298" s="4">
        <f ca="1">Table3[[#This Row],[Total Operating Time (minutes)]]/Table3[[#This Row],[Available Time(minutes)]]</f>
        <v>8.3582089552238799</v>
      </c>
      <c r="AA298" s="2">
        <f>Table3[[#This Row],[Good Units]]/Table3[[#This Row],[Units Produced]]</f>
        <v>0.96643109540636041</v>
      </c>
      <c r="AB298" s="2">
        <f>Table3[[#This Row],[Scrap Units]]/Table3[[#This Row],[Units Produced]]</f>
        <v>1.7667844522968199E-2</v>
      </c>
      <c r="AC298" s="4">
        <f>Table3[[#This Row],[Units Produced]]/Table3[[#This Row],[Shift]]</f>
        <v>188.66666666666666</v>
      </c>
      <c r="AD298" s="2">
        <f>Table3[[#This Row],[Units Produced]]/Table3[[#This Row],[Max Capacity]]</f>
        <v>0.81673881673881676</v>
      </c>
      <c r="AE298" s="4">
        <f>Table3[[#This Row],[Repair Time (minutes)]]/Table3[[#This Row],[Number of Repairs]]</f>
        <v>7.6</v>
      </c>
      <c r="AF298" s="4">
        <f ca="1">Table3[[#This Row],[Total Operating Time (minutes)]]/Table3[[#This Row],[Number of failures]]</f>
        <v>560</v>
      </c>
      <c r="AG298" s="4">
        <f>Table3[[#This Row],[Orders Fulfilled]]/Table3[[#This Row],[Orders Received]]</f>
        <v>0.88888888888888884</v>
      </c>
      <c r="AH298" s="4">
        <f>Table3[[#This Row],[Units Produced]]/Table3[[#This Row],[Energy Consumed (kWh)]]</f>
        <v>3.6090033794554612</v>
      </c>
    </row>
    <row r="299" spans="1:34" x14ac:dyDescent="0.3">
      <c r="A299" s="1">
        <f t="shared" ca="1" si="16"/>
        <v>45292</v>
      </c>
      <c r="B299">
        <v>1</v>
      </c>
      <c r="C299" t="s">
        <v>18</v>
      </c>
      <c r="D299">
        <v>624</v>
      </c>
      <c r="E299">
        <v>610</v>
      </c>
      <c r="F299">
        <v>14</v>
      </c>
      <c r="G299">
        <f t="shared" ca="1" si="17"/>
        <v>66</v>
      </c>
      <c r="H299">
        <v>21</v>
      </c>
      <c r="I299">
        <v>530</v>
      </c>
      <c r="J299">
        <v>10</v>
      </c>
      <c r="K299">
        <v>116.99</v>
      </c>
      <c r="L299">
        <v>44</v>
      </c>
      <c r="M299">
        <v>65</v>
      </c>
      <c r="N299">
        <v>2.5499999999999998</v>
      </c>
      <c r="O299">
        <v>695</v>
      </c>
      <c r="P299">
        <f t="shared" ca="1" si="18"/>
        <v>4</v>
      </c>
      <c r="Q299">
        <v>24</v>
      </c>
      <c r="R299">
        <v>5</v>
      </c>
      <c r="S299">
        <v>5.74</v>
      </c>
      <c r="T299">
        <f t="shared" ca="1" si="19"/>
        <v>514</v>
      </c>
      <c r="U299" s="2">
        <f ca="1">Table3[[#This Row],[Total Operating Time (minutes)]]/Table3[[#This Row],[Production planning Time(minutes)]]</f>
        <v>1.0311284046692606</v>
      </c>
      <c r="V299" s="2">
        <f>Table3[[#This Row],[Units Produced]]/Table3[[#This Row],[Max Capacity]]</f>
        <v>0.89784172661870498</v>
      </c>
      <c r="W299" s="2">
        <f>Table3[[#This Row],[Good Units]]/Table3[[#This Row],[Units Produced]]</f>
        <v>0.97756410256410253</v>
      </c>
      <c r="X299" s="2">
        <f>Table3[[#This Row],[Total Operating Time (minutes)]]/Table3[[#This Row],[Units Produced]]</f>
        <v>0.84935897435897434</v>
      </c>
      <c r="Y299" s="2">
        <f>Table3[[#This Row],[Defective Units]]/Table3[[#This Row],[Units Produced]]</f>
        <v>2.2435897435897436E-2</v>
      </c>
      <c r="Z299" s="4">
        <f ca="1">Table3[[#This Row],[Total Operating Time (minutes)]]/Table3[[#This Row],[Available Time(minutes)]]</f>
        <v>8.0303030303030312</v>
      </c>
      <c r="AA299" s="2">
        <f>Table3[[#This Row],[Good Units]]/Table3[[#This Row],[Units Produced]]</f>
        <v>0.97756410256410253</v>
      </c>
      <c r="AB299" s="2">
        <f>Table3[[#This Row],[Scrap Units]]/Table3[[#This Row],[Units Produced]]</f>
        <v>1.6025641025641024E-2</v>
      </c>
      <c r="AC299" s="4">
        <f>Table3[[#This Row],[Units Produced]]/Table3[[#This Row],[Shift]]</f>
        <v>624</v>
      </c>
      <c r="AD299" s="2">
        <f>Table3[[#This Row],[Units Produced]]/Table3[[#This Row],[Max Capacity]]</f>
        <v>0.89784172661870498</v>
      </c>
      <c r="AE299" s="4">
        <f>Table3[[#This Row],[Repair Time (minutes)]]/Table3[[#This Row],[Number of Repairs]]</f>
        <v>4.8</v>
      </c>
      <c r="AF299" s="4">
        <f ca="1">Table3[[#This Row],[Total Operating Time (minutes)]]/Table3[[#This Row],[Number of failures]]</f>
        <v>132.5</v>
      </c>
      <c r="AG299" s="4">
        <f>Table3[[#This Row],[Orders Fulfilled]]/Table3[[#This Row],[Orders Received]]</f>
        <v>0.67692307692307696</v>
      </c>
      <c r="AH299" s="4">
        <f>Table3[[#This Row],[Units Produced]]/Table3[[#This Row],[Energy Consumed (kWh)]]</f>
        <v>5.3337892127532269</v>
      </c>
    </row>
    <row r="300" spans="1:34" x14ac:dyDescent="0.3">
      <c r="A300" s="1">
        <f t="shared" ca="1" si="16"/>
        <v>44946</v>
      </c>
      <c r="B300">
        <v>1</v>
      </c>
      <c r="C300" t="s">
        <v>21</v>
      </c>
      <c r="D300">
        <v>673</v>
      </c>
      <c r="E300">
        <v>651</v>
      </c>
      <c r="F300">
        <v>22</v>
      </c>
      <c r="G300">
        <f t="shared" ca="1" si="17"/>
        <v>68</v>
      </c>
      <c r="H300">
        <v>22</v>
      </c>
      <c r="I300">
        <v>414</v>
      </c>
      <c r="J300">
        <v>1</v>
      </c>
      <c r="K300">
        <v>110.69</v>
      </c>
      <c r="L300">
        <v>59</v>
      </c>
      <c r="M300">
        <v>51</v>
      </c>
      <c r="N300">
        <v>2.34</v>
      </c>
      <c r="O300">
        <v>642</v>
      </c>
      <c r="P300">
        <f t="shared" ca="1" si="18"/>
        <v>5</v>
      </c>
      <c r="Q300">
        <v>27</v>
      </c>
      <c r="R300">
        <v>2</v>
      </c>
      <c r="S300">
        <v>3.47</v>
      </c>
      <c r="T300">
        <f t="shared" ca="1" si="19"/>
        <v>534</v>
      </c>
      <c r="U300" s="2">
        <f ca="1">Table3[[#This Row],[Total Operating Time (minutes)]]/Table3[[#This Row],[Production planning Time(minutes)]]</f>
        <v>0.7752808988764045</v>
      </c>
      <c r="V300" s="2">
        <f>Table3[[#This Row],[Units Produced]]/Table3[[#This Row],[Max Capacity]]</f>
        <v>1.0482866043613708</v>
      </c>
      <c r="W300" s="2">
        <f>Table3[[#This Row],[Good Units]]/Table3[[#This Row],[Units Produced]]</f>
        <v>0.96731054977711739</v>
      </c>
      <c r="X300" s="2">
        <f>Table3[[#This Row],[Total Operating Time (minutes)]]/Table3[[#This Row],[Units Produced]]</f>
        <v>0.61515601783060925</v>
      </c>
      <c r="Y300" s="2">
        <f>Table3[[#This Row],[Defective Units]]/Table3[[#This Row],[Units Produced]]</f>
        <v>3.2689450222882617E-2</v>
      </c>
      <c r="Z300" s="4">
        <f ca="1">Table3[[#This Row],[Total Operating Time (minutes)]]/Table3[[#This Row],[Available Time(minutes)]]</f>
        <v>6.0882352941176467</v>
      </c>
      <c r="AA300" s="2">
        <f>Table3[[#This Row],[Good Units]]/Table3[[#This Row],[Units Produced]]</f>
        <v>0.96731054977711739</v>
      </c>
      <c r="AB300" s="2">
        <f>Table3[[#This Row],[Scrap Units]]/Table3[[#This Row],[Units Produced]]</f>
        <v>1.4858841010401188E-3</v>
      </c>
      <c r="AC300" s="4">
        <f>Table3[[#This Row],[Units Produced]]/Table3[[#This Row],[Shift]]</f>
        <v>673</v>
      </c>
      <c r="AD300" s="2">
        <f>Table3[[#This Row],[Units Produced]]/Table3[[#This Row],[Max Capacity]]</f>
        <v>1.0482866043613708</v>
      </c>
      <c r="AE300" s="4">
        <f>Table3[[#This Row],[Repair Time (minutes)]]/Table3[[#This Row],[Number of Repairs]]</f>
        <v>13.5</v>
      </c>
      <c r="AF300" s="4">
        <f ca="1">Table3[[#This Row],[Total Operating Time (minutes)]]/Table3[[#This Row],[Number of failures]]</f>
        <v>82.8</v>
      </c>
      <c r="AG300" s="4">
        <f>Table3[[#This Row],[Orders Fulfilled]]/Table3[[#This Row],[Orders Received]]</f>
        <v>1.1568627450980393</v>
      </c>
      <c r="AH300" s="4">
        <f>Table3[[#This Row],[Units Produced]]/Table3[[#This Row],[Energy Consumed (kWh)]]</f>
        <v>6.0800433643508898</v>
      </c>
    </row>
    <row r="301" spans="1:34" x14ac:dyDescent="0.3">
      <c r="A301" s="1">
        <f t="shared" ca="1" si="16"/>
        <v>45051</v>
      </c>
      <c r="B301">
        <v>3</v>
      </c>
      <c r="C301" t="s">
        <v>18</v>
      </c>
      <c r="D301">
        <v>425</v>
      </c>
      <c r="E301">
        <v>411</v>
      </c>
      <c r="F301">
        <v>14</v>
      </c>
      <c r="G301">
        <f t="shared" ca="1" si="17"/>
        <v>60</v>
      </c>
      <c r="H301">
        <v>43</v>
      </c>
      <c r="I301">
        <v>523</v>
      </c>
      <c r="J301">
        <v>3</v>
      </c>
      <c r="K301">
        <v>119.95</v>
      </c>
      <c r="L301">
        <v>49</v>
      </c>
      <c r="M301">
        <v>59</v>
      </c>
      <c r="N301">
        <v>4.3499999999999996</v>
      </c>
      <c r="O301">
        <v>621</v>
      </c>
      <c r="P301">
        <f t="shared" ca="1" si="18"/>
        <v>1</v>
      </c>
      <c r="Q301">
        <v>22</v>
      </c>
      <c r="R301">
        <v>3</v>
      </c>
      <c r="S301">
        <v>4.41</v>
      </c>
      <c r="T301">
        <f t="shared" ca="1" si="19"/>
        <v>588</v>
      </c>
      <c r="U301" s="2">
        <f ca="1">Table3[[#This Row],[Total Operating Time (minutes)]]/Table3[[#This Row],[Production planning Time(minutes)]]</f>
        <v>0.88945578231292521</v>
      </c>
      <c r="V301" s="2">
        <f>Table3[[#This Row],[Units Produced]]/Table3[[#This Row],[Max Capacity]]</f>
        <v>0.6843800322061192</v>
      </c>
      <c r="W301" s="2">
        <f>Table3[[#This Row],[Good Units]]/Table3[[#This Row],[Units Produced]]</f>
        <v>0.96705882352941175</v>
      </c>
      <c r="X301" s="2">
        <f>Table3[[#This Row],[Total Operating Time (minutes)]]/Table3[[#This Row],[Units Produced]]</f>
        <v>1.2305882352941175</v>
      </c>
      <c r="Y301" s="2">
        <f>Table3[[#This Row],[Defective Units]]/Table3[[#This Row],[Units Produced]]</f>
        <v>3.2941176470588238E-2</v>
      </c>
      <c r="Z301" s="4">
        <f ca="1">Table3[[#This Row],[Total Operating Time (minutes)]]/Table3[[#This Row],[Available Time(minutes)]]</f>
        <v>8.7166666666666668</v>
      </c>
      <c r="AA301" s="2">
        <f>Table3[[#This Row],[Good Units]]/Table3[[#This Row],[Units Produced]]</f>
        <v>0.96705882352941175</v>
      </c>
      <c r="AB301" s="2">
        <f>Table3[[#This Row],[Scrap Units]]/Table3[[#This Row],[Units Produced]]</f>
        <v>7.058823529411765E-3</v>
      </c>
      <c r="AC301" s="4">
        <f>Table3[[#This Row],[Units Produced]]/Table3[[#This Row],[Shift]]</f>
        <v>141.66666666666666</v>
      </c>
      <c r="AD301" s="2">
        <f>Table3[[#This Row],[Units Produced]]/Table3[[#This Row],[Max Capacity]]</f>
        <v>0.6843800322061192</v>
      </c>
      <c r="AE301" s="4">
        <f>Table3[[#This Row],[Repair Time (minutes)]]/Table3[[#This Row],[Number of Repairs]]</f>
        <v>7.333333333333333</v>
      </c>
      <c r="AF301" s="4">
        <f ca="1">Table3[[#This Row],[Total Operating Time (minutes)]]/Table3[[#This Row],[Number of failures]]</f>
        <v>523</v>
      </c>
      <c r="AG301" s="4">
        <f>Table3[[#This Row],[Orders Fulfilled]]/Table3[[#This Row],[Orders Received]]</f>
        <v>0.83050847457627119</v>
      </c>
      <c r="AH301" s="4">
        <f>Table3[[#This Row],[Units Produced]]/Table3[[#This Row],[Energy Consumed (kWh)]]</f>
        <v>3.5431429762400999</v>
      </c>
    </row>
    <row r="302" spans="1:34" x14ac:dyDescent="0.3">
      <c r="A302" s="1">
        <f t="shared" ca="1" si="16"/>
        <v>45260</v>
      </c>
      <c r="B302">
        <v>3</v>
      </c>
      <c r="C302" t="s">
        <v>21</v>
      </c>
      <c r="D302">
        <v>432</v>
      </c>
      <c r="E302">
        <v>407</v>
      </c>
      <c r="F302">
        <v>25</v>
      </c>
      <c r="G302">
        <f t="shared" ca="1" si="17"/>
        <v>63</v>
      </c>
      <c r="H302">
        <v>24</v>
      </c>
      <c r="I302">
        <v>542</v>
      </c>
      <c r="J302">
        <v>8</v>
      </c>
      <c r="K302">
        <v>104.72</v>
      </c>
      <c r="L302">
        <v>39</v>
      </c>
      <c r="M302">
        <v>30</v>
      </c>
      <c r="N302">
        <v>2.38</v>
      </c>
      <c r="O302">
        <v>693</v>
      </c>
      <c r="P302">
        <f t="shared" ca="1" si="18"/>
        <v>2</v>
      </c>
      <c r="Q302">
        <v>30</v>
      </c>
      <c r="R302">
        <v>5</v>
      </c>
      <c r="S302">
        <v>7.75</v>
      </c>
      <c r="T302">
        <f t="shared" ca="1" si="19"/>
        <v>508</v>
      </c>
      <c r="U302" s="2">
        <f ca="1">Table3[[#This Row],[Total Operating Time (minutes)]]/Table3[[#This Row],[Production planning Time(minutes)]]</f>
        <v>1.0669291338582678</v>
      </c>
      <c r="V302" s="2">
        <f>Table3[[#This Row],[Units Produced]]/Table3[[#This Row],[Max Capacity]]</f>
        <v>0.62337662337662336</v>
      </c>
      <c r="W302" s="2">
        <f>Table3[[#This Row],[Good Units]]/Table3[[#This Row],[Units Produced]]</f>
        <v>0.94212962962962965</v>
      </c>
      <c r="X302" s="2">
        <f>Table3[[#This Row],[Total Operating Time (minutes)]]/Table3[[#This Row],[Units Produced]]</f>
        <v>1.2546296296296295</v>
      </c>
      <c r="Y302" s="2">
        <f>Table3[[#This Row],[Defective Units]]/Table3[[#This Row],[Units Produced]]</f>
        <v>5.7870370370370371E-2</v>
      </c>
      <c r="Z302" s="4">
        <f ca="1">Table3[[#This Row],[Total Operating Time (minutes)]]/Table3[[#This Row],[Available Time(minutes)]]</f>
        <v>8.6031746031746028</v>
      </c>
      <c r="AA302" s="2">
        <f>Table3[[#This Row],[Good Units]]/Table3[[#This Row],[Units Produced]]</f>
        <v>0.94212962962962965</v>
      </c>
      <c r="AB302" s="2">
        <f>Table3[[#This Row],[Scrap Units]]/Table3[[#This Row],[Units Produced]]</f>
        <v>1.8518518518518517E-2</v>
      </c>
      <c r="AC302" s="4">
        <f>Table3[[#This Row],[Units Produced]]/Table3[[#This Row],[Shift]]</f>
        <v>144</v>
      </c>
      <c r="AD302" s="2">
        <f>Table3[[#This Row],[Units Produced]]/Table3[[#This Row],[Max Capacity]]</f>
        <v>0.62337662337662336</v>
      </c>
      <c r="AE302" s="4">
        <f>Table3[[#This Row],[Repair Time (minutes)]]/Table3[[#This Row],[Number of Repairs]]</f>
        <v>6</v>
      </c>
      <c r="AF302" s="4">
        <f ca="1">Table3[[#This Row],[Total Operating Time (minutes)]]/Table3[[#This Row],[Number of failures]]</f>
        <v>271</v>
      </c>
      <c r="AG302" s="4">
        <f>Table3[[#This Row],[Orders Fulfilled]]/Table3[[#This Row],[Orders Received]]</f>
        <v>1.3</v>
      </c>
      <c r="AH302" s="4">
        <f>Table3[[#This Row],[Units Produced]]/Table3[[#This Row],[Energy Consumed (kWh)]]</f>
        <v>4.1252864782276548</v>
      </c>
    </row>
    <row r="303" spans="1:34" x14ac:dyDescent="0.3">
      <c r="A303" s="1">
        <f t="shared" ca="1" si="16"/>
        <v>45014</v>
      </c>
      <c r="B303">
        <v>2</v>
      </c>
      <c r="C303" t="s">
        <v>20</v>
      </c>
      <c r="D303">
        <v>583</v>
      </c>
      <c r="E303">
        <v>563</v>
      </c>
      <c r="F303">
        <v>20</v>
      </c>
      <c r="G303">
        <f t="shared" ca="1" si="17"/>
        <v>66</v>
      </c>
      <c r="H303">
        <v>36</v>
      </c>
      <c r="I303">
        <v>434</v>
      </c>
      <c r="J303">
        <v>6</v>
      </c>
      <c r="K303">
        <v>143.02000000000001</v>
      </c>
      <c r="L303">
        <v>49</v>
      </c>
      <c r="M303">
        <v>48</v>
      </c>
      <c r="N303">
        <v>3.79</v>
      </c>
      <c r="O303">
        <v>666</v>
      </c>
      <c r="P303">
        <f t="shared" ca="1" si="18"/>
        <v>2</v>
      </c>
      <c r="Q303">
        <v>24</v>
      </c>
      <c r="R303">
        <v>1</v>
      </c>
      <c r="S303">
        <v>3.85</v>
      </c>
      <c r="T303">
        <f t="shared" ca="1" si="19"/>
        <v>569</v>
      </c>
      <c r="U303" s="2">
        <f ca="1">Table3[[#This Row],[Total Operating Time (minutes)]]/Table3[[#This Row],[Production planning Time(minutes)]]</f>
        <v>0.76274165202108968</v>
      </c>
      <c r="V303" s="2">
        <f>Table3[[#This Row],[Units Produced]]/Table3[[#This Row],[Max Capacity]]</f>
        <v>0.87537537537537535</v>
      </c>
      <c r="W303" s="2">
        <f>Table3[[#This Row],[Good Units]]/Table3[[#This Row],[Units Produced]]</f>
        <v>0.96569468267581471</v>
      </c>
      <c r="X303" s="2">
        <f>Table3[[#This Row],[Total Operating Time (minutes)]]/Table3[[#This Row],[Units Produced]]</f>
        <v>0.74442538593481988</v>
      </c>
      <c r="Y303" s="2">
        <f>Table3[[#This Row],[Defective Units]]/Table3[[#This Row],[Units Produced]]</f>
        <v>3.430531732418525E-2</v>
      </c>
      <c r="Z303" s="4">
        <f ca="1">Table3[[#This Row],[Total Operating Time (minutes)]]/Table3[[#This Row],[Available Time(minutes)]]</f>
        <v>6.5757575757575761</v>
      </c>
      <c r="AA303" s="2">
        <f>Table3[[#This Row],[Good Units]]/Table3[[#This Row],[Units Produced]]</f>
        <v>0.96569468267581471</v>
      </c>
      <c r="AB303" s="2">
        <f>Table3[[#This Row],[Scrap Units]]/Table3[[#This Row],[Units Produced]]</f>
        <v>1.0291595197255575E-2</v>
      </c>
      <c r="AC303" s="4">
        <f>Table3[[#This Row],[Units Produced]]/Table3[[#This Row],[Shift]]</f>
        <v>291.5</v>
      </c>
      <c r="AD303" s="2">
        <f>Table3[[#This Row],[Units Produced]]/Table3[[#This Row],[Max Capacity]]</f>
        <v>0.87537537537537535</v>
      </c>
      <c r="AE303" s="4">
        <f>Table3[[#This Row],[Repair Time (minutes)]]/Table3[[#This Row],[Number of Repairs]]</f>
        <v>24</v>
      </c>
      <c r="AF303" s="4">
        <f ca="1">Table3[[#This Row],[Total Operating Time (minutes)]]/Table3[[#This Row],[Number of failures]]</f>
        <v>217</v>
      </c>
      <c r="AG303" s="4">
        <f>Table3[[#This Row],[Orders Fulfilled]]/Table3[[#This Row],[Orders Received]]</f>
        <v>1.0208333333333333</v>
      </c>
      <c r="AH303" s="4">
        <f>Table3[[#This Row],[Units Produced]]/Table3[[#This Row],[Energy Consumed (kWh)]]</f>
        <v>4.0763529576283037</v>
      </c>
    </row>
    <row r="304" spans="1:34" x14ac:dyDescent="0.3">
      <c r="A304" s="1">
        <f t="shared" ca="1" si="16"/>
        <v>45128</v>
      </c>
      <c r="B304">
        <v>1</v>
      </c>
      <c r="C304" t="s">
        <v>17</v>
      </c>
      <c r="D304">
        <v>407</v>
      </c>
      <c r="E304">
        <v>380</v>
      </c>
      <c r="F304">
        <v>27</v>
      </c>
      <c r="G304">
        <f t="shared" ca="1" si="17"/>
        <v>61</v>
      </c>
      <c r="H304">
        <v>44</v>
      </c>
      <c r="I304">
        <v>537</v>
      </c>
      <c r="J304">
        <v>8</v>
      </c>
      <c r="K304">
        <v>146.05000000000001</v>
      </c>
      <c r="L304">
        <v>59</v>
      </c>
      <c r="M304">
        <v>41</v>
      </c>
      <c r="N304">
        <v>4.84</v>
      </c>
      <c r="O304">
        <v>684</v>
      </c>
      <c r="P304">
        <f t="shared" ca="1" si="18"/>
        <v>6</v>
      </c>
      <c r="Q304">
        <v>22</v>
      </c>
      <c r="R304">
        <v>3</v>
      </c>
      <c r="S304">
        <v>7.3</v>
      </c>
      <c r="T304">
        <f t="shared" ca="1" si="19"/>
        <v>563</v>
      </c>
      <c r="U304" s="2">
        <f ca="1">Table3[[#This Row],[Total Operating Time (minutes)]]/Table3[[#This Row],[Production planning Time(minutes)]]</f>
        <v>0.95381882770870341</v>
      </c>
      <c r="V304" s="2">
        <f>Table3[[#This Row],[Units Produced]]/Table3[[#This Row],[Max Capacity]]</f>
        <v>0.59502923976608191</v>
      </c>
      <c r="W304" s="2">
        <f>Table3[[#This Row],[Good Units]]/Table3[[#This Row],[Units Produced]]</f>
        <v>0.93366093366093361</v>
      </c>
      <c r="X304" s="2">
        <f>Table3[[#This Row],[Total Operating Time (minutes)]]/Table3[[#This Row],[Units Produced]]</f>
        <v>1.3194103194103195</v>
      </c>
      <c r="Y304" s="2">
        <f>Table3[[#This Row],[Defective Units]]/Table3[[#This Row],[Units Produced]]</f>
        <v>6.6339066339066333E-2</v>
      </c>
      <c r="Z304" s="4">
        <f ca="1">Table3[[#This Row],[Total Operating Time (minutes)]]/Table3[[#This Row],[Available Time(minutes)]]</f>
        <v>8.8032786885245908</v>
      </c>
      <c r="AA304" s="2">
        <f>Table3[[#This Row],[Good Units]]/Table3[[#This Row],[Units Produced]]</f>
        <v>0.93366093366093361</v>
      </c>
      <c r="AB304" s="2">
        <f>Table3[[#This Row],[Scrap Units]]/Table3[[#This Row],[Units Produced]]</f>
        <v>1.9656019656019656E-2</v>
      </c>
      <c r="AC304" s="4">
        <f>Table3[[#This Row],[Units Produced]]/Table3[[#This Row],[Shift]]</f>
        <v>407</v>
      </c>
      <c r="AD304" s="2">
        <f>Table3[[#This Row],[Units Produced]]/Table3[[#This Row],[Max Capacity]]</f>
        <v>0.59502923976608191</v>
      </c>
      <c r="AE304" s="4">
        <f>Table3[[#This Row],[Repair Time (minutes)]]/Table3[[#This Row],[Number of Repairs]]</f>
        <v>7.333333333333333</v>
      </c>
      <c r="AF304" s="4">
        <f ca="1">Table3[[#This Row],[Total Operating Time (minutes)]]/Table3[[#This Row],[Number of failures]]</f>
        <v>89.5</v>
      </c>
      <c r="AG304" s="4">
        <f>Table3[[#This Row],[Orders Fulfilled]]/Table3[[#This Row],[Orders Received]]</f>
        <v>1.4390243902439024</v>
      </c>
      <c r="AH304" s="4">
        <f>Table3[[#This Row],[Units Produced]]/Table3[[#This Row],[Energy Consumed (kWh)]]</f>
        <v>2.7867168777815814</v>
      </c>
    </row>
    <row r="305" spans="1:34" x14ac:dyDescent="0.3">
      <c r="A305" s="1">
        <f t="shared" ca="1" si="16"/>
        <v>45088</v>
      </c>
      <c r="B305">
        <v>1</v>
      </c>
      <c r="C305" t="s">
        <v>19</v>
      </c>
      <c r="D305">
        <v>592</v>
      </c>
      <c r="E305">
        <v>581</v>
      </c>
      <c r="F305">
        <v>11</v>
      </c>
      <c r="G305">
        <f t="shared" ca="1" si="17"/>
        <v>64</v>
      </c>
      <c r="H305">
        <v>12</v>
      </c>
      <c r="I305">
        <v>519</v>
      </c>
      <c r="J305">
        <v>5</v>
      </c>
      <c r="K305">
        <v>126.2</v>
      </c>
      <c r="L305">
        <v>33</v>
      </c>
      <c r="M305">
        <v>46</v>
      </c>
      <c r="N305">
        <v>4.24</v>
      </c>
      <c r="O305">
        <v>633</v>
      </c>
      <c r="P305">
        <f t="shared" ca="1" si="18"/>
        <v>3</v>
      </c>
      <c r="Q305">
        <v>37</v>
      </c>
      <c r="R305">
        <v>1</v>
      </c>
      <c r="S305">
        <v>5.42</v>
      </c>
      <c r="T305">
        <f t="shared" ca="1" si="19"/>
        <v>510</v>
      </c>
      <c r="U305" s="2">
        <f ca="1">Table3[[#This Row],[Total Operating Time (minutes)]]/Table3[[#This Row],[Production planning Time(minutes)]]</f>
        <v>1.0176470588235293</v>
      </c>
      <c r="V305" s="2">
        <f>Table3[[#This Row],[Units Produced]]/Table3[[#This Row],[Max Capacity]]</f>
        <v>0.93522906793048977</v>
      </c>
      <c r="W305" s="2">
        <f>Table3[[#This Row],[Good Units]]/Table3[[#This Row],[Units Produced]]</f>
        <v>0.98141891891891897</v>
      </c>
      <c r="X305" s="2">
        <f>Table3[[#This Row],[Total Operating Time (minutes)]]/Table3[[#This Row],[Units Produced]]</f>
        <v>0.87668918918918914</v>
      </c>
      <c r="Y305" s="2">
        <f>Table3[[#This Row],[Defective Units]]/Table3[[#This Row],[Units Produced]]</f>
        <v>1.8581081081081082E-2</v>
      </c>
      <c r="Z305" s="4">
        <f ca="1">Table3[[#This Row],[Total Operating Time (minutes)]]/Table3[[#This Row],[Available Time(minutes)]]</f>
        <v>8.109375</v>
      </c>
      <c r="AA305" s="2">
        <f>Table3[[#This Row],[Good Units]]/Table3[[#This Row],[Units Produced]]</f>
        <v>0.98141891891891897</v>
      </c>
      <c r="AB305" s="2">
        <f>Table3[[#This Row],[Scrap Units]]/Table3[[#This Row],[Units Produced]]</f>
        <v>8.4459459459459464E-3</v>
      </c>
      <c r="AC305" s="4">
        <f>Table3[[#This Row],[Units Produced]]/Table3[[#This Row],[Shift]]</f>
        <v>592</v>
      </c>
      <c r="AD305" s="2">
        <f>Table3[[#This Row],[Units Produced]]/Table3[[#This Row],[Max Capacity]]</f>
        <v>0.93522906793048977</v>
      </c>
      <c r="AE305" s="4">
        <f>Table3[[#This Row],[Repair Time (minutes)]]/Table3[[#This Row],[Number of Repairs]]</f>
        <v>37</v>
      </c>
      <c r="AF305" s="4">
        <f ca="1">Table3[[#This Row],[Total Operating Time (minutes)]]/Table3[[#This Row],[Number of failures]]</f>
        <v>173</v>
      </c>
      <c r="AG305" s="4">
        <f>Table3[[#This Row],[Orders Fulfilled]]/Table3[[#This Row],[Orders Received]]</f>
        <v>0.71739130434782605</v>
      </c>
      <c r="AH305" s="4">
        <f>Table3[[#This Row],[Units Produced]]/Table3[[#This Row],[Energy Consumed (kWh)]]</f>
        <v>4.6909667194928684</v>
      </c>
    </row>
    <row r="306" spans="1:34" x14ac:dyDescent="0.3">
      <c r="A306" s="1">
        <f t="shared" ca="1" si="16"/>
        <v>45128</v>
      </c>
      <c r="B306">
        <v>2</v>
      </c>
      <c r="C306" t="s">
        <v>20</v>
      </c>
      <c r="D306">
        <v>560</v>
      </c>
      <c r="E306">
        <v>541</v>
      </c>
      <c r="F306">
        <v>19</v>
      </c>
      <c r="G306">
        <f t="shared" ca="1" si="17"/>
        <v>60</v>
      </c>
      <c r="H306">
        <v>42</v>
      </c>
      <c r="I306">
        <v>473</v>
      </c>
      <c r="J306">
        <v>3</v>
      </c>
      <c r="K306">
        <v>128.54</v>
      </c>
      <c r="L306">
        <v>60</v>
      </c>
      <c r="M306">
        <v>46</v>
      </c>
      <c r="N306">
        <v>2.56</v>
      </c>
      <c r="O306">
        <v>670</v>
      </c>
      <c r="P306">
        <f t="shared" ca="1" si="18"/>
        <v>2</v>
      </c>
      <c r="Q306">
        <v>34</v>
      </c>
      <c r="R306">
        <v>5</v>
      </c>
      <c r="S306">
        <v>3.2</v>
      </c>
      <c r="T306">
        <f t="shared" ca="1" si="19"/>
        <v>594</v>
      </c>
      <c r="U306" s="2">
        <f ca="1">Table3[[#This Row],[Total Operating Time (minutes)]]/Table3[[#This Row],[Production planning Time(minutes)]]</f>
        <v>0.79629629629629628</v>
      </c>
      <c r="V306" s="2">
        <f>Table3[[#This Row],[Units Produced]]/Table3[[#This Row],[Max Capacity]]</f>
        <v>0.83582089552238803</v>
      </c>
      <c r="W306" s="2">
        <f>Table3[[#This Row],[Good Units]]/Table3[[#This Row],[Units Produced]]</f>
        <v>0.96607142857142858</v>
      </c>
      <c r="X306" s="2">
        <f>Table3[[#This Row],[Total Operating Time (minutes)]]/Table3[[#This Row],[Units Produced]]</f>
        <v>0.84464285714285714</v>
      </c>
      <c r="Y306" s="2">
        <f>Table3[[#This Row],[Defective Units]]/Table3[[#This Row],[Units Produced]]</f>
        <v>3.3928571428571426E-2</v>
      </c>
      <c r="Z306" s="4">
        <f ca="1">Table3[[#This Row],[Total Operating Time (minutes)]]/Table3[[#This Row],[Available Time(minutes)]]</f>
        <v>7.8833333333333337</v>
      </c>
      <c r="AA306" s="2">
        <f>Table3[[#This Row],[Good Units]]/Table3[[#This Row],[Units Produced]]</f>
        <v>0.96607142857142858</v>
      </c>
      <c r="AB306" s="2">
        <f>Table3[[#This Row],[Scrap Units]]/Table3[[#This Row],[Units Produced]]</f>
        <v>5.3571428571428572E-3</v>
      </c>
      <c r="AC306" s="4">
        <f>Table3[[#This Row],[Units Produced]]/Table3[[#This Row],[Shift]]</f>
        <v>280</v>
      </c>
      <c r="AD306" s="2">
        <f>Table3[[#This Row],[Units Produced]]/Table3[[#This Row],[Max Capacity]]</f>
        <v>0.83582089552238803</v>
      </c>
      <c r="AE306" s="4">
        <f>Table3[[#This Row],[Repair Time (minutes)]]/Table3[[#This Row],[Number of Repairs]]</f>
        <v>6.8</v>
      </c>
      <c r="AF306" s="4">
        <f ca="1">Table3[[#This Row],[Total Operating Time (minutes)]]/Table3[[#This Row],[Number of failures]]</f>
        <v>236.5</v>
      </c>
      <c r="AG306" s="4">
        <f>Table3[[#This Row],[Orders Fulfilled]]/Table3[[#This Row],[Orders Received]]</f>
        <v>1.3043478260869565</v>
      </c>
      <c r="AH306" s="4">
        <f>Table3[[#This Row],[Units Produced]]/Table3[[#This Row],[Energy Consumed (kWh)]]</f>
        <v>4.3566205072351023</v>
      </c>
    </row>
    <row r="307" spans="1:34" x14ac:dyDescent="0.3">
      <c r="A307" s="1">
        <f t="shared" ca="1" si="16"/>
        <v>45186</v>
      </c>
      <c r="B307">
        <v>2</v>
      </c>
      <c r="C307" t="s">
        <v>17</v>
      </c>
      <c r="D307">
        <v>513</v>
      </c>
      <c r="E307">
        <v>495</v>
      </c>
      <c r="F307">
        <v>18</v>
      </c>
      <c r="G307">
        <f t="shared" ca="1" si="17"/>
        <v>67</v>
      </c>
      <c r="H307">
        <v>18</v>
      </c>
      <c r="I307">
        <v>569</v>
      </c>
      <c r="J307">
        <v>10</v>
      </c>
      <c r="K307">
        <v>105.4</v>
      </c>
      <c r="L307">
        <v>48</v>
      </c>
      <c r="M307">
        <v>57</v>
      </c>
      <c r="N307">
        <v>3.19</v>
      </c>
      <c r="O307">
        <v>630</v>
      </c>
      <c r="P307">
        <f t="shared" ca="1" si="18"/>
        <v>3</v>
      </c>
      <c r="Q307">
        <v>28</v>
      </c>
      <c r="R307">
        <v>2</v>
      </c>
      <c r="S307">
        <v>6.46</v>
      </c>
      <c r="T307">
        <f t="shared" ca="1" si="19"/>
        <v>595</v>
      </c>
      <c r="U307" s="2">
        <f ca="1">Table3[[#This Row],[Total Operating Time (minutes)]]/Table3[[#This Row],[Production planning Time(minutes)]]</f>
        <v>0.95630252100840341</v>
      </c>
      <c r="V307" s="2">
        <f>Table3[[#This Row],[Units Produced]]/Table3[[#This Row],[Max Capacity]]</f>
        <v>0.81428571428571428</v>
      </c>
      <c r="W307" s="2">
        <f>Table3[[#This Row],[Good Units]]/Table3[[#This Row],[Units Produced]]</f>
        <v>0.96491228070175439</v>
      </c>
      <c r="X307" s="2">
        <f>Table3[[#This Row],[Total Operating Time (minutes)]]/Table3[[#This Row],[Units Produced]]</f>
        <v>1.1091617933723197</v>
      </c>
      <c r="Y307" s="2">
        <f>Table3[[#This Row],[Defective Units]]/Table3[[#This Row],[Units Produced]]</f>
        <v>3.5087719298245612E-2</v>
      </c>
      <c r="Z307" s="4">
        <f ca="1">Table3[[#This Row],[Total Operating Time (minutes)]]/Table3[[#This Row],[Available Time(minutes)]]</f>
        <v>8.4925373134328357</v>
      </c>
      <c r="AA307" s="2">
        <f>Table3[[#This Row],[Good Units]]/Table3[[#This Row],[Units Produced]]</f>
        <v>0.96491228070175439</v>
      </c>
      <c r="AB307" s="2">
        <f>Table3[[#This Row],[Scrap Units]]/Table3[[#This Row],[Units Produced]]</f>
        <v>1.9493177387914229E-2</v>
      </c>
      <c r="AC307" s="4">
        <f>Table3[[#This Row],[Units Produced]]/Table3[[#This Row],[Shift]]</f>
        <v>256.5</v>
      </c>
      <c r="AD307" s="2">
        <f>Table3[[#This Row],[Units Produced]]/Table3[[#This Row],[Max Capacity]]</f>
        <v>0.81428571428571428</v>
      </c>
      <c r="AE307" s="4">
        <f>Table3[[#This Row],[Repair Time (minutes)]]/Table3[[#This Row],[Number of Repairs]]</f>
        <v>14</v>
      </c>
      <c r="AF307" s="4">
        <f ca="1">Table3[[#This Row],[Total Operating Time (minutes)]]/Table3[[#This Row],[Number of failures]]</f>
        <v>189.66666666666666</v>
      </c>
      <c r="AG307" s="4">
        <f>Table3[[#This Row],[Orders Fulfilled]]/Table3[[#This Row],[Orders Received]]</f>
        <v>0.84210526315789469</v>
      </c>
      <c r="AH307" s="4">
        <f>Table3[[#This Row],[Units Produced]]/Table3[[#This Row],[Energy Consumed (kWh)]]</f>
        <v>4.8671726755218216</v>
      </c>
    </row>
    <row r="308" spans="1:34" x14ac:dyDescent="0.3">
      <c r="A308" s="1">
        <f t="shared" ca="1" si="16"/>
        <v>44946</v>
      </c>
      <c r="B308">
        <v>3</v>
      </c>
      <c r="C308" t="s">
        <v>21</v>
      </c>
      <c r="D308">
        <v>575</v>
      </c>
      <c r="E308">
        <v>564</v>
      </c>
      <c r="F308">
        <v>11</v>
      </c>
      <c r="G308">
        <f t="shared" ca="1" si="17"/>
        <v>64</v>
      </c>
      <c r="H308">
        <v>39</v>
      </c>
      <c r="I308">
        <v>432</v>
      </c>
      <c r="J308">
        <v>4</v>
      </c>
      <c r="K308">
        <v>197.8</v>
      </c>
      <c r="L308">
        <v>49</v>
      </c>
      <c r="M308">
        <v>40</v>
      </c>
      <c r="N308">
        <v>4.99</v>
      </c>
      <c r="O308">
        <v>689</v>
      </c>
      <c r="P308">
        <f t="shared" ca="1" si="18"/>
        <v>2</v>
      </c>
      <c r="Q308">
        <v>20</v>
      </c>
      <c r="R308">
        <v>5</v>
      </c>
      <c r="S308">
        <v>5.93</v>
      </c>
      <c r="T308">
        <f t="shared" ca="1" si="19"/>
        <v>585</v>
      </c>
      <c r="U308" s="2">
        <f ca="1">Table3[[#This Row],[Total Operating Time (minutes)]]/Table3[[#This Row],[Production planning Time(minutes)]]</f>
        <v>0.7384615384615385</v>
      </c>
      <c r="V308" s="2">
        <f>Table3[[#This Row],[Units Produced]]/Table3[[#This Row],[Max Capacity]]</f>
        <v>0.83454281567489119</v>
      </c>
      <c r="W308" s="2">
        <f>Table3[[#This Row],[Good Units]]/Table3[[#This Row],[Units Produced]]</f>
        <v>0.98086956521739133</v>
      </c>
      <c r="X308" s="2">
        <f>Table3[[#This Row],[Total Operating Time (minutes)]]/Table3[[#This Row],[Units Produced]]</f>
        <v>0.7513043478260869</v>
      </c>
      <c r="Y308" s="2">
        <f>Table3[[#This Row],[Defective Units]]/Table3[[#This Row],[Units Produced]]</f>
        <v>1.9130434782608695E-2</v>
      </c>
      <c r="Z308" s="4">
        <f ca="1">Table3[[#This Row],[Total Operating Time (minutes)]]/Table3[[#This Row],[Available Time(minutes)]]</f>
        <v>6.75</v>
      </c>
      <c r="AA308" s="2">
        <f>Table3[[#This Row],[Good Units]]/Table3[[#This Row],[Units Produced]]</f>
        <v>0.98086956521739133</v>
      </c>
      <c r="AB308" s="2">
        <f>Table3[[#This Row],[Scrap Units]]/Table3[[#This Row],[Units Produced]]</f>
        <v>6.956521739130435E-3</v>
      </c>
      <c r="AC308" s="4">
        <f>Table3[[#This Row],[Units Produced]]/Table3[[#This Row],[Shift]]</f>
        <v>191.66666666666666</v>
      </c>
      <c r="AD308" s="2">
        <f>Table3[[#This Row],[Units Produced]]/Table3[[#This Row],[Max Capacity]]</f>
        <v>0.83454281567489119</v>
      </c>
      <c r="AE308" s="4">
        <f>Table3[[#This Row],[Repair Time (minutes)]]/Table3[[#This Row],[Number of Repairs]]</f>
        <v>4</v>
      </c>
      <c r="AF308" s="4">
        <f ca="1">Table3[[#This Row],[Total Operating Time (minutes)]]/Table3[[#This Row],[Number of failures]]</f>
        <v>216</v>
      </c>
      <c r="AG308" s="4">
        <f>Table3[[#This Row],[Orders Fulfilled]]/Table3[[#This Row],[Orders Received]]</f>
        <v>1.2250000000000001</v>
      </c>
      <c r="AH308" s="4">
        <f>Table3[[#This Row],[Units Produced]]/Table3[[#This Row],[Energy Consumed (kWh)]]</f>
        <v>2.9069767441860463</v>
      </c>
    </row>
    <row r="309" spans="1:34" x14ac:dyDescent="0.3">
      <c r="A309" s="1">
        <f t="shared" ca="1" si="16"/>
        <v>45059</v>
      </c>
      <c r="B309">
        <v>3</v>
      </c>
      <c r="C309" t="s">
        <v>20</v>
      </c>
      <c r="D309">
        <v>527</v>
      </c>
      <c r="E309">
        <v>511</v>
      </c>
      <c r="F309">
        <v>16</v>
      </c>
      <c r="G309">
        <f t="shared" ca="1" si="17"/>
        <v>63</v>
      </c>
      <c r="H309">
        <v>26</v>
      </c>
      <c r="I309">
        <v>572</v>
      </c>
      <c r="J309">
        <v>6</v>
      </c>
      <c r="K309">
        <v>153.65</v>
      </c>
      <c r="L309">
        <v>38</v>
      </c>
      <c r="M309">
        <v>64</v>
      </c>
      <c r="N309">
        <v>3.42</v>
      </c>
      <c r="O309">
        <v>628</v>
      </c>
      <c r="P309">
        <f t="shared" ca="1" si="18"/>
        <v>6</v>
      </c>
      <c r="Q309">
        <v>33</v>
      </c>
      <c r="R309">
        <v>3</v>
      </c>
      <c r="S309">
        <v>7.62</v>
      </c>
      <c r="T309">
        <f t="shared" ca="1" si="19"/>
        <v>539</v>
      </c>
      <c r="U309" s="2">
        <f ca="1">Table3[[#This Row],[Total Operating Time (minutes)]]/Table3[[#This Row],[Production planning Time(minutes)]]</f>
        <v>1.0612244897959184</v>
      </c>
      <c r="V309" s="2">
        <f>Table3[[#This Row],[Units Produced]]/Table3[[#This Row],[Max Capacity]]</f>
        <v>0.83917197452229297</v>
      </c>
      <c r="W309" s="2">
        <f>Table3[[#This Row],[Good Units]]/Table3[[#This Row],[Units Produced]]</f>
        <v>0.96963946869070206</v>
      </c>
      <c r="X309" s="2">
        <f>Table3[[#This Row],[Total Operating Time (minutes)]]/Table3[[#This Row],[Units Produced]]</f>
        <v>1.0853889943074004</v>
      </c>
      <c r="Y309" s="2">
        <f>Table3[[#This Row],[Defective Units]]/Table3[[#This Row],[Units Produced]]</f>
        <v>3.0360531309297913E-2</v>
      </c>
      <c r="Z309" s="4">
        <f ca="1">Table3[[#This Row],[Total Operating Time (minutes)]]/Table3[[#This Row],[Available Time(minutes)]]</f>
        <v>9.0793650793650791</v>
      </c>
      <c r="AA309" s="2">
        <f>Table3[[#This Row],[Good Units]]/Table3[[#This Row],[Units Produced]]</f>
        <v>0.96963946869070206</v>
      </c>
      <c r="AB309" s="2">
        <f>Table3[[#This Row],[Scrap Units]]/Table3[[#This Row],[Units Produced]]</f>
        <v>1.1385199240986717E-2</v>
      </c>
      <c r="AC309" s="4">
        <f>Table3[[#This Row],[Units Produced]]/Table3[[#This Row],[Shift]]</f>
        <v>175.66666666666666</v>
      </c>
      <c r="AD309" s="2">
        <f>Table3[[#This Row],[Units Produced]]/Table3[[#This Row],[Max Capacity]]</f>
        <v>0.83917197452229297</v>
      </c>
      <c r="AE309" s="4">
        <f>Table3[[#This Row],[Repair Time (minutes)]]/Table3[[#This Row],[Number of Repairs]]</f>
        <v>11</v>
      </c>
      <c r="AF309" s="4">
        <f ca="1">Table3[[#This Row],[Total Operating Time (minutes)]]/Table3[[#This Row],[Number of failures]]</f>
        <v>95.333333333333329</v>
      </c>
      <c r="AG309" s="4">
        <f>Table3[[#This Row],[Orders Fulfilled]]/Table3[[#This Row],[Orders Received]]</f>
        <v>0.59375</v>
      </c>
      <c r="AH309" s="4">
        <f>Table3[[#This Row],[Units Produced]]/Table3[[#This Row],[Energy Consumed (kWh)]]</f>
        <v>3.4298730881874389</v>
      </c>
    </row>
    <row r="310" spans="1:34" x14ac:dyDescent="0.3">
      <c r="A310" s="1">
        <f t="shared" ca="1" si="16"/>
        <v>45231</v>
      </c>
      <c r="B310">
        <v>2</v>
      </c>
      <c r="C310" t="s">
        <v>18</v>
      </c>
      <c r="D310">
        <v>609</v>
      </c>
      <c r="E310">
        <v>586</v>
      </c>
      <c r="F310">
        <v>23</v>
      </c>
      <c r="G310">
        <f t="shared" ca="1" si="17"/>
        <v>66</v>
      </c>
      <c r="H310">
        <v>36</v>
      </c>
      <c r="I310">
        <v>452</v>
      </c>
      <c r="J310">
        <v>1</v>
      </c>
      <c r="K310">
        <v>194.08</v>
      </c>
      <c r="L310">
        <v>44</v>
      </c>
      <c r="M310">
        <v>53</v>
      </c>
      <c r="N310">
        <v>5</v>
      </c>
      <c r="O310">
        <v>629</v>
      </c>
      <c r="P310">
        <f t="shared" ca="1" si="18"/>
        <v>2</v>
      </c>
      <c r="Q310">
        <v>32</v>
      </c>
      <c r="R310">
        <v>3</v>
      </c>
      <c r="S310">
        <v>4.21</v>
      </c>
      <c r="T310">
        <f t="shared" ca="1" si="19"/>
        <v>514</v>
      </c>
      <c r="U310" s="2">
        <f ca="1">Table3[[#This Row],[Total Operating Time (minutes)]]/Table3[[#This Row],[Production planning Time(minutes)]]</f>
        <v>0.87937743190661477</v>
      </c>
      <c r="V310" s="2">
        <f>Table3[[#This Row],[Units Produced]]/Table3[[#This Row],[Max Capacity]]</f>
        <v>0.96820349761526237</v>
      </c>
      <c r="W310" s="2">
        <f>Table3[[#This Row],[Good Units]]/Table3[[#This Row],[Units Produced]]</f>
        <v>0.9622331691297209</v>
      </c>
      <c r="X310" s="2">
        <f>Table3[[#This Row],[Total Operating Time (minutes)]]/Table3[[#This Row],[Units Produced]]</f>
        <v>0.74220032840722494</v>
      </c>
      <c r="Y310" s="2">
        <f>Table3[[#This Row],[Defective Units]]/Table3[[#This Row],[Units Produced]]</f>
        <v>3.7766830870279149E-2</v>
      </c>
      <c r="Z310" s="4">
        <f ca="1">Table3[[#This Row],[Total Operating Time (minutes)]]/Table3[[#This Row],[Available Time(minutes)]]</f>
        <v>6.8484848484848486</v>
      </c>
      <c r="AA310" s="2">
        <f>Table3[[#This Row],[Good Units]]/Table3[[#This Row],[Units Produced]]</f>
        <v>0.9622331691297209</v>
      </c>
      <c r="AB310" s="2">
        <f>Table3[[#This Row],[Scrap Units]]/Table3[[#This Row],[Units Produced]]</f>
        <v>1.6420361247947454E-3</v>
      </c>
      <c r="AC310" s="4">
        <f>Table3[[#This Row],[Units Produced]]/Table3[[#This Row],[Shift]]</f>
        <v>304.5</v>
      </c>
      <c r="AD310" s="2">
        <f>Table3[[#This Row],[Units Produced]]/Table3[[#This Row],[Max Capacity]]</f>
        <v>0.96820349761526237</v>
      </c>
      <c r="AE310" s="4">
        <f>Table3[[#This Row],[Repair Time (minutes)]]/Table3[[#This Row],[Number of Repairs]]</f>
        <v>10.666666666666666</v>
      </c>
      <c r="AF310" s="4">
        <f ca="1">Table3[[#This Row],[Total Operating Time (minutes)]]/Table3[[#This Row],[Number of failures]]</f>
        <v>226</v>
      </c>
      <c r="AG310" s="4">
        <f>Table3[[#This Row],[Orders Fulfilled]]/Table3[[#This Row],[Orders Received]]</f>
        <v>0.83018867924528306</v>
      </c>
      <c r="AH310" s="4">
        <f>Table3[[#This Row],[Units Produced]]/Table3[[#This Row],[Energy Consumed (kWh)]]</f>
        <v>3.1378812860676009</v>
      </c>
    </row>
    <row r="311" spans="1:34" x14ac:dyDescent="0.3">
      <c r="A311" s="1">
        <f t="shared" ca="1" si="16"/>
        <v>44976</v>
      </c>
      <c r="B311">
        <v>2</v>
      </c>
      <c r="C311" t="s">
        <v>18</v>
      </c>
      <c r="D311">
        <v>647</v>
      </c>
      <c r="E311">
        <v>631</v>
      </c>
      <c r="F311">
        <v>16</v>
      </c>
      <c r="G311">
        <f t="shared" ca="1" si="17"/>
        <v>65</v>
      </c>
      <c r="H311">
        <v>24</v>
      </c>
      <c r="I311">
        <v>585</v>
      </c>
      <c r="J311">
        <v>3</v>
      </c>
      <c r="K311">
        <v>151.72</v>
      </c>
      <c r="L311">
        <v>58</v>
      </c>
      <c r="M311">
        <v>58</v>
      </c>
      <c r="N311">
        <v>3.16</v>
      </c>
      <c r="O311">
        <v>674</v>
      </c>
      <c r="P311">
        <f t="shared" ca="1" si="18"/>
        <v>7</v>
      </c>
      <c r="Q311">
        <v>28</v>
      </c>
      <c r="R311">
        <v>3</v>
      </c>
      <c r="S311">
        <v>7.36</v>
      </c>
      <c r="T311">
        <f t="shared" ca="1" si="19"/>
        <v>561</v>
      </c>
      <c r="U311" s="2">
        <f ca="1">Table3[[#This Row],[Total Operating Time (minutes)]]/Table3[[#This Row],[Production planning Time(minutes)]]</f>
        <v>1.0427807486631016</v>
      </c>
      <c r="V311" s="2">
        <f>Table3[[#This Row],[Units Produced]]/Table3[[#This Row],[Max Capacity]]</f>
        <v>0.9599406528189911</v>
      </c>
      <c r="W311" s="2">
        <f>Table3[[#This Row],[Good Units]]/Table3[[#This Row],[Units Produced]]</f>
        <v>0.97527047913446674</v>
      </c>
      <c r="X311" s="2">
        <f>Table3[[#This Row],[Total Operating Time (minutes)]]/Table3[[#This Row],[Units Produced]]</f>
        <v>0.90417310664605877</v>
      </c>
      <c r="Y311" s="2">
        <f>Table3[[#This Row],[Defective Units]]/Table3[[#This Row],[Units Produced]]</f>
        <v>2.472952086553323E-2</v>
      </c>
      <c r="Z311" s="4">
        <f ca="1">Table3[[#This Row],[Total Operating Time (minutes)]]/Table3[[#This Row],[Available Time(minutes)]]</f>
        <v>9</v>
      </c>
      <c r="AA311" s="2">
        <f>Table3[[#This Row],[Good Units]]/Table3[[#This Row],[Units Produced]]</f>
        <v>0.97527047913446674</v>
      </c>
      <c r="AB311" s="2">
        <f>Table3[[#This Row],[Scrap Units]]/Table3[[#This Row],[Units Produced]]</f>
        <v>4.6367851622874804E-3</v>
      </c>
      <c r="AC311" s="4">
        <f>Table3[[#This Row],[Units Produced]]/Table3[[#This Row],[Shift]]</f>
        <v>323.5</v>
      </c>
      <c r="AD311" s="2">
        <f>Table3[[#This Row],[Units Produced]]/Table3[[#This Row],[Max Capacity]]</f>
        <v>0.9599406528189911</v>
      </c>
      <c r="AE311" s="4">
        <f>Table3[[#This Row],[Repair Time (minutes)]]/Table3[[#This Row],[Number of Repairs]]</f>
        <v>9.3333333333333339</v>
      </c>
      <c r="AF311" s="4">
        <f ca="1">Table3[[#This Row],[Total Operating Time (minutes)]]/Table3[[#This Row],[Number of failures]]</f>
        <v>83.571428571428569</v>
      </c>
      <c r="AG311" s="4">
        <f>Table3[[#This Row],[Orders Fulfilled]]/Table3[[#This Row],[Orders Received]]</f>
        <v>1</v>
      </c>
      <c r="AH311" s="4">
        <f>Table3[[#This Row],[Units Produced]]/Table3[[#This Row],[Energy Consumed (kWh)]]</f>
        <v>4.264434484576852</v>
      </c>
    </row>
    <row r="312" spans="1:34" x14ac:dyDescent="0.3">
      <c r="A312" s="1">
        <f t="shared" ca="1" si="16"/>
        <v>45275</v>
      </c>
      <c r="B312">
        <v>3</v>
      </c>
      <c r="C312" t="s">
        <v>21</v>
      </c>
      <c r="D312">
        <v>456</v>
      </c>
      <c r="E312">
        <v>439</v>
      </c>
      <c r="F312">
        <v>17</v>
      </c>
      <c r="G312">
        <f t="shared" ca="1" si="17"/>
        <v>62</v>
      </c>
      <c r="H312">
        <v>47</v>
      </c>
      <c r="I312">
        <v>501</v>
      </c>
      <c r="J312">
        <v>2</v>
      </c>
      <c r="K312">
        <v>105.52</v>
      </c>
      <c r="L312">
        <v>53</v>
      </c>
      <c r="M312">
        <v>47</v>
      </c>
      <c r="N312">
        <v>2.96</v>
      </c>
      <c r="O312">
        <v>674</v>
      </c>
      <c r="P312">
        <f t="shared" ca="1" si="18"/>
        <v>2</v>
      </c>
      <c r="Q312">
        <v>32</v>
      </c>
      <c r="R312">
        <v>3</v>
      </c>
      <c r="S312">
        <v>3.33</v>
      </c>
      <c r="T312">
        <f t="shared" ca="1" si="19"/>
        <v>548</v>
      </c>
      <c r="U312" s="2">
        <f ca="1">Table3[[#This Row],[Total Operating Time (minutes)]]/Table3[[#This Row],[Production planning Time(minutes)]]</f>
        <v>0.91423357664233573</v>
      </c>
      <c r="V312" s="2">
        <f>Table3[[#This Row],[Units Produced]]/Table3[[#This Row],[Max Capacity]]</f>
        <v>0.67655786350148372</v>
      </c>
      <c r="W312" s="2">
        <f>Table3[[#This Row],[Good Units]]/Table3[[#This Row],[Units Produced]]</f>
        <v>0.96271929824561409</v>
      </c>
      <c r="X312" s="2">
        <f>Table3[[#This Row],[Total Operating Time (minutes)]]/Table3[[#This Row],[Units Produced]]</f>
        <v>1.0986842105263157</v>
      </c>
      <c r="Y312" s="2">
        <f>Table3[[#This Row],[Defective Units]]/Table3[[#This Row],[Units Produced]]</f>
        <v>3.7280701754385963E-2</v>
      </c>
      <c r="Z312" s="4">
        <f ca="1">Table3[[#This Row],[Total Operating Time (minutes)]]/Table3[[#This Row],[Available Time(minutes)]]</f>
        <v>8.0806451612903221</v>
      </c>
      <c r="AA312" s="2">
        <f>Table3[[#This Row],[Good Units]]/Table3[[#This Row],[Units Produced]]</f>
        <v>0.96271929824561409</v>
      </c>
      <c r="AB312" s="2">
        <f>Table3[[#This Row],[Scrap Units]]/Table3[[#This Row],[Units Produced]]</f>
        <v>4.3859649122807015E-3</v>
      </c>
      <c r="AC312" s="4">
        <f>Table3[[#This Row],[Units Produced]]/Table3[[#This Row],[Shift]]</f>
        <v>152</v>
      </c>
      <c r="AD312" s="2">
        <f>Table3[[#This Row],[Units Produced]]/Table3[[#This Row],[Max Capacity]]</f>
        <v>0.67655786350148372</v>
      </c>
      <c r="AE312" s="4">
        <f>Table3[[#This Row],[Repair Time (minutes)]]/Table3[[#This Row],[Number of Repairs]]</f>
        <v>10.666666666666666</v>
      </c>
      <c r="AF312" s="4">
        <f ca="1">Table3[[#This Row],[Total Operating Time (minutes)]]/Table3[[#This Row],[Number of failures]]</f>
        <v>250.5</v>
      </c>
      <c r="AG312" s="4">
        <f>Table3[[#This Row],[Orders Fulfilled]]/Table3[[#This Row],[Orders Received]]</f>
        <v>1.1276595744680851</v>
      </c>
      <c r="AH312" s="4">
        <f>Table3[[#This Row],[Units Produced]]/Table3[[#This Row],[Energy Consumed (kWh)]]</f>
        <v>4.3214556482183477</v>
      </c>
    </row>
    <row r="313" spans="1:34" x14ac:dyDescent="0.3">
      <c r="A313" s="1">
        <f t="shared" ca="1" si="16"/>
        <v>45084</v>
      </c>
      <c r="B313">
        <v>2</v>
      </c>
      <c r="C313" t="s">
        <v>21</v>
      </c>
      <c r="D313">
        <v>488</v>
      </c>
      <c r="E313">
        <v>462</v>
      </c>
      <c r="F313">
        <v>26</v>
      </c>
      <c r="G313">
        <f t="shared" ca="1" si="17"/>
        <v>62</v>
      </c>
      <c r="H313">
        <v>55</v>
      </c>
      <c r="I313">
        <v>452</v>
      </c>
      <c r="J313">
        <v>2</v>
      </c>
      <c r="K313">
        <v>193.37</v>
      </c>
      <c r="L313">
        <v>52</v>
      </c>
      <c r="M313">
        <v>50</v>
      </c>
      <c r="N313">
        <v>4.2</v>
      </c>
      <c r="O313">
        <v>696</v>
      </c>
      <c r="P313">
        <f t="shared" ca="1" si="18"/>
        <v>1</v>
      </c>
      <c r="Q313">
        <v>29</v>
      </c>
      <c r="R313">
        <v>3</v>
      </c>
      <c r="S313">
        <v>5.19</v>
      </c>
      <c r="T313">
        <f t="shared" ca="1" si="19"/>
        <v>505</v>
      </c>
      <c r="U313" s="2">
        <f ca="1">Table3[[#This Row],[Total Operating Time (minutes)]]/Table3[[#This Row],[Production planning Time(minutes)]]</f>
        <v>0.89504950495049507</v>
      </c>
      <c r="V313" s="2">
        <f>Table3[[#This Row],[Units Produced]]/Table3[[#This Row],[Max Capacity]]</f>
        <v>0.70114942528735635</v>
      </c>
      <c r="W313" s="2">
        <f>Table3[[#This Row],[Good Units]]/Table3[[#This Row],[Units Produced]]</f>
        <v>0.94672131147540983</v>
      </c>
      <c r="X313" s="2">
        <f>Table3[[#This Row],[Total Operating Time (minutes)]]/Table3[[#This Row],[Units Produced]]</f>
        <v>0.92622950819672134</v>
      </c>
      <c r="Y313" s="2">
        <f>Table3[[#This Row],[Defective Units]]/Table3[[#This Row],[Units Produced]]</f>
        <v>5.3278688524590161E-2</v>
      </c>
      <c r="Z313" s="4">
        <f ca="1">Table3[[#This Row],[Total Operating Time (minutes)]]/Table3[[#This Row],[Available Time(minutes)]]</f>
        <v>7.290322580645161</v>
      </c>
      <c r="AA313" s="2">
        <f>Table3[[#This Row],[Good Units]]/Table3[[#This Row],[Units Produced]]</f>
        <v>0.94672131147540983</v>
      </c>
      <c r="AB313" s="2">
        <f>Table3[[#This Row],[Scrap Units]]/Table3[[#This Row],[Units Produced]]</f>
        <v>4.0983606557377051E-3</v>
      </c>
      <c r="AC313" s="4">
        <f>Table3[[#This Row],[Units Produced]]/Table3[[#This Row],[Shift]]</f>
        <v>244</v>
      </c>
      <c r="AD313" s="2">
        <f>Table3[[#This Row],[Units Produced]]/Table3[[#This Row],[Max Capacity]]</f>
        <v>0.70114942528735635</v>
      </c>
      <c r="AE313" s="4">
        <f>Table3[[#This Row],[Repair Time (minutes)]]/Table3[[#This Row],[Number of Repairs]]</f>
        <v>9.6666666666666661</v>
      </c>
      <c r="AF313" s="4">
        <f ca="1">Table3[[#This Row],[Total Operating Time (minutes)]]/Table3[[#This Row],[Number of failures]]</f>
        <v>452</v>
      </c>
      <c r="AG313" s="4">
        <f>Table3[[#This Row],[Orders Fulfilled]]/Table3[[#This Row],[Orders Received]]</f>
        <v>1.04</v>
      </c>
      <c r="AH313" s="4">
        <f>Table3[[#This Row],[Units Produced]]/Table3[[#This Row],[Energy Consumed (kWh)]]</f>
        <v>2.5236593059936907</v>
      </c>
    </row>
    <row r="314" spans="1:34" x14ac:dyDescent="0.3">
      <c r="A314" s="1">
        <f t="shared" ca="1" si="16"/>
        <v>45183</v>
      </c>
      <c r="B314">
        <v>2</v>
      </c>
      <c r="C314" t="s">
        <v>18</v>
      </c>
      <c r="D314">
        <v>666</v>
      </c>
      <c r="E314">
        <v>646</v>
      </c>
      <c r="F314">
        <v>20</v>
      </c>
      <c r="G314">
        <f t="shared" ca="1" si="17"/>
        <v>70</v>
      </c>
      <c r="H314">
        <v>37</v>
      </c>
      <c r="I314">
        <v>563</v>
      </c>
      <c r="J314">
        <v>8</v>
      </c>
      <c r="K314">
        <v>181.43</v>
      </c>
      <c r="L314">
        <v>57</v>
      </c>
      <c r="M314">
        <v>40</v>
      </c>
      <c r="N314">
        <v>2.85</v>
      </c>
      <c r="O314">
        <v>669</v>
      </c>
      <c r="P314">
        <f t="shared" ca="1" si="18"/>
        <v>6</v>
      </c>
      <c r="Q314">
        <v>40</v>
      </c>
      <c r="R314">
        <v>3</v>
      </c>
      <c r="S314">
        <v>3.61</v>
      </c>
      <c r="T314">
        <f t="shared" ca="1" si="19"/>
        <v>563</v>
      </c>
      <c r="U314" s="2">
        <f ca="1">Table3[[#This Row],[Total Operating Time (minutes)]]/Table3[[#This Row],[Production planning Time(minutes)]]</f>
        <v>1</v>
      </c>
      <c r="V314" s="2">
        <f>Table3[[#This Row],[Units Produced]]/Table3[[#This Row],[Max Capacity]]</f>
        <v>0.99551569506726456</v>
      </c>
      <c r="W314" s="2">
        <f>Table3[[#This Row],[Good Units]]/Table3[[#This Row],[Units Produced]]</f>
        <v>0.96996996996996998</v>
      </c>
      <c r="X314" s="2">
        <f>Table3[[#This Row],[Total Operating Time (minutes)]]/Table3[[#This Row],[Units Produced]]</f>
        <v>0.84534534534534533</v>
      </c>
      <c r="Y314" s="2">
        <f>Table3[[#This Row],[Defective Units]]/Table3[[#This Row],[Units Produced]]</f>
        <v>3.003003003003003E-2</v>
      </c>
      <c r="Z314" s="4">
        <f ca="1">Table3[[#This Row],[Total Operating Time (minutes)]]/Table3[[#This Row],[Available Time(minutes)]]</f>
        <v>8.0428571428571427</v>
      </c>
      <c r="AA314" s="2">
        <f>Table3[[#This Row],[Good Units]]/Table3[[#This Row],[Units Produced]]</f>
        <v>0.96996996996996998</v>
      </c>
      <c r="AB314" s="2">
        <f>Table3[[#This Row],[Scrap Units]]/Table3[[#This Row],[Units Produced]]</f>
        <v>1.2012012012012012E-2</v>
      </c>
      <c r="AC314" s="4">
        <f>Table3[[#This Row],[Units Produced]]/Table3[[#This Row],[Shift]]</f>
        <v>333</v>
      </c>
      <c r="AD314" s="2">
        <f>Table3[[#This Row],[Units Produced]]/Table3[[#This Row],[Max Capacity]]</f>
        <v>0.99551569506726456</v>
      </c>
      <c r="AE314" s="4">
        <f>Table3[[#This Row],[Repair Time (minutes)]]/Table3[[#This Row],[Number of Repairs]]</f>
        <v>13.333333333333334</v>
      </c>
      <c r="AF314" s="4">
        <f ca="1">Table3[[#This Row],[Total Operating Time (minutes)]]/Table3[[#This Row],[Number of failures]]</f>
        <v>93.833333333333329</v>
      </c>
      <c r="AG314" s="4">
        <f>Table3[[#This Row],[Orders Fulfilled]]/Table3[[#This Row],[Orders Received]]</f>
        <v>1.425</v>
      </c>
      <c r="AH314" s="4">
        <f>Table3[[#This Row],[Units Produced]]/Table3[[#This Row],[Energy Consumed (kWh)]]</f>
        <v>3.6708372375020666</v>
      </c>
    </row>
    <row r="315" spans="1:34" x14ac:dyDescent="0.3">
      <c r="A315" s="1">
        <f t="shared" ca="1" si="16"/>
        <v>45263</v>
      </c>
      <c r="B315">
        <v>3</v>
      </c>
      <c r="C315" t="s">
        <v>18</v>
      </c>
      <c r="D315">
        <v>538</v>
      </c>
      <c r="E315">
        <v>515</v>
      </c>
      <c r="F315">
        <v>23</v>
      </c>
      <c r="G315">
        <f t="shared" ca="1" si="17"/>
        <v>70</v>
      </c>
      <c r="H315">
        <v>31</v>
      </c>
      <c r="I315">
        <v>536</v>
      </c>
      <c r="J315">
        <v>4</v>
      </c>
      <c r="K315">
        <v>107.1</v>
      </c>
      <c r="L315">
        <v>30</v>
      </c>
      <c r="M315">
        <v>34</v>
      </c>
      <c r="N315">
        <v>3.26</v>
      </c>
      <c r="O315">
        <v>671</v>
      </c>
      <c r="P315">
        <f t="shared" ca="1" si="18"/>
        <v>6</v>
      </c>
      <c r="Q315">
        <v>25</v>
      </c>
      <c r="R315">
        <v>3</v>
      </c>
      <c r="S315">
        <v>5.48</v>
      </c>
      <c r="T315">
        <f t="shared" ca="1" si="19"/>
        <v>595</v>
      </c>
      <c r="U315" s="2">
        <f ca="1">Table3[[#This Row],[Total Operating Time (minutes)]]/Table3[[#This Row],[Production planning Time(minutes)]]</f>
        <v>0.9008403361344538</v>
      </c>
      <c r="V315" s="2">
        <f>Table3[[#This Row],[Units Produced]]/Table3[[#This Row],[Max Capacity]]</f>
        <v>0.80178837555886739</v>
      </c>
      <c r="W315" s="2">
        <f>Table3[[#This Row],[Good Units]]/Table3[[#This Row],[Units Produced]]</f>
        <v>0.95724907063197029</v>
      </c>
      <c r="X315" s="2">
        <f>Table3[[#This Row],[Total Operating Time (minutes)]]/Table3[[#This Row],[Units Produced]]</f>
        <v>0.99628252788104088</v>
      </c>
      <c r="Y315" s="2">
        <f>Table3[[#This Row],[Defective Units]]/Table3[[#This Row],[Units Produced]]</f>
        <v>4.2750929368029739E-2</v>
      </c>
      <c r="Z315" s="4">
        <f ca="1">Table3[[#This Row],[Total Operating Time (minutes)]]/Table3[[#This Row],[Available Time(minutes)]]</f>
        <v>7.6571428571428575</v>
      </c>
      <c r="AA315" s="2">
        <f>Table3[[#This Row],[Good Units]]/Table3[[#This Row],[Units Produced]]</f>
        <v>0.95724907063197029</v>
      </c>
      <c r="AB315" s="2">
        <f>Table3[[#This Row],[Scrap Units]]/Table3[[#This Row],[Units Produced]]</f>
        <v>7.4349442379182153E-3</v>
      </c>
      <c r="AC315" s="4">
        <f>Table3[[#This Row],[Units Produced]]/Table3[[#This Row],[Shift]]</f>
        <v>179.33333333333334</v>
      </c>
      <c r="AD315" s="2">
        <f>Table3[[#This Row],[Units Produced]]/Table3[[#This Row],[Max Capacity]]</f>
        <v>0.80178837555886739</v>
      </c>
      <c r="AE315" s="4">
        <f>Table3[[#This Row],[Repair Time (minutes)]]/Table3[[#This Row],[Number of Repairs]]</f>
        <v>8.3333333333333339</v>
      </c>
      <c r="AF315" s="4">
        <f ca="1">Table3[[#This Row],[Total Operating Time (minutes)]]/Table3[[#This Row],[Number of failures]]</f>
        <v>89.333333333333329</v>
      </c>
      <c r="AG315" s="4">
        <f>Table3[[#This Row],[Orders Fulfilled]]/Table3[[#This Row],[Orders Received]]</f>
        <v>0.88235294117647056</v>
      </c>
      <c r="AH315" s="4">
        <f>Table3[[#This Row],[Units Produced]]/Table3[[#This Row],[Energy Consumed (kWh)]]</f>
        <v>5.0233426704014938</v>
      </c>
    </row>
    <row r="316" spans="1:34" x14ac:dyDescent="0.3">
      <c r="A316" s="1">
        <f t="shared" ca="1" si="16"/>
        <v>44980</v>
      </c>
      <c r="B316">
        <v>1</v>
      </c>
      <c r="C316" t="s">
        <v>18</v>
      </c>
      <c r="D316">
        <v>586</v>
      </c>
      <c r="E316">
        <v>556</v>
      </c>
      <c r="F316">
        <v>30</v>
      </c>
      <c r="G316">
        <f t="shared" ca="1" si="17"/>
        <v>64</v>
      </c>
      <c r="H316">
        <v>39</v>
      </c>
      <c r="I316">
        <v>567</v>
      </c>
      <c r="J316">
        <v>3</v>
      </c>
      <c r="K316">
        <v>103.25</v>
      </c>
      <c r="L316">
        <v>37</v>
      </c>
      <c r="M316">
        <v>43</v>
      </c>
      <c r="N316">
        <v>4.6500000000000004</v>
      </c>
      <c r="O316">
        <v>687</v>
      </c>
      <c r="P316">
        <f t="shared" ca="1" si="18"/>
        <v>2</v>
      </c>
      <c r="Q316">
        <v>22</v>
      </c>
      <c r="R316">
        <v>2</v>
      </c>
      <c r="S316">
        <v>6.58</v>
      </c>
      <c r="T316">
        <f t="shared" ca="1" si="19"/>
        <v>539</v>
      </c>
      <c r="U316" s="2">
        <f ca="1">Table3[[#This Row],[Total Operating Time (minutes)]]/Table3[[#This Row],[Production planning Time(minutes)]]</f>
        <v>1.051948051948052</v>
      </c>
      <c r="V316" s="2">
        <f>Table3[[#This Row],[Units Produced]]/Table3[[#This Row],[Max Capacity]]</f>
        <v>0.85298398835516742</v>
      </c>
      <c r="W316" s="2">
        <f>Table3[[#This Row],[Good Units]]/Table3[[#This Row],[Units Produced]]</f>
        <v>0.94880546075085326</v>
      </c>
      <c r="X316" s="2">
        <f>Table3[[#This Row],[Total Operating Time (minutes)]]/Table3[[#This Row],[Units Produced]]</f>
        <v>0.96757679180887368</v>
      </c>
      <c r="Y316" s="2">
        <f>Table3[[#This Row],[Defective Units]]/Table3[[#This Row],[Units Produced]]</f>
        <v>5.1194539249146756E-2</v>
      </c>
      <c r="Z316" s="4">
        <f ca="1">Table3[[#This Row],[Total Operating Time (minutes)]]/Table3[[#This Row],[Available Time(minutes)]]</f>
        <v>8.859375</v>
      </c>
      <c r="AA316" s="2">
        <f>Table3[[#This Row],[Good Units]]/Table3[[#This Row],[Units Produced]]</f>
        <v>0.94880546075085326</v>
      </c>
      <c r="AB316" s="2">
        <f>Table3[[#This Row],[Scrap Units]]/Table3[[#This Row],[Units Produced]]</f>
        <v>5.1194539249146756E-3</v>
      </c>
      <c r="AC316" s="4">
        <f>Table3[[#This Row],[Units Produced]]/Table3[[#This Row],[Shift]]</f>
        <v>586</v>
      </c>
      <c r="AD316" s="2">
        <f>Table3[[#This Row],[Units Produced]]/Table3[[#This Row],[Max Capacity]]</f>
        <v>0.85298398835516742</v>
      </c>
      <c r="AE316" s="4">
        <f>Table3[[#This Row],[Repair Time (minutes)]]/Table3[[#This Row],[Number of Repairs]]</f>
        <v>11</v>
      </c>
      <c r="AF316" s="4">
        <f ca="1">Table3[[#This Row],[Total Operating Time (minutes)]]/Table3[[#This Row],[Number of failures]]</f>
        <v>283.5</v>
      </c>
      <c r="AG316" s="4">
        <f>Table3[[#This Row],[Orders Fulfilled]]/Table3[[#This Row],[Orders Received]]</f>
        <v>0.86046511627906974</v>
      </c>
      <c r="AH316" s="4">
        <f>Table3[[#This Row],[Units Produced]]/Table3[[#This Row],[Energy Consumed (kWh)]]</f>
        <v>5.6755447941888617</v>
      </c>
    </row>
    <row r="317" spans="1:34" x14ac:dyDescent="0.3">
      <c r="A317" s="1">
        <f t="shared" ca="1" si="16"/>
        <v>45072</v>
      </c>
      <c r="B317">
        <v>1</v>
      </c>
      <c r="C317" t="s">
        <v>20</v>
      </c>
      <c r="D317">
        <v>558</v>
      </c>
      <c r="E317">
        <v>546</v>
      </c>
      <c r="F317">
        <v>12</v>
      </c>
      <c r="G317">
        <f t="shared" ca="1" si="17"/>
        <v>65</v>
      </c>
      <c r="H317">
        <v>53</v>
      </c>
      <c r="I317">
        <v>462</v>
      </c>
      <c r="J317">
        <v>3</v>
      </c>
      <c r="K317">
        <v>105.13</v>
      </c>
      <c r="L317">
        <v>33</v>
      </c>
      <c r="M317">
        <v>56</v>
      </c>
      <c r="N317">
        <v>4.49</v>
      </c>
      <c r="O317">
        <v>608</v>
      </c>
      <c r="P317">
        <f t="shared" ca="1" si="18"/>
        <v>6</v>
      </c>
      <c r="Q317">
        <v>27</v>
      </c>
      <c r="R317">
        <v>5</v>
      </c>
      <c r="S317">
        <v>5.87</v>
      </c>
      <c r="T317">
        <f t="shared" ca="1" si="19"/>
        <v>584</v>
      </c>
      <c r="U317" s="2">
        <f ca="1">Table3[[#This Row],[Total Operating Time (minutes)]]/Table3[[#This Row],[Production planning Time(minutes)]]</f>
        <v>0.79109589041095896</v>
      </c>
      <c r="V317" s="2">
        <f>Table3[[#This Row],[Units Produced]]/Table3[[#This Row],[Max Capacity]]</f>
        <v>0.91776315789473684</v>
      </c>
      <c r="W317" s="2">
        <f>Table3[[#This Row],[Good Units]]/Table3[[#This Row],[Units Produced]]</f>
        <v>0.978494623655914</v>
      </c>
      <c r="X317" s="2">
        <f>Table3[[#This Row],[Total Operating Time (minutes)]]/Table3[[#This Row],[Units Produced]]</f>
        <v>0.82795698924731187</v>
      </c>
      <c r="Y317" s="2">
        <f>Table3[[#This Row],[Defective Units]]/Table3[[#This Row],[Units Produced]]</f>
        <v>2.1505376344086023E-2</v>
      </c>
      <c r="Z317" s="4">
        <f ca="1">Table3[[#This Row],[Total Operating Time (minutes)]]/Table3[[#This Row],[Available Time(minutes)]]</f>
        <v>7.1076923076923073</v>
      </c>
      <c r="AA317" s="2">
        <f>Table3[[#This Row],[Good Units]]/Table3[[#This Row],[Units Produced]]</f>
        <v>0.978494623655914</v>
      </c>
      <c r="AB317" s="2">
        <f>Table3[[#This Row],[Scrap Units]]/Table3[[#This Row],[Units Produced]]</f>
        <v>5.3763440860215058E-3</v>
      </c>
      <c r="AC317" s="4">
        <f>Table3[[#This Row],[Units Produced]]/Table3[[#This Row],[Shift]]</f>
        <v>558</v>
      </c>
      <c r="AD317" s="2">
        <f>Table3[[#This Row],[Units Produced]]/Table3[[#This Row],[Max Capacity]]</f>
        <v>0.91776315789473684</v>
      </c>
      <c r="AE317" s="4">
        <f>Table3[[#This Row],[Repair Time (minutes)]]/Table3[[#This Row],[Number of Repairs]]</f>
        <v>5.4</v>
      </c>
      <c r="AF317" s="4">
        <f ca="1">Table3[[#This Row],[Total Operating Time (minutes)]]/Table3[[#This Row],[Number of failures]]</f>
        <v>77</v>
      </c>
      <c r="AG317" s="4">
        <f>Table3[[#This Row],[Orders Fulfilled]]/Table3[[#This Row],[Orders Received]]</f>
        <v>0.5892857142857143</v>
      </c>
      <c r="AH317" s="4">
        <f>Table3[[#This Row],[Units Produced]]/Table3[[#This Row],[Energy Consumed (kWh)]]</f>
        <v>5.3077142585370494</v>
      </c>
    </row>
    <row r="318" spans="1:34" x14ac:dyDescent="0.3">
      <c r="A318" s="1">
        <f t="shared" ca="1" si="16"/>
        <v>45159</v>
      </c>
      <c r="B318">
        <v>3</v>
      </c>
      <c r="C318" t="s">
        <v>20</v>
      </c>
      <c r="D318">
        <v>407</v>
      </c>
      <c r="E318">
        <v>380</v>
      </c>
      <c r="F318">
        <v>27</v>
      </c>
      <c r="G318">
        <f t="shared" ca="1" si="17"/>
        <v>61</v>
      </c>
      <c r="H318">
        <v>30</v>
      </c>
      <c r="I318">
        <v>592</v>
      </c>
      <c r="J318">
        <v>4</v>
      </c>
      <c r="K318">
        <v>188.22</v>
      </c>
      <c r="L318">
        <v>48</v>
      </c>
      <c r="M318">
        <v>66</v>
      </c>
      <c r="N318">
        <v>4.53</v>
      </c>
      <c r="O318">
        <v>663</v>
      </c>
      <c r="P318">
        <f t="shared" ca="1" si="18"/>
        <v>6</v>
      </c>
      <c r="Q318">
        <v>35</v>
      </c>
      <c r="R318">
        <v>2</v>
      </c>
      <c r="S318">
        <v>3.87</v>
      </c>
      <c r="T318">
        <f t="shared" ca="1" si="19"/>
        <v>559</v>
      </c>
      <c r="U318" s="2">
        <f ca="1">Table3[[#This Row],[Total Operating Time (minutes)]]/Table3[[#This Row],[Production planning Time(minutes)]]</f>
        <v>1.0590339892665475</v>
      </c>
      <c r="V318" s="2">
        <f>Table3[[#This Row],[Units Produced]]/Table3[[#This Row],[Max Capacity]]</f>
        <v>0.61387631975867274</v>
      </c>
      <c r="W318" s="2">
        <f>Table3[[#This Row],[Good Units]]/Table3[[#This Row],[Units Produced]]</f>
        <v>0.93366093366093361</v>
      </c>
      <c r="X318" s="2">
        <f>Table3[[#This Row],[Total Operating Time (minutes)]]/Table3[[#This Row],[Units Produced]]</f>
        <v>1.4545454545454546</v>
      </c>
      <c r="Y318" s="2">
        <f>Table3[[#This Row],[Defective Units]]/Table3[[#This Row],[Units Produced]]</f>
        <v>6.6339066339066333E-2</v>
      </c>
      <c r="Z318" s="4">
        <f ca="1">Table3[[#This Row],[Total Operating Time (minutes)]]/Table3[[#This Row],[Available Time(minutes)]]</f>
        <v>9.7049180327868854</v>
      </c>
      <c r="AA318" s="2">
        <f>Table3[[#This Row],[Good Units]]/Table3[[#This Row],[Units Produced]]</f>
        <v>0.93366093366093361</v>
      </c>
      <c r="AB318" s="2">
        <f>Table3[[#This Row],[Scrap Units]]/Table3[[#This Row],[Units Produced]]</f>
        <v>9.8280098280098278E-3</v>
      </c>
      <c r="AC318" s="4">
        <f>Table3[[#This Row],[Units Produced]]/Table3[[#This Row],[Shift]]</f>
        <v>135.66666666666666</v>
      </c>
      <c r="AD318" s="2">
        <f>Table3[[#This Row],[Units Produced]]/Table3[[#This Row],[Max Capacity]]</f>
        <v>0.61387631975867274</v>
      </c>
      <c r="AE318" s="4">
        <f>Table3[[#This Row],[Repair Time (minutes)]]/Table3[[#This Row],[Number of Repairs]]</f>
        <v>17.5</v>
      </c>
      <c r="AF318" s="4">
        <f ca="1">Table3[[#This Row],[Total Operating Time (minutes)]]/Table3[[#This Row],[Number of failures]]</f>
        <v>98.666666666666671</v>
      </c>
      <c r="AG318" s="4">
        <f>Table3[[#This Row],[Orders Fulfilled]]/Table3[[#This Row],[Orders Received]]</f>
        <v>0.72727272727272729</v>
      </c>
      <c r="AH318" s="4">
        <f>Table3[[#This Row],[Units Produced]]/Table3[[#This Row],[Energy Consumed (kWh)]]</f>
        <v>2.1623631920093507</v>
      </c>
    </row>
    <row r="319" spans="1:34" x14ac:dyDescent="0.3">
      <c r="A319" s="1">
        <f t="shared" ca="1" si="16"/>
        <v>45015</v>
      </c>
      <c r="B319">
        <v>2</v>
      </c>
      <c r="C319" t="s">
        <v>17</v>
      </c>
      <c r="D319">
        <v>670</v>
      </c>
      <c r="E319">
        <v>643</v>
      </c>
      <c r="F319">
        <v>27</v>
      </c>
      <c r="G319">
        <f t="shared" ca="1" si="17"/>
        <v>67</v>
      </c>
      <c r="H319">
        <v>11</v>
      </c>
      <c r="I319">
        <v>417</v>
      </c>
      <c r="J319">
        <v>9</v>
      </c>
      <c r="K319">
        <v>184.47</v>
      </c>
      <c r="L319">
        <v>38</v>
      </c>
      <c r="M319">
        <v>40</v>
      </c>
      <c r="N319">
        <v>3.53</v>
      </c>
      <c r="O319">
        <v>643</v>
      </c>
      <c r="P319">
        <f t="shared" ca="1" si="18"/>
        <v>1</v>
      </c>
      <c r="Q319">
        <v>29</v>
      </c>
      <c r="R319">
        <v>1</v>
      </c>
      <c r="S319">
        <v>4.32</v>
      </c>
      <c r="T319">
        <f t="shared" ca="1" si="19"/>
        <v>520</v>
      </c>
      <c r="U319" s="2">
        <f ca="1">Table3[[#This Row],[Total Operating Time (minutes)]]/Table3[[#This Row],[Production planning Time(minutes)]]</f>
        <v>0.80192307692307696</v>
      </c>
      <c r="V319" s="2">
        <f>Table3[[#This Row],[Units Produced]]/Table3[[#This Row],[Max Capacity]]</f>
        <v>1.04199066874028</v>
      </c>
      <c r="W319" s="2">
        <f>Table3[[#This Row],[Good Units]]/Table3[[#This Row],[Units Produced]]</f>
        <v>0.95970149253731341</v>
      </c>
      <c r="X319" s="2">
        <f>Table3[[#This Row],[Total Operating Time (minutes)]]/Table3[[#This Row],[Units Produced]]</f>
        <v>0.62238805970149258</v>
      </c>
      <c r="Y319" s="2">
        <f>Table3[[#This Row],[Defective Units]]/Table3[[#This Row],[Units Produced]]</f>
        <v>4.0298507462686567E-2</v>
      </c>
      <c r="Z319" s="4">
        <f ca="1">Table3[[#This Row],[Total Operating Time (minutes)]]/Table3[[#This Row],[Available Time(minutes)]]</f>
        <v>6.2238805970149258</v>
      </c>
      <c r="AA319" s="2">
        <f>Table3[[#This Row],[Good Units]]/Table3[[#This Row],[Units Produced]]</f>
        <v>0.95970149253731341</v>
      </c>
      <c r="AB319" s="2">
        <f>Table3[[#This Row],[Scrap Units]]/Table3[[#This Row],[Units Produced]]</f>
        <v>1.3432835820895522E-2</v>
      </c>
      <c r="AC319" s="4">
        <f>Table3[[#This Row],[Units Produced]]/Table3[[#This Row],[Shift]]</f>
        <v>335</v>
      </c>
      <c r="AD319" s="2">
        <f>Table3[[#This Row],[Units Produced]]/Table3[[#This Row],[Max Capacity]]</f>
        <v>1.04199066874028</v>
      </c>
      <c r="AE319" s="4">
        <f>Table3[[#This Row],[Repair Time (minutes)]]/Table3[[#This Row],[Number of Repairs]]</f>
        <v>29</v>
      </c>
      <c r="AF319" s="4">
        <f ca="1">Table3[[#This Row],[Total Operating Time (minutes)]]/Table3[[#This Row],[Number of failures]]</f>
        <v>417</v>
      </c>
      <c r="AG319" s="4">
        <f>Table3[[#This Row],[Orders Fulfilled]]/Table3[[#This Row],[Orders Received]]</f>
        <v>0.95</v>
      </c>
      <c r="AH319" s="4">
        <f>Table3[[#This Row],[Units Produced]]/Table3[[#This Row],[Energy Consumed (kWh)]]</f>
        <v>3.6320268878408415</v>
      </c>
    </row>
    <row r="320" spans="1:34" x14ac:dyDescent="0.3">
      <c r="A320" s="1">
        <f t="shared" ca="1" si="16"/>
        <v>45096</v>
      </c>
      <c r="B320">
        <v>3</v>
      </c>
      <c r="C320" t="s">
        <v>17</v>
      </c>
      <c r="D320">
        <v>439</v>
      </c>
      <c r="E320">
        <v>427</v>
      </c>
      <c r="F320">
        <v>12</v>
      </c>
      <c r="G320">
        <f t="shared" ca="1" si="17"/>
        <v>61</v>
      </c>
      <c r="H320">
        <v>38</v>
      </c>
      <c r="I320">
        <v>511</v>
      </c>
      <c r="J320">
        <v>8</v>
      </c>
      <c r="K320">
        <v>157.47999999999999</v>
      </c>
      <c r="L320">
        <v>31</v>
      </c>
      <c r="M320">
        <v>70</v>
      </c>
      <c r="N320">
        <v>4.49</v>
      </c>
      <c r="O320">
        <v>622</v>
      </c>
      <c r="P320">
        <f t="shared" ca="1" si="18"/>
        <v>4</v>
      </c>
      <c r="Q320">
        <v>31</v>
      </c>
      <c r="R320">
        <v>3</v>
      </c>
      <c r="S320">
        <v>7.82</v>
      </c>
      <c r="T320">
        <f t="shared" ca="1" si="19"/>
        <v>555</v>
      </c>
      <c r="U320" s="2">
        <f ca="1">Table3[[#This Row],[Total Operating Time (minutes)]]/Table3[[#This Row],[Production planning Time(minutes)]]</f>
        <v>0.92072072072072075</v>
      </c>
      <c r="V320" s="2">
        <f>Table3[[#This Row],[Units Produced]]/Table3[[#This Row],[Max Capacity]]</f>
        <v>0.70578778135048237</v>
      </c>
      <c r="W320" s="2">
        <f>Table3[[#This Row],[Good Units]]/Table3[[#This Row],[Units Produced]]</f>
        <v>0.97266514806378135</v>
      </c>
      <c r="X320" s="2">
        <f>Table3[[#This Row],[Total Operating Time (minutes)]]/Table3[[#This Row],[Units Produced]]</f>
        <v>1.1640091116173121</v>
      </c>
      <c r="Y320" s="2">
        <f>Table3[[#This Row],[Defective Units]]/Table3[[#This Row],[Units Produced]]</f>
        <v>2.7334851936218679E-2</v>
      </c>
      <c r="Z320" s="4">
        <f ca="1">Table3[[#This Row],[Total Operating Time (minutes)]]/Table3[[#This Row],[Available Time(minutes)]]</f>
        <v>8.3770491803278695</v>
      </c>
      <c r="AA320" s="2">
        <f>Table3[[#This Row],[Good Units]]/Table3[[#This Row],[Units Produced]]</f>
        <v>0.97266514806378135</v>
      </c>
      <c r="AB320" s="2">
        <f>Table3[[#This Row],[Scrap Units]]/Table3[[#This Row],[Units Produced]]</f>
        <v>1.8223234624145785E-2</v>
      </c>
      <c r="AC320" s="4">
        <f>Table3[[#This Row],[Units Produced]]/Table3[[#This Row],[Shift]]</f>
        <v>146.33333333333334</v>
      </c>
      <c r="AD320" s="2">
        <f>Table3[[#This Row],[Units Produced]]/Table3[[#This Row],[Max Capacity]]</f>
        <v>0.70578778135048237</v>
      </c>
      <c r="AE320" s="4">
        <f>Table3[[#This Row],[Repair Time (minutes)]]/Table3[[#This Row],[Number of Repairs]]</f>
        <v>10.333333333333334</v>
      </c>
      <c r="AF320" s="4">
        <f ca="1">Table3[[#This Row],[Total Operating Time (minutes)]]/Table3[[#This Row],[Number of failures]]</f>
        <v>127.75</v>
      </c>
      <c r="AG320" s="4">
        <f>Table3[[#This Row],[Orders Fulfilled]]/Table3[[#This Row],[Orders Received]]</f>
        <v>0.44285714285714284</v>
      </c>
      <c r="AH320" s="4">
        <f>Table3[[#This Row],[Units Produced]]/Table3[[#This Row],[Energy Consumed (kWh)]]</f>
        <v>2.7876555753111507</v>
      </c>
    </row>
    <row r="321" spans="1:34" x14ac:dyDescent="0.3">
      <c r="A321" s="1">
        <f t="shared" ca="1" si="16"/>
        <v>45023</v>
      </c>
      <c r="B321">
        <v>3</v>
      </c>
      <c r="C321" t="s">
        <v>20</v>
      </c>
      <c r="D321">
        <v>572</v>
      </c>
      <c r="E321">
        <v>543</v>
      </c>
      <c r="F321">
        <v>29</v>
      </c>
      <c r="G321">
        <f t="shared" ca="1" si="17"/>
        <v>61</v>
      </c>
      <c r="H321">
        <v>14</v>
      </c>
      <c r="I321">
        <v>578</v>
      </c>
      <c r="J321">
        <v>1</v>
      </c>
      <c r="K321">
        <v>122.98</v>
      </c>
      <c r="L321">
        <v>57</v>
      </c>
      <c r="M321">
        <v>47</v>
      </c>
      <c r="N321">
        <v>2.06</v>
      </c>
      <c r="O321">
        <v>655</v>
      </c>
      <c r="P321">
        <f t="shared" ca="1" si="18"/>
        <v>1</v>
      </c>
      <c r="Q321">
        <v>26</v>
      </c>
      <c r="R321">
        <v>4</v>
      </c>
      <c r="S321">
        <v>5.32</v>
      </c>
      <c r="T321">
        <f t="shared" ca="1" si="19"/>
        <v>560</v>
      </c>
      <c r="U321" s="2">
        <f ca="1">Table3[[#This Row],[Total Operating Time (minutes)]]/Table3[[#This Row],[Production planning Time(minutes)]]</f>
        <v>1.0321428571428573</v>
      </c>
      <c r="V321" s="2">
        <f>Table3[[#This Row],[Units Produced]]/Table3[[#This Row],[Max Capacity]]</f>
        <v>0.87328244274809164</v>
      </c>
      <c r="W321" s="2">
        <f>Table3[[#This Row],[Good Units]]/Table3[[#This Row],[Units Produced]]</f>
        <v>0.94930069930069927</v>
      </c>
      <c r="X321" s="2">
        <f>Table3[[#This Row],[Total Operating Time (minutes)]]/Table3[[#This Row],[Units Produced]]</f>
        <v>1.0104895104895104</v>
      </c>
      <c r="Y321" s="2">
        <f>Table3[[#This Row],[Defective Units]]/Table3[[#This Row],[Units Produced]]</f>
        <v>5.0699300699300696E-2</v>
      </c>
      <c r="Z321" s="4">
        <f ca="1">Table3[[#This Row],[Total Operating Time (minutes)]]/Table3[[#This Row],[Available Time(minutes)]]</f>
        <v>9.4754098360655732</v>
      </c>
      <c r="AA321" s="2">
        <f>Table3[[#This Row],[Good Units]]/Table3[[#This Row],[Units Produced]]</f>
        <v>0.94930069930069927</v>
      </c>
      <c r="AB321" s="2">
        <f>Table3[[#This Row],[Scrap Units]]/Table3[[#This Row],[Units Produced]]</f>
        <v>1.7482517482517483E-3</v>
      </c>
      <c r="AC321" s="4">
        <f>Table3[[#This Row],[Units Produced]]/Table3[[#This Row],[Shift]]</f>
        <v>190.66666666666666</v>
      </c>
      <c r="AD321" s="2">
        <f>Table3[[#This Row],[Units Produced]]/Table3[[#This Row],[Max Capacity]]</f>
        <v>0.87328244274809164</v>
      </c>
      <c r="AE321" s="4">
        <f>Table3[[#This Row],[Repair Time (minutes)]]/Table3[[#This Row],[Number of Repairs]]</f>
        <v>6.5</v>
      </c>
      <c r="AF321" s="4">
        <f ca="1">Table3[[#This Row],[Total Operating Time (minutes)]]/Table3[[#This Row],[Number of failures]]</f>
        <v>578</v>
      </c>
      <c r="AG321" s="4">
        <f>Table3[[#This Row],[Orders Fulfilled]]/Table3[[#This Row],[Orders Received]]</f>
        <v>1.2127659574468086</v>
      </c>
      <c r="AH321" s="4">
        <f>Table3[[#This Row],[Units Produced]]/Table3[[#This Row],[Energy Consumed (kWh)]]</f>
        <v>4.6511627906976747</v>
      </c>
    </row>
    <row r="322" spans="1:34" x14ac:dyDescent="0.3">
      <c r="A322" s="1">
        <f t="shared" ref="A322:A385" ca="1" si="20">RANDBETWEEN(DATE(2023,1,1),DATE(2024,1,10))</f>
        <v>45249</v>
      </c>
      <c r="B322">
        <v>3</v>
      </c>
      <c r="C322" t="s">
        <v>21</v>
      </c>
      <c r="D322">
        <v>424</v>
      </c>
      <c r="E322">
        <v>405</v>
      </c>
      <c r="F322">
        <v>19</v>
      </c>
      <c r="G322">
        <f t="shared" ref="G322:G385" ca="1" si="21">RANDBETWEEN(60,70)</f>
        <v>64</v>
      </c>
      <c r="H322">
        <v>46</v>
      </c>
      <c r="I322">
        <v>507</v>
      </c>
      <c r="J322">
        <v>2</v>
      </c>
      <c r="K322">
        <v>198</v>
      </c>
      <c r="L322">
        <v>55</v>
      </c>
      <c r="M322">
        <v>60</v>
      </c>
      <c r="N322">
        <v>2.74</v>
      </c>
      <c r="O322">
        <v>674</v>
      </c>
      <c r="P322">
        <f t="shared" ref="P322:P385" ca="1" si="22">RANDBETWEEN(1,7)</f>
        <v>3</v>
      </c>
      <c r="Q322">
        <v>31</v>
      </c>
      <c r="R322">
        <v>4</v>
      </c>
      <c r="S322">
        <v>5.37</v>
      </c>
      <c r="T322">
        <f t="shared" ref="T322:T385" ca="1" si="23">RANDBETWEEN(500,600)</f>
        <v>568</v>
      </c>
      <c r="U322" s="2">
        <f ca="1">Table3[[#This Row],[Total Operating Time (minutes)]]/Table3[[#This Row],[Production planning Time(minutes)]]</f>
        <v>0.89260563380281688</v>
      </c>
      <c r="V322" s="2">
        <f>Table3[[#This Row],[Units Produced]]/Table3[[#This Row],[Max Capacity]]</f>
        <v>0.62908011869436198</v>
      </c>
      <c r="W322" s="2">
        <f>Table3[[#This Row],[Good Units]]/Table3[[#This Row],[Units Produced]]</f>
        <v>0.95518867924528306</v>
      </c>
      <c r="X322" s="2">
        <f>Table3[[#This Row],[Total Operating Time (minutes)]]/Table3[[#This Row],[Units Produced]]</f>
        <v>1.195754716981132</v>
      </c>
      <c r="Y322" s="2">
        <f>Table3[[#This Row],[Defective Units]]/Table3[[#This Row],[Units Produced]]</f>
        <v>4.4811320754716978E-2</v>
      </c>
      <c r="Z322" s="4">
        <f ca="1">Table3[[#This Row],[Total Operating Time (minutes)]]/Table3[[#This Row],[Available Time(minutes)]]</f>
        <v>7.921875</v>
      </c>
      <c r="AA322" s="2">
        <f>Table3[[#This Row],[Good Units]]/Table3[[#This Row],[Units Produced]]</f>
        <v>0.95518867924528306</v>
      </c>
      <c r="AB322" s="2">
        <f>Table3[[#This Row],[Scrap Units]]/Table3[[#This Row],[Units Produced]]</f>
        <v>4.7169811320754715E-3</v>
      </c>
      <c r="AC322" s="4">
        <f>Table3[[#This Row],[Units Produced]]/Table3[[#This Row],[Shift]]</f>
        <v>141.33333333333334</v>
      </c>
      <c r="AD322" s="2">
        <f>Table3[[#This Row],[Units Produced]]/Table3[[#This Row],[Max Capacity]]</f>
        <v>0.62908011869436198</v>
      </c>
      <c r="AE322" s="4">
        <f>Table3[[#This Row],[Repair Time (minutes)]]/Table3[[#This Row],[Number of Repairs]]</f>
        <v>7.75</v>
      </c>
      <c r="AF322" s="4">
        <f ca="1">Table3[[#This Row],[Total Operating Time (minutes)]]/Table3[[#This Row],[Number of failures]]</f>
        <v>169</v>
      </c>
      <c r="AG322" s="4">
        <f>Table3[[#This Row],[Orders Fulfilled]]/Table3[[#This Row],[Orders Received]]</f>
        <v>0.91666666666666663</v>
      </c>
      <c r="AH322" s="4">
        <f>Table3[[#This Row],[Units Produced]]/Table3[[#This Row],[Energy Consumed (kWh)]]</f>
        <v>2.1414141414141414</v>
      </c>
    </row>
    <row r="323" spans="1:34" x14ac:dyDescent="0.3">
      <c r="A323" s="1">
        <f t="shared" ca="1" si="20"/>
        <v>45004</v>
      </c>
      <c r="B323">
        <v>2</v>
      </c>
      <c r="C323" t="s">
        <v>20</v>
      </c>
      <c r="D323">
        <v>626</v>
      </c>
      <c r="E323">
        <v>600</v>
      </c>
      <c r="F323">
        <v>26</v>
      </c>
      <c r="G323">
        <f t="shared" ca="1" si="21"/>
        <v>66</v>
      </c>
      <c r="H323">
        <v>19</v>
      </c>
      <c r="I323">
        <v>453</v>
      </c>
      <c r="J323">
        <v>1</v>
      </c>
      <c r="K323">
        <v>108.01</v>
      </c>
      <c r="L323">
        <v>40</v>
      </c>
      <c r="M323">
        <v>64</v>
      </c>
      <c r="N323">
        <v>2.59</v>
      </c>
      <c r="O323">
        <v>683</v>
      </c>
      <c r="P323">
        <f t="shared" ca="1" si="22"/>
        <v>6</v>
      </c>
      <c r="Q323">
        <v>38</v>
      </c>
      <c r="R323">
        <v>1</v>
      </c>
      <c r="S323">
        <v>5.65</v>
      </c>
      <c r="T323">
        <f t="shared" ca="1" si="23"/>
        <v>554</v>
      </c>
      <c r="U323" s="2">
        <f ca="1">Table3[[#This Row],[Total Operating Time (minutes)]]/Table3[[#This Row],[Production planning Time(minutes)]]</f>
        <v>0.81768953068592054</v>
      </c>
      <c r="V323" s="2">
        <f>Table3[[#This Row],[Units Produced]]/Table3[[#This Row],[Max Capacity]]</f>
        <v>0.91654465592972179</v>
      </c>
      <c r="W323" s="2">
        <f>Table3[[#This Row],[Good Units]]/Table3[[#This Row],[Units Produced]]</f>
        <v>0.95846645367412142</v>
      </c>
      <c r="X323" s="2">
        <f>Table3[[#This Row],[Total Operating Time (minutes)]]/Table3[[#This Row],[Units Produced]]</f>
        <v>0.72364217252396168</v>
      </c>
      <c r="Y323" s="2">
        <f>Table3[[#This Row],[Defective Units]]/Table3[[#This Row],[Units Produced]]</f>
        <v>4.1533546325878593E-2</v>
      </c>
      <c r="Z323" s="4">
        <f ca="1">Table3[[#This Row],[Total Operating Time (minutes)]]/Table3[[#This Row],[Available Time(minutes)]]</f>
        <v>6.8636363636363633</v>
      </c>
      <c r="AA323" s="2">
        <f>Table3[[#This Row],[Good Units]]/Table3[[#This Row],[Units Produced]]</f>
        <v>0.95846645367412142</v>
      </c>
      <c r="AB323" s="2">
        <f>Table3[[#This Row],[Scrap Units]]/Table3[[#This Row],[Units Produced]]</f>
        <v>1.5974440894568689E-3</v>
      </c>
      <c r="AC323" s="4">
        <f>Table3[[#This Row],[Units Produced]]/Table3[[#This Row],[Shift]]</f>
        <v>313</v>
      </c>
      <c r="AD323" s="2">
        <f>Table3[[#This Row],[Units Produced]]/Table3[[#This Row],[Max Capacity]]</f>
        <v>0.91654465592972179</v>
      </c>
      <c r="AE323" s="4">
        <f>Table3[[#This Row],[Repair Time (minutes)]]/Table3[[#This Row],[Number of Repairs]]</f>
        <v>38</v>
      </c>
      <c r="AF323" s="4">
        <f ca="1">Table3[[#This Row],[Total Operating Time (minutes)]]/Table3[[#This Row],[Number of failures]]</f>
        <v>75.5</v>
      </c>
      <c r="AG323" s="4">
        <f>Table3[[#This Row],[Orders Fulfilled]]/Table3[[#This Row],[Orders Received]]</f>
        <v>0.625</v>
      </c>
      <c r="AH323" s="4">
        <f>Table3[[#This Row],[Units Produced]]/Table3[[#This Row],[Energy Consumed (kWh)]]</f>
        <v>5.7957596518840848</v>
      </c>
    </row>
    <row r="324" spans="1:34" x14ac:dyDescent="0.3">
      <c r="A324" s="1">
        <f t="shared" ca="1" si="20"/>
        <v>45043</v>
      </c>
      <c r="B324">
        <v>3</v>
      </c>
      <c r="C324" t="s">
        <v>19</v>
      </c>
      <c r="D324">
        <v>507</v>
      </c>
      <c r="E324">
        <v>478</v>
      </c>
      <c r="F324">
        <v>29</v>
      </c>
      <c r="G324">
        <f t="shared" ca="1" si="21"/>
        <v>65</v>
      </c>
      <c r="H324">
        <v>39</v>
      </c>
      <c r="I324">
        <v>498</v>
      </c>
      <c r="J324">
        <v>3</v>
      </c>
      <c r="K324">
        <v>173.1</v>
      </c>
      <c r="L324">
        <v>30</v>
      </c>
      <c r="M324">
        <v>43</v>
      </c>
      <c r="N324">
        <v>4.34</v>
      </c>
      <c r="O324">
        <v>678</v>
      </c>
      <c r="P324">
        <f t="shared" ca="1" si="22"/>
        <v>6</v>
      </c>
      <c r="Q324">
        <v>36</v>
      </c>
      <c r="R324">
        <v>4</v>
      </c>
      <c r="S324">
        <v>6.56</v>
      </c>
      <c r="T324">
        <f t="shared" ca="1" si="23"/>
        <v>541</v>
      </c>
      <c r="U324" s="2">
        <f ca="1">Table3[[#This Row],[Total Operating Time (minutes)]]/Table3[[#This Row],[Production planning Time(minutes)]]</f>
        <v>0.92051756007393715</v>
      </c>
      <c r="V324" s="2">
        <f>Table3[[#This Row],[Units Produced]]/Table3[[#This Row],[Max Capacity]]</f>
        <v>0.74778761061946908</v>
      </c>
      <c r="W324" s="2">
        <f>Table3[[#This Row],[Good Units]]/Table3[[#This Row],[Units Produced]]</f>
        <v>0.94280078895463515</v>
      </c>
      <c r="X324" s="2">
        <f>Table3[[#This Row],[Total Operating Time (minutes)]]/Table3[[#This Row],[Units Produced]]</f>
        <v>0.98224852071005919</v>
      </c>
      <c r="Y324" s="2">
        <f>Table3[[#This Row],[Defective Units]]/Table3[[#This Row],[Units Produced]]</f>
        <v>5.7199211045364892E-2</v>
      </c>
      <c r="Z324" s="4">
        <f ca="1">Table3[[#This Row],[Total Operating Time (minutes)]]/Table3[[#This Row],[Available Time(minutes)]]</f>
        <v>7.6615384615384619</v>
      </c>
      <c r="AA324" s="2">
        <f>Table3[[#This Row],[Good Units]]/Table3[[#This Row],[Units Produced]]</f>
        <v>0.94280078895463515</v>
      </c>
      <c r="AB324" s="2">
        <f>Table3[[#This Row],[Scrap Units]]/Table3[[#This Row],[Units Produced]]</f>
        <v>5.9171597633136093E-3</v>
      </c>
      <c r="AC324" s="4">
        <f>Table3[[#This Row],[Units Produced]]/Table3[[#This Row],[Shift]]</f>
        <v>169</v>
      </c>
      <c r="AD324" s="2">
        <f>Table3[[#This Row],[Units Produced]]/Table3[[#This Row],[Max Capacity]]</f>
        <v>0.74778761061946908</v>
      </c>
      <c r="AE324" s="4">
        <f>Table3[[#This Row],[Repair Time (minutes)]]/Table3[[#This Row],[Number of Repairs]]</f>
        <v>9</v>
      </c>
      <c r="AF324" s="4">
        <f ca="1">Table3[[#This Row],[Total Operating Time (minutes)]]/Table3[[#This Row],[Number of failures]]</f>
        <v>83</v>
      </c>
      <c r="AG324" s="4">
        <f>Table3[[#This Row],[Orders Fulfilled]]/Table3[[#This Row],[Orders Received]]</f>
        <v>0.69767441860465118</v>
      </c>
      <c r="AH324" s="4">
        <f>Table3[[#This Row],[Units Produced]]/Table3[[#This Row],[Energy Consumed (kWh)]]</f>
        <v>2.9289428076256501</v>
      </c>
    </row>
    <row r="325" spans="1:34" x14ac:dyDescent="0.3">
      <c r="A325" s="1">
        <f t="shared" ca="1" si="20"/>
        <v>45187</v>
      </c>
      <c r="B325">
        <v>3</v>
      </c>
      <c r="C325" t="s">
        <v>20</v>
      </c>
      <c r="D325">
        <v>556</v>
      </c>
      <c r="E325">
        <v>528</v>
      </c>
      <c r="F325">
        <v>28</v>
      </c>
      <c r="G325">
        <f t="shared" ca="1" si="21"/>
        <v>65</v>
      </c>
      <c r="H325">
        <v>39</v>
      </c>
      <c r="I325">
        <v>449</v>
      </c>
      <c r="J325">
        <v>4</v>
      </c>
      <c r="K325">
        <v>184.43</v>
      </c>
      <c r="L325">
        <v>49</v>
      </c>
      <c r="M325">
        <v>49</v>
      </c>
      <c r="N325">
        <v>4.71</v>
      </c>
      <c r="O325">
        <v>658</v>
      </c>
      <c r="P325">
        <f t="shared" ca="1" si="22"/>
        <v>4</v>
      </c>
      <c r="Q325">
        <v>32</v>
      </c>
      <c r="R325">
        <v>4</v>
      </c>
      <c r="S325">
        <v>4.72</v>
      </c>
      <c r="T325">
        <f t="shared" ca="1" si="23"/>
        <v>557</v>
      </c>
      <c r="U325" s="2">
        <f ca="1">Table3[[#This Row],[Total Operating Time (minutes)]]/Table3[[#This Row],[Production planning Time(minutes)]]</f>
        <v>0.80610412926391384</v>
      </c>
      <c r="V325" s="2">
        <f>Table3[[#This Row],[Units Produced]]/Table3[[#This Row],[Max Capacity]]</f>
        <v>0.84498480243161089</v>
      </c>
      <c r="W325" s="2">
        <f>Table3[[#This Row],[Good Units]]/Table3[[#This Row],[Units Produced]]</f>
        <v>0.94964028776978415</v>
      </c>
      <c r="X325" s="2">
        <f>Table3[[#This Row],[Total Operating Time (minutes)]]/Table3[[#This Row],[Units Produced]]</f>
        <v>0.80755395683453235</v>
      </c>
      <c r="Y325" s="2">
        <f>Table3[[#This Row],[Defective Units]]/Table3[[#This Row],[Units Produced]]</f>
        <v>5.0359712230215826E-2</v>
      </c>
      <c r="Z325" s="4">
        <f ca="1">Table3[[#This Row],[Total Operating Time (minutes)]]/Table3[[#This Row],[Available Time(minutes)]]</f>
        <v>6.907692307692308</v>
      </c>
      <c r="AA325" s="2">
        <f>Table3[[#This Row],[Good Units]]/Table3[[#This Row],[Units Produced]]</f>
        <v>0.94964028776978415</v>
      </c>
      <c r="AB325" s="2">
        <f>Table3[[#This Row],[Scrap Units]]/Table3[[#This Row],[Units Produced]]</f>
        <v>7.1942446043165471E-3</v>
      </c>
      <c r="AC325" s="4">
        <f>Table3[[#This Row],[Units Produced]]/Table3[[#This Row],[Shift]]</f>
        <v>185.33333333333334</v>
      </c>
      <c r="AD325" s="2">
        <f>Table3[[#This Row],[Units Produced]]/Table3[[#This Row],[Max Capacity]]</f>
        <v>0.84498480243161089</v>
      </c>
      <c r="AE325" s="4">
        <f>Table3[[#This Row],[Repair Time (minutes)]]/Table3[[#This Row],[Number of Repairs]]</f>
        <v>8</v>
      </c>
      <c r="AF325" s="4">
        <f ca="1">Table3[[#This Row],[Total Operating Time (minutes)]]/Table3[[#This Row],[Number of failures]]</f>
        <v>112.25</v>
      </c>
      <c r="AG325" s="4">
        <f>Table3[[#This Row],[Orders Fulfilled]]/Table3[[#This Row],[Orders Received]]</f>
        <v>1</v>
      </c>
      <c r="AH325" s="4">
        <f>Table3[[#This Row],[Units Produced]]/Table3[[#This Row],[Energy Consumed (kWh)]]</f>
        <v>3.0146939218131541</v>
      </c>
    </row>
    <row r="326" spans="1:34" x14ac:dyDescent="0.3">
      <c r="A326" s="1">
        <f t="shared" ca="1" si="20"/>
        <v>45171</v>
      </c>
      <c r="B326">
        <v>3</v>
      </c>
      <c r="C326" t="s">
        <v>18</v>
      </c>
      <c r="D326">
        <v>694</v>
      </c>
      <c r="E326">
        <v>665</v>
      </c>
      <c r="F326">
        <v>29</v>
      </c>
      <c r="G326">
        <f t="shared" ca="1" si="21"/>
        <v>64</v>
      </c>
      <c r="H326">
        <v>57</v>
      </c>
      <c r="I326">
        <v>562</v>
      </c>
      <c r="J326">
        <v>7</v>
      </c>
      <c r="K326">
        <v>155.91</v>
      </c>
      <c r="L326">
        <v>52</v>
      </c>
      <c r="M326">
        <v>58</v>
      </c>
      <c r="N326">
        <v>4.0199999999999996</v>
      </c>
      <c r="O326">
        <v>606</v>
      </c>
      <c r="P326">
        <f t="shared" ca="1" si="22"/>
        <v>3</v>
      </c>
      <c r="Q326">
        <v>28</v>
      </c>
      <c r="R326">
        <v>3</v>
      </c>
      <c r="S326">
        <v>7.19</v>
      </c>
      <c r="T326">
        <f t="shared" ca="1" si="23"/>
        <v>511</v>
      </c>
      <c r="U326" s="2">
        <f ca="1">Table3[[#This Row],[Total Operating Time (minutes)]]/Table3[[#This Row],[Production planning Time(minutes)]]</f>
        <v>1.0998043052837574</v>
      </c>
      <c r="V326" s="2">
        <f>Table3[[#This Row],[Units Produced]]/Table3[[#This Row],[Max Capacity]]</f>
        <v>1.1452145214521452</v>
      </c>
      <c r="W326" s="2">
        <f>Table3[[#This Row],[Good Units]]/Table3[[#This Row],[Units Produced]]</f>
        <v>0.9582132564841499</v>
      </c>
      <c r="X326" s="2">
        <f>Table3[[#This Row],[Total Operating Time (minutes)]]/Table3[[#This Row],[Units Produced]]</f>
        <v>0.80979827089337175</v>
      </c>
      <c r="Y326" s="2">
        <f>Table3[[#This Row],[Defective Units]]/Table3[[#This Row],[Units Produced]]</f>
        <v>4.1786743515850142E-2</v>
      </c>
      <c r="Z326" s="4">
        <f ca="1">Table3[[#This Row],[Total Operating Time (minutes)]]/Table3[[#This Row],[Available Time(minutes)]]</f>
        <v>8.78125</v>
      </c>
      <c r="AA326" s="2">
        <f>Table3[[#This Row],[Good Units]]/Table3[[#This Row],[Units Produced]]</f>
        <v>0.9582132564841499</v>
      </c>
      <c r="AB326" s="2">
        <f>Table3[[#This Row],[Scrap Units]]/Table3[[#This Row],[Units Produced]]</f>
        <v>1.0086455331412104E-2</v>
      </c>
      <c r="AC326" s="4">
        <f>Table3[[#This Row],[Units Produced]]/Table3[[#This Row],[Shift]]</f>
        <v>231.33333333333334</v>
      </c>
      <c r="AD326" s="2">
        <f>Table3[[#This Row],[Units Produced]]/Table3[[#This Row],[Max Capacity]]</f>
        <v>1.1452145214521452</v>
      </c>
      <c r="AE326" s="4">
        <f>Table3[[#This Row],[Repair Time (minutes)]]/Table3[[#This Row],[Number of Repairs]]</f>
        <v>9.3333333333333339</v>
      </c>
      <c r="AF326" s="4">
        <f ca="1">Table3[[#This Row],[Total Operating Time (minutes)]]/Table3[[#This Row],[Number of failures]]</f>
        <v>187.33333333333334</v>
      </c>
      <c r="AG326" s="4">
        <f>Table3[[#This Row],[Orders Fulfilled]]/Table3[[#This Row],[Orders Received]]</f>
        <v>0.89655172413793105</v>
      </c>
      <c r="AH326" s="4">
        <f>Table3[[#This Row],[Units Produced]]/Table3[[#This Row],[Energy Consumed (kWh)]]</f>
        <v>4.4512859983323709</v>
      </c>
    </row>
    <row r="327" spans="1:34" x14ac:dyDescent="0.3">
      <c r="A327" s="1">
        <f t="shared" ca="1" si="20"/>
        <v>45166</v>
      </c>
      <c r="B327">
        <v>1</v>
      </c>
      <c r="C327" t="s">
        <v>19</v>
      </c>
      <c r="D327">
        <v>425</v>
      </c>
      <c r="E327">
        <v>403</v>
      </c>
      <c r="F327">
        <v>22</v>
      </c>
      <c r="G327">
        <f t="shared" ca="1" si="21"/>
        <v>62</v>
      </c>
      <c r="H327">
        <v>27</v>
      </c>
      <c r="I327">
        <v>411</v>
      </c>
      <c r="J327">
        <v>6</v>
      </c>
      <c r="K327">
        <v>156.13999999999999</v>
      </c>
      <c r="L327">
        <v>58</v>
      </c>
      <c r="M327">
        <v>66</v>
      </c>
      <c r="N327">
        <v>3.62</v>
      </c>
      <c r="O327">
        <v>683</v>
      </c>
      <c r="P327">
        <f t="shared" ca="1" si="22"/>
        <v>2</v>
      </c>
      <c r="Q327">
        <v>25</v>
      </c>
      <c r="R327">
        <v>1</v>
      </c>
      <c r="S327">
        <v>5.07</v>
      </c>
      <c r="T327">
        <f t="shared" ca="1" si="23"/>
        <v>542</v>
      </c>
      <c r="U327" s="2">
        <f ca="1">Table3[[#This Row],[Total Operating Time (minutes)]]/Table3[[#This Row],[Production planning Time(minutes)]]</f>
        <v>0.75830258302583031</v>
      </c>
      <c r="V327" s="2">
        <f>Table3[[#This Row],[Units Produced]]/Table3[[#This Row],[Max Capacity]]</f>
        <v>0.62225475841874089</v>
      </c>
      <c r="W327" s="2">
        <f>Table3[[#This Row],[Good Units]]/Table3[[#This Row],[Units Produced]]</f>
        <v>0.94823529411764707</v>
      </c>
      <c r="X327" s="2">
        <f>Table3[[#This Row],[Total Operating Time (minutes)]]/Table3[[#This Row],[Units Produced]]</f>
        <v>0.96705882352941175</v>
      </c>
      <c r="Y327" s="2">
        <f>Table3[[#This Row],[Defective Units]]/Table3[[#This Row],[Units Produced]]</f>
        <v>5.1764705882352942E-2</v>
      </c>
      <c r="Z327" s="4">
        <f ca="1">Table3[[#This Row],[Total Operating Time (minutes)]]/Table3[[#This Row],[Available Time(minutes)]]</f>
        <v>6.629032258064516</v>
      </c>
      <c r="AA327" s="2">
        <f>Table3[[#This Row],[Good Units]]/Table3[[#This Row],[Units Produced]]</f>
        <v>0.94823529411764707</v>
      </c>
      <c r="AB327" s="2">
        <f>Table3[[#This Row],[Scrap Units]]/Table3[[#This Row],[Units Produced]]</f>
        <v>1.411764705882353E-2</v>
      </c>
      <c r="AC327" s="4">
        <f>Table3[[#This Row],[Units Produced]]/Table3[[#This Row],[Shift]]</f>
        <v>425</v>
      </c>
      <c r="AD327" s="2">
        <f>Table3[[#This Row],[Units Produced]]/Table3[[#This Row],[Max Capacity]]</f>
        <v>0.62225475841874089</v>
      </c>
      <c r="AE327" s="4">
        <f>Table3[[#This Row],[Repair Time (minutes)]]/Table3[[#This Row],[Number of Repairs]]</f>
        <v>25</v>
      </c>
      <c r="AF327" s="4">
        <f ca="1">Table3[[#This Row],[Total Operating Time (minutes)]]/Table3[[#This Row],[Number of failures]]</f>
        <v>205.5</v>
      </c>
      <c r="AG327" s="4">
        <f>Table3[[#This Row],[Orders Fulfilled]]/Table3[[#This Row],[Orders Received]]</f>
        <v>0.87878787878787878</v>
      </c>
      <c r="AH327" s="4">
        <f>Table3[[#This Row],[Units Produced]]/Table3[[#This Row],[Energy Consumed (kWh)]]</f>
        <v>2.7219162290252341</v>
      </c>
    </row>
    <row r="328" spans="1:34" x14ac:dyDescent="0.3">
      <c r="A328" s="1">
        <f t="shared" ca="1" si="20"/>
        <v>44939</v>
      </c>
      <c r="B328">
        <v>2</v>
      </c>
      <c r="C328" t="s">
        <v>18</v>
      </c>
      <c r="D328">
        <v>595</v>
      </c>
      <c r="E328">
        <v>565</v>
      </c>
      <c r="F328">
        <v>30</v>
      </c>
      <c r="G328">
        <f t="shared" ca="1" si="21"/>
        <v>69</v>
      </c>
      <c r="H328">
        <v>30</v>
      </c>
      <c r="I328">
        <v>590</v>
      </c>
      <c r="J328">
        <v>4</v>
      </c>
      <c r="K328">
        <v>175.86</v>
      </c>
      <c r="L328">
        <v>45</v>
      </c>
      <c r="M328">
        <v>61</v>
      </c>
      <c r="N328">
        <v>2.84</v>
      </c>
      <c r="O328">
        <v>631</v>
      </c>
      <c r="P328">
        <f t="shared" ca="1" si="22"/>
        <v>5</v>
      </c>
      <c r="Q328">
        <v>40</v>
      </c>
      <c r="R328">
        <v>1</v>
      </c>
      <c r="S328">
        <v>4.8</v>
      </c>
      <c r="T328">
        <f t="shared" ca="1" si="23"/>
        <v>526</v>
      </c>
      <c r="U328" s="2">
        <f ca="1">Table3[[#This Row],[Total Operating Time (minutes)]]/Table3[[#This Row],[Production planning Time(minutes)]]</f>
        <v>1.1216730038022813</v>
      </c>
      <c r="V328" s="2">
        <f>Table3[[#This Row],[Units Produced]]/Table3[[#This Row],[Max Capacity]]</f>
        <v>0.94294770206022183</v>
      </c>
      <c r="W328" s="2">
        <f>Table3[[#This Row],[Good Units]]/Table3[[#This Row],[Units Produced]]</f>
        <v>0.94957983193277307</v>
      </c>
      <c r="X328" s="2">
        <f>Table3[[#This Row],[Total Operating Time (minutes)]]/Table3[[#This Row],[Units Produced]]</f>
        <v>0.99159663865546221</v>
      </c>
      <c r="Y328" s="2">
        <f>Table3[[#This Row],[Defective Units]]/Table3[[#This Row],[Units Produced]]</f>
        <v>5.0420168067226892E-2</v>
      </c>
      <c r="Z328" s="4">
        <f ca="1">Table3[[#This Row],[Total Operating Time (minutes)]]/Table3[[#This Row],[Available Time(minutes)]]</f>
        <v>8.5507246376811601</v>
      </c>
      <c r="AA328" s="2">
        <f>Table3[[#This Row],[Good Units]]/Table3[[#This Row],[Units Produced]]</f>
        <v>0.94957983193277307</v>
      </c>
      <c r="AB328" s="2">
        <f>Table3[[#This Row],[Scrap Units]]/Table3[[#This Row],[Units Produced]]</f>
        <v>6.7226890756302525E-3</v>
      </c>
      <c r="AC328" s="4">
        <f>Table3[[#This Row],[Units Produced]]/Table3[[#This Row],[Shift]]</f>
        <v>297.5</v>
      </c>
      <c r="AD328" s="2">
        <f>Table3[[#This Row],[Units Produced]]/Table3[[#This Row],[Max Capacity]]</f>
        <v>0.94294770206022183</v>
      </c>
      <c r="AE328" s="4">
        <f>Table3[[#This Row],[Repair Time (minutes)]]/Table3[[#This Row],[Number of Repairs]]</f>
        <v>40</v>
      </c>
      <c r="AF328" s="4">
        <f ca="1">Table3[[#This Row],[Total Operating Time (minutes)]]/Table3[[#This Row],[Number of failures]]</f>
        <v>118</v>
      </c>
      <c r="AG328" s="4">
        <f>Table3[[#This Row],[Orders Fulfilled]]/Table3[[#This Row],[Orders Received]]</f>
        <v>0.73770491803278693</v>
      </c>
      <c r="AH328" s="4">
        <f>Table3[[#This Row],[Units Produced]]/Table3[[#This Row],[Energy Consumed (kWh)]]</f>
        <v>3.3833731377231886</v>
      </c>
    </row>
    <row r="329" spans="1:34" x14ac:dyDescent="0.3">
      <c r="A329" s="1">
        <f t="shared" ca="1" si="20"/>
        <v>45169</v>
      </c>
      <c r="B329">
        <v>1</v>
      </c>
      <c r="C329" t="s">
        <v>18</v>
      </c>
      <c r="D329">
        <v>489</v>
      </c>
      <c r="E329">
        <v>468</v>
      </c>
      <c r="F329">
        <v>21</v>
      </c>
      <c r="G329">
        <f t="shared" ca="1" si="21"/>
        <v>60</v>
      </c>
      <c r="H329">
        <v>17</v>
      </c>
      <c r="I329">
        <v>526</v>
      </c>
      <c r="J329">
        <v>8</v>
      </c>
      <c r="K329">
        <v>141.47</v>
      </c>
      <c r="L329">
        <v>51</v>
      </c>
      <c r="M329">
        <v>66</v>
      </c>
      <c r="N329">
        <v>3.88</v>
      </c>
      <c r="O329">
        <v>667</v>
      </c>
      <c r="P329">
        <f t="shared" ca="1" si="22"/>
        <v>7</v>
      </c>
      <c r="Q329">
        <v>40</v>
      </c>
      <c r="R329">
        <v>1</v>
      </c>
      <c r="S329">
        <v>4.7300000000000004</v>
      </c>
      <c r="T329">
        <f t="shared" ca="1" si="23"/>
        <v>569</v>
      </c>
      <c r="U329" s="2">
        <f ca="1">Table3[[#This Row],[Total Operating Time (minutes)]]/Table3[[#This Row],[Production planning Time(minutes)]]</f>
        <v>0.92442882249560632</v>
      </c>
      <c r="V329" s="2">
        <f>Table3[[#This Row],[Units Produced]]/Table3[[#This Row],[Max Capacity]]</f>
        <v>0.73313343328335834</v>
      </c>
      <c r="W329" s="2">
        <f>Table3[[#This Row],[Good Units]]/Table3[[#This Row],[Units Produced]]</f>
        <v>0.95705521472392641</v>
      </c>
      <c r="X329" s="2">
        <f>Table3[[#This Row],[Total Operating Time (minutes)]]/Table3[[#This Row],[Units Produced]]</f>
        <v>1.0756646216768917</v>
      </c>
      <c r="Y329" s="2">
        <f>Table3[[#This Row],[Defective Units]]/Table3[[#This Row],[Units Produced]]</f>
        <v>4.2944785276073622E-2</v>
      </c>
      <c r="Z329" s="4">
        <f ca="1">Table3[[#This Row],[Total Operating Time (minutes)]]/Table3[[#This Row],[Available Time(minutes)]]</f>
        <v>8.7666666666666675</v>
      </c>
      <c r="AA329" s="2">
        <f>Table3[[#This Row],[Good Units]]/Table3[[#This Row],[Units Produced]]</f>
        <v>0.95705521472392641</v>
      </c>
      <c r="AB329" s="2">
        <f>Table3[[#This Row],[Scrap Units]]/Table3[[#This Row],[Units Produced]]</f>
        <v>1.6359918200408999E-2</v>
      </c>
      <c r="AC329" s="4">
        <f>Table3[[#This Row],[Units Produced]]/Table3[[#This Row],[Shift]]</f>
        <v>489</v>
      </c>
      <c r="AD329" s="2">
        <f>Table3[[#This Row],[Units Produced]]/Table3[[#This Row],[Max Capacity]]</f>
        <v>0.73313343328335834</v>
      </c>
      <c r="AE329" s="4">
        <f>Table3[[#This Row],[Repair Time (minutes)]]/Table3[[#This Row],[Number of Repairs]]</f>
        <v>40</v>
      </c>
      <c r="AF329" s="4">
        <f ca="1">Table3[[#This Row],[Total Operating Time (minutes)]]/Table3[[#This Row],[Number of failures]]</f>
        <v>75.142857142857139</v>
      </c>
      <c r="AG329" s="4">
        <f>Table3[[#This Row],[Orders Fulfilled]]/Table3[[#This Row],[Orders Received]]</f>
        <v>0.77272727272727271</v>
      </c>
      <c r="AH329" s="4">
        <f>Table3[[#This Row],[Units Produced]]/Table3[[#This Row],[Energy Consumed (kWh)]]</f>
        <v>3.4565632289531352</v>
      </c>
    </row>
    <row r="330" spans="1:34" x14ac:dyDescent="0.3">
      <c r="A330" s="1">
        <f t="shared" ca="1" si="20"/>
        <v>45240</v>
      </c>
      <c r="B330">
        <v>2</v>
      </c>
      <c r="C330" t="s">
        <v>18</v>
      </c>
      <c r="D330">
        <v>578</v>
      </c>
      <c r="E330">
        <v>557</v>
      </c>
      <c r="F330">
        <v>21</v>
      </c>
      <c r="G330">
        <f t="shared" ca="1" si="21"/>
        <v>66</v>
      </c>
      <c r="H330">
        <v>16</v>
      </c>
      <c r="I330">
        <v>417</v>
      </c>
      <c r="J330">
        <v>6</v>
      </c>
      <c r="K330">
        <v>145.71</v>
      </c>
      <c r="L330">
        <v>48</v>
      </c>
      <c r="M330">
        <v>55</v>
      </c>
      <c r="N330">
        <v>4.55</v>
      </c>
      <c r="O330">
        <v>676</v>
      </c>
      <c r="P330">
        <f t="shared" ca="1" si="22"/>
        <v>5</v>
      </c>
      <c r="Q330">
        <v>33</v>
      </c>
      <c r="R330">
        <v>5</v>
      </c>
      <c r="S330">
        <v>6.14</v>
      </c>
      <c r="T330">
        <f t="shared" ca="1" si="23"/>
        <v>533</v>
      </c>
      <c r="U330" s="2">
        <f ca="1">Table3[[#This Row],[Total Operating Time (minutes)]]/Table3[[#This Row],[Production planning Time(minutes)]]</f>
        <v>0.78236397748592867</v>
      </c>
      <c r="V330" s="2">
        <f>Table3[[#This Row],[Units Produced]]/Table3[[#This Row],[Max Capacity]]</f>
        <v>0.8550295857988166</v>
      </c>
      <c r="W330" s="2">
        <f>Table3[[#This Row],[Good Units]]/Table3[[#This Row],[Units Produced]]</f>
        <v>0.96366782006920415</v>
      </c>
      <c r="X330" s="2">
        <f>Table3[[#This Row],[Total Operating Time (minutes)]]/Table3[[#This Row],[Units Produced]]</f>
        <v>0.72145328719723179</v>
      </c>
      <c r="Y330" s="2">
        <f>Table3[[#This Row],[Defective Units]]/Table3[[#This Row],[Units Produced]]</f>
        <v>3.6332179930795849E-2</v>
      </c>
      <c r="Z330" s="4">
        <f ca="1">Table3[[#This Row],[Total Operating Time (minutes)]]/Table3[[#This Row],[Available Time(minutes)]]</f>
        <v>6.3181818181818183</v>
      </c>
      <c r="AA330" s="2">
        <f>Table3[[#This Row],[Good Units]]/Table3[[#This Row],[Units Produced]]</f>
        <v>0.96366782006920415</v>
      </c>
      <c r="AB330" s="2">
        <f>Table3[[#This Row],[Scrap Units]]/Table3[[#This Row],[Units Produced]]</f>
        <v>1.0380622837370242E-2</v>
      </c>
      <c r="AC330" s="4">
        <f>Table3[[#This Row],[Units Produced]]/Table3[[#This Row],[Shift]]</f>
        <v>289</v>
      </c>
      <c r="AD330" s="2">
        <f>Table3[[#This Row],[Units Produced]]/Table3[[#This Row],[Max Capacity]]</f>
        <v>0.8550295857988166</v>
      </c>
      <c r="AE330" s="4">
        <f>Table3[[#This Row],[Repair Time (minutes)]]/Table3[[#This Row],[Number of Repairs]]</f>
        <v>6.6</v>
      </c>
      <c r="AF330" s="4">
        <f ca="1">Table3[[#This Row],[Total Operating Time (minutes)]]/Table3[[#This Row],[Number of failures]]</f>
        <v>83.4</v>
      </c>
      <c r="AG330" s="4">
        <f>Table3[[#This Row],[Orders Fulfilled]]/Table3[[#This Row],[Orders Received]]</f>
        <v>0.87272727272727268</v>
      </c>
      <c r="AH330" s="4">
        <f>Table3[[#This Row],[Units Produced]]/Table3[[#This Row],[Energy Consumed (kWh)]]</f>
        <v>3.9667833367648067</v>
      </c>
    </row>
    <row r="331" spans="1:34" x14ac:dyDescent="0.3">
      <c r="A331" s="1">
        <f t="shared" ca="1" si="20"/>
        <v>45188</v>
      </c>
      <c r="B331">
        <v>3</v>
      </c>
      <c r="C331" t="s">
        <v>20</v>
      </c>
      <c r="D331">
        <v>487</v>
      </c>
      <c r="E331">
        <v>475</v>
      </c>
      <c r="F331">
        <v>12</v>
      </c>
      <c r="G331">
        <f t="shared" ca="1" si="21"/>
        <v>66</v>
      </c>
      <c r="H331">
        <v>59</v>
      </c>
      <c r="I331">
        <v>544</v>
      </c>
      <c r="J331">
        <v>2</v>
      </c>
      <c r="K331">
        <v>128.66</v>
      </c>
      <c r="L331">
        <v>52</v>
      </c>
      <c r="M331">
        <v>50</v>
      </c>
      <c r="N331">
        <v>4.2300000000000004</v>
      </c>
      <c r="O331">
        <v>671</v>
      </c>
      <c r="P331">
        <f t="shared" ca="1" si="22"/>
        <v>7</v>
      </c>
      <c r="Q331">
        <v>26</v>
      </c>
      <c r="R331">
        <v>3</v>
      </c>
      <c r="S331">
        <v>6.76</v>
      </c>
      <c r="T331">
        <f t="shared" ca="1" si="23"/>
        <v>501</v>
      </c>
      <c r="U331" s="2">
        <f ca="1">Table3[[#This Row],[Total Operating Time (minutes)]]/Table3[[#This Row],[Production planning Time(minutes)]]</f>
        <v>1.0858283433133733</v>
      </c>
      <c r="V331" s="2">
        <f>Table3[[#This Row],[Units Produced]]/Table3[[#This Row],[Max Capacity]]</f>
        <v>0.72578241430700452</v>
      </c>
      <c r="W331" s="2">
        <f>Table3[[#This Row],[Good Units]]/Table3[[#This Row],[Units Produced]]</f>
        <v>0.97535934291581106</v>
      </c>
      <c r="X331" s="2">
        <f>Table3[[#This Row],[Total Operating Time (minutes)]]/Table3[[#This Row],[Units Produced]]</f>
        <v>1.1170431211498972</v>
      </c>
      <c r="Y331" s="2">
        <f>Table3[[#This Row],[Defective Units]]/Table3[[#This Row],[Units Produced]]</f>
        <v>2.4640657084188913E-2</v>
      </c>
      <c r="Z331" s="4">
        <f ca="1">Table3[[#This Row],[Total Operating Time (minutes)]]/Table3[[#This Row],[Available Time(minutes)]]</f>
        <v>8.2424242424242422</v>
      </c>
      <c r="AA331" s="2">
        <f>Table3[[#This Row],[Good Units]]/Table3[[#This Row],[Units Produced]]</f>
        <v>0.97535934291581106</v>
      </c>
      <c r="AB331" s="2">
        <f>Table3[[#This Row],[Scrap Units]]/Table3[[#This Row],[Units Produced]]</f>
        <v>4.1067761806981521E-3</v>
      </c>
      <c r="AC331" s="4">
        <f>Table3[[#This Row],[Units Produced]]/Table3[[#This Row],[Shift]]</f>
        <v>162.33333333333334</v>
      </c>
      <c r="AD331" s="2">
        <f>Table3[[#This Row],[Units Produced]]/Table3[[#This Row],[Max Capacity]]</f>
        <v>0.72578241430700452</v>
      </c>
      <c r="AE331" s="4">
        <f>Table3[[#This Row],[Repair Time (minutes)]]/Table3[[#This Row],[Number of Repairs]]</f>
        <v>8.6666666666666661</v>
      </c>
      <c r="AF331" s="4">
        <f ca="1">Table3[[#This Row],[Total Operating Time (minutes)]]/Table3[[#This Row],[Number of failures]]</f>
        <v>77.714285714285708</v>
      </c>
      <c r="AG331" s="4">
        <f>Table3[[#This Row],[Orders Fulfilled]]/Table3[[#This Row],[Orders Received]]</f>
        <v>1.04</v>
      </c>
      <c r="AH331" s="4">
        <f>Table3[[#This Row],[Units Produced]]/Table3[[#This Row],[Energy Consumed (kWh)]]</f>
        <v>3.7851702160733716</v>
      </c>
    </row>
    <row r="332" spans="1:34" x14ac:dyDescent="0.3">
      <c r="A332" s="1">
        <f t="shared" ca="1" si="20"/>
        <v>45066</v>
      </c>
      <c r="B332">
        <v>1</v>
      </c>
      <c r="C332" t="s">
        <v>17</v>
      </c>
      <c r="D332">
        <v>460</v>
      </c>
      <c r="E332">
        <v>441</v>
      </c>
      <c r="F332">
        <v>19</v>
      </c>
      <c r="G332">
        <f t="shared" ca="1" si="21"/>
        <v>63</v>
      </c>
      <c r="H332">
        <v>55</v>
      </c>
      <c r="I332">
        <v>445</v>
      </c>
      <c r="J332">
        <v>1</v>
      </c>
      <c r="K332">
        <v>190.58</v>
      </c>
      <c r="L332">
        <v>35</v>
      </c>
      <c r="M332">
        <v>57</v>
      </c>
      <c r="N332">
        <v>2.8</v>
      </c>
      <c r="O332">
        <v>699</v>
      </c>
      <c r="P332">
        <f t="shared" ca="1" si="22"/>
        <v>3</v>
      </c>
      <c r="Q332">
        <v>25</v>
      </c>
      <c r="R332">
        <v>1</v>
      </c>
      <c r="S332">
        <v>3.94</v>
      </c>
      <c r="T332">
        <f t="shared" ca="1" si="23"/>
        <v>524</v>
      </c>
      <c r="U332" s="2">
        <f ca="1">Table3[[#This Row],[Total Operating Time (minutes)]]/Table3[[#This Row],[Production planning Time(minutes)]]</f>
        <v>0.8492366412213741</v>
      </c>
      <c r="V332" s="2">
        <f>Table3[[#This Row],[Units Produced]]/Table3[[#This Row],[Max Capacity]]</f>
        <v>0.65808297567954221</v>
      </c>
      <c r="W332" s="2">
        <f>Table3[[#This Row],[Good Units]]/Table3[[#This Row],[Units Produced]]</f>
        <v>0.95869565217391306</v>
      </c>
      <c r="X332" s="2">
        <f>Table3[[#This Row],[Total Operating Time (minutes)]]/Table3[[#This Row],[Units Produced]]</f>
        <v>0.96739130434782605</v>
      </c>
      <c r="Y332" s="2">
        <f>Table3[[#This Row],[Defective Units]]/Table3[[#This Row],[Units Produced]]</f>
        <v>4.1304347826086954E-2</v>
      </c>
      <c r="Z332" s="4">
        <f ca="1">Table3[[#This Row],[Total Operating Time (minutes)]]/Table3[[#This Row],[Available Time(minutes)]]</f>
        <v>7.0634920634920633</v>
      </c>
      <c r="AA332" s="2">
        <f>Table3[[#This Row],[Good Units]]/Table3[[#This Row],[Units Produced]]</f>
        <v>0.95869565217391306</v>
      </c>
      <c r="AB332" s="2">
        <f>Table3[[#This Row],[Scrap Units]]/Table3[[#This Row],[Units Produced]]</f>
        <v>2.1739130434782609E-3</v>
      </c>
      <c r="AC332" s="4">
        <f>Table3[[#This Row],[Units Produced]]/Table3[[#This Row],[Shift]]</f>
        <v>460</v>
      </c>
      <c r="AD332" s="2">
        <f>Table3[[#This Row],[Units Produced]]/Table3[[#This Row],[Max Capacity]]</f>
        <v>0.65808297567954221</v>
      </c>
      <c r="AE332" s="4">
        <f>Table3[[#This Row],[Repair Time (minutes)]]/Table3[[#This Row],[Number of Repairs]]</f>
        <v>25</v>
      </c>
      <c r="AF332" s="4">
        <f ca="1">Table3[[#This Row],[Total Operating Time (minutes)]]/Table3[[#This Row],[Number of failures]]</f>
        <v>148.33333333333334</v>
      </c>
      <c r="AG332" s="4">
        <f>Table3[[#This Row],[Orders Fulfilled]]/Table3[[#This Row],[Orders Received]]</f>
        <v>0.61403508771929827</v>
      </c>
      <c r="AH332" s="4">
        <f>Table3[[#This Row],[Units Produced]]/Table3[[#This Row],[Energy Consumed (kWh)]]</f>
        <v>2.4136845419246509</v>
      </c>
    </row>
    <row r="333" spans="1:34" x14ac:dyDescent="0.3">
      <c r="A333" s="1">
        <f t="shared" ca="1" si="20"/>
        <v>45007</v>
      </c>
      <c r="B333">
        <v>3</v>
      </c>
      <c r="C333" t="s">
        <v>19</v>
      </c>
      <c r="D333">
        <v>689</v>
      </c>
      <c r="E333">
        <v>678</v>
      </c>
      <c r="F333">
        <v>11</v>
      </c>
      <c r="G333">
        <f t="shared" ca="1" si="21"/>
        <v>63</v>
      </c>
      <c r="H333">
        <v>35</v>
      </c>
      <c r="I333">
        <v>591</v>
      </c>
      <c r="J333">
        <v>3</v>
      </c>
      <c r="K333">
        <v>153.37</v>
      </c>
      <c r="L333">
        <v>35</v>
      </c>
      <c r="M333">
        <v>64</v>
      </c>
      <c r="N333">
        <v>3.27</v>
      </c>
      <c r="O333">
        <v>691</v>
      </c>
      <c r="P333">
        <f t="shared" ca="1" si="22"/>
        <v>7</v>
      </c>
      <c r="Q333">
        <v>38</v>
      </c>
      <c r="R333">
        <v>2</v>
      </c>
      <c r="S333">
        <v>3.31</v>
      </c>
      <c r="T333">
        <f t="shared" ca="1" si="23"/>
        <v>528</v>
      </c>
      <c r="U333" s="2">
        <f ca="1">Table3[[#This Row],[Total Operating Time (minutes)]]/Table3[[#This Row],[Production planning Time(minutes)]]</f>
        <v>1.1193181818181819</v>
      </c>
      <c r="V333" s="2">
        <f>Table3[[#This Row],[Units Produced]]/Table3[[#This Row],[Max Capacity]]</f>
        <v>0.99710564399421131</v>
      </c>
      <c r="W333" s="2">
        <f>Table3[[#This Row],[Good Units]]/Table3[[#This Row],[Units Produced]]</f>
        <v>0.98403483309143691</v>
      </c>
      <c r="X333" s="2">
        <f>Table3[[#This Row],[Total Operating Time (minutes)]]/Table3[[#This Row],[Units Produced]]</f>
        <v>0.85776487663280121</v>
      </c>
      <c r="Y333" s="2">
        <f>Table3[[#This Row],[Defective Units]]/Table3[[#This Row],[Units Produced]]</f>
        <v>1.5965166908563134E-2</v>
      </c>
      <c r="Z333" s="4">
        <f ca="1">Table3[[#This Row],[Total Operating Time (minutes)]]/Table3[[#This Row],[Available Time(minutes)]]</f>
        <v>9.3809523809523814</v>
      </c>
      <c r="AA333" s="2">
        <f>Table3[[#This Row],[Good Units]]/Table3[[#This Row],[Units Produced]]</f>
        <v>0.98403483309143691</v>
      </c>
      <c r="AB333" s="2">
        <f>Table3[[#This Row],[Scrap Units]]/Table3[[#This Row],[Units Produced]]</f>
        <v>4.3541364296081275E-3</v>
      </c>
      <c r="AC333" s="4">
        <f>Table3[[#This Row],[Units Produced]]/Table3[[#This Row],[Shift]]</f>
        <v>229.66666666666666</v>
      </c>
      <c r="AD333" s="2">
        <f>Table3[[#This Row],[Units Produced]]/Table3[[#This Row],[Max Capacity]]</f>
        <v>0.99710564399421131</v>
      </c>
      <c r="AE333" s="4">
        <f>Table3[[#This Row],[Repair Time (minutes)]]/Table3[[#This Row],[Number of Repairs]]</f>
        <v>19</v>
      </c>
      <c r="AF333" s="4">
        <f ca="1">Table3[[#This Row],[Total Operating Time (minutes)]]/Table3[[#This Row],[Number of failures]]</f>
        <v>84.428571428571431</v>
      </c>
      <c r="AG333" s="4">
        <f>Table3[[#This Row],[Orders Fulfilled]]/Table3[[#This Row],[Orders Received]]</f>
        <v>0.546875</v>
      </c>
      <c r="AH333" s="4">
        <f>Table3[[#This Row],[Units Produced]]/Table3[[#This Row],[Energy Consumed (kWh)]]</f>
        <v>4.4924039903501338</v>
      </c>
    </row>
    <row r="334" spans="1:34" x14ac:dyDescent="0.3">
      <c r="A334" s="1">
        <f t="shared" ca="1" si="20"/>
        <v>45209</v>
      </c>
      <c r="B334">
        <v>1</v>
      </c>
      <c r="C334" t="s">
        <v>19</v>
      </c>
      <c r="D334">
        <v>472</v>
      </c>
      <c r="E334">
        <v>449</v>
      </c>
      <c r="F334">
        <v>23</v>
      </c>
      <c r="G334">
        <f t="shared" ca="1" si="21"/>
        <v>63</v>
      </c>
      <c r="H334">
        <v>35</v>
      </c>
      <c r="I334">
        <v>598</v>
      </c>
      <c r="J334">
        <v>4</v>
      </c>
      <c r="K334">
        <v>165.86</v>
      </c>
      <c r="L334">
        <v>49</v>
      </c>
      <c r="M334">
        <v>37</v>
      </c>
      <c r="N334">
        <v>4.09</v>
      </c>
      <c r="O334">
        <v>672</v>
      </c>
      <c r="P334">
        <f t="shared" ca="1" si="22"/>
        <v>7</v>
      </c>
      <c r="Q334">
        <v>28</v>
      </c>
      <c r="R334">
        <v>1</v>
      </c>
      <c r="S334">
        <v>6.43</v>
      </c>
      <c r="T334">
        <f t="shared" ca="1" si="23"/>
        <v>580</v>
      </c>
      <c r="U334" s="2">
        <f ca="1">Table3[[#This Row],[Total Operating Time (minutes)]]/Table3[[#This Row],[Production planning Time(minutes)]]</f>
        <v>1.0310344827586206</v>
      </c>
      <c r="V334" s="2">
        <f>Table3[[#This Row],[Units Produced]]/Table3[[#This Row],[Max Capacity]]</f>
        <v>0.70238095238095233</v>
      </c>
      <c r="W334" s="2">
        <f>Table3[[#This Row],[Good Units]]/Table3[[#This Row],[Units Produced]]</f>
        <v>0.95127118644067798</v>
      </c>
      <c r="X334" s="2">
        <f>Table3[[#This Row],[Total Operating Time (minutes)]]/Table3[[#This Row],[Units Produced]]</f>
        <v>1.2669491525423728</v>
      </c>
      <c r="Y334" s="2">
        <f>Table3[[#This Row],[Defective Units]]/Table3[[#This Row],[Units Produced]]</f>
        <v>4.8728813559322036E-2</v>
      </c>
      <c r="Z334" s="4">
        <f ca="1">Table3[[#This Row],[Total Operating Time (minutes)]]/Table3[[#This Row],[Available Time(minutes)]]</f>
        <v>9.4920634920634921</v>
      </c>
      <c r="AA334" s="2">
        <f>Table3[[#This Row],[Good Units]]/Table3[[#This Row],[Units Produced]]</f>
        <v>0.95127118644067798</v>
      </c>
      <c r="AB334" s="2">
        <f>Table3[[#This Row],[Scrap Units]]/Table3[[#This Row],[Units Produced]]</f>
        <v>8.4745762711864406E-3</v>
      </c>
      <c r="AC334" s="4">
        <f>Table3[[#This Row],[Units Produced]]/Table3[[#This Row],[Shift]]</f>
        <v>472</v>
      </c>
      <c r="AD334" s="2">
        <f>Table3[[#This Row],[Units Produced]]/Table3[[#This Row],[Max Capacity]]</f>
        <v>0.70238095238095233</v>
      </c>
      <c r="AE334" s="4">
        <f>Table3[[#This Row],[Repair Time (minutes)]]/Table3[[#This Row],[Number of Repairs]]</f>
        <v>28</v>
      </c>
      <c r="AF334" s="4">
        <f ca="1">Table3[[#This Row],[Total Operating Time (minutes)]]/Table3[[#This Row],[Number of failures]]</f>
        <v>85.428571428571431</v>
      </c>
      <c r="AG334" s="4">
        <f>Table3[[#This Row],[Orders Fulfilled]]/Table3[[#This Row],[Orders Received]]</f>
        <v>1.3243243243243243</v>
      </c>
      <c r="AH334" s="4">
        <f>Table3[[#This Row],[Units Produced]]/Table3[[#This Row],[Energy Consumed (kWh)]]</f>
        <v>2.8457735439527312</v>
      </c>
    </row>
    <row r="335" spans="1:34" x14ac:dyDescent="0.3">
      <c r="A335" s="1">
        <f t="shared" ca="1" si="20"/>
        <v>45036</v>
      </c>
      <c r="B335">
        <v>3</v>
      </c>
      <c r="C335" t="s">
        <v>19</v>
      </c>
      <c r="D335">
        <v>579</v>
      </c>
      <c r="E335">
        <v>565</v>
      </c>
      <c r="F335">
        <v>14</v>
      </c>
      <c r="G335">
        <f t="shared" ca="1" si="21"/>
        <v>69</v>
      </c>
      <c r="H335">
        <v>44</v>
      </c>
      <c r="I335">
        <v>571</v>
      </c>
      <c r="J335">
        <v>9</v>
      </c>
      <c r="K335">
        <v>137.37</v>
      </c>
      <c r="L335">
        <v>47</v>
      </c>
      <c r="M335">
        <v>53</v>
      </c>
      <c r="N335">
        <v>4.09</v>
      </c>
      <c r="O335">
        <v>631</v>
      </c>
      <c r="P335">
        <f t="shared" ca="1" si="22"/>
        <v>5</v>
      </c>
      <c r="Q335">
        <v>31</v>
      </c>
      <c r="R335">
        <v>4</v>
      </c>
      <c r="S335">
        <v>7.9</v>
      </c>
      <c r="T335">
        <f t="shared" ca="1" si="23"/>
        <v>521</v>
      </c>
      <c r="U335" s="2">
        <f ca="1">Table3[[#This Row],[Total Operating Time (minutes)]]/Table3[[#This Row],[Production planning Time(minutes)]]</f>
        <v>1.0959692898272553</v>
      </c>
      <c r="V335" s="2">
        <f>Table3[[#This Row],[Units Produced]]/Table3[[#This Row],[Max Capacity]]</f>
        <v>0.91759112519809827</v>
      </c>
      <c r="W335" s="2">
        <f>Table3[[#This Row],[Good Units]]/Table3[[#This Row],[Units Produced]]</f>
        <v>0.97582037996545767</v>
      </c>
      <c r="X335" s="2">
        <f>Table3[[#This Row],[Total Operating Time (minutes)]]/Table3[[#This Row],[Units Produced]]</f>
        <v>0.98618307426597585</v>
      </c>
      <c r="Y335" s="2">
        <f>Table3[[#This Row],[Defective Units]]/Table3[[#This Row],[Units Produced]]</f>
        <v>2.4179620034542316E-2</v>
      </c>
      <c r="Z335" s="4">
        <f ca="1">Table3[[#This Row],[Total Operating Time (minutes)]]/Table3[[#This Row],[Available Time(minutes)]]</f>
        <v>8.27536231884058</v>
      </c>
      <c r="AA335" s="2">
        <f>Table3[[#This Row],[Good Units]]/Table3[[#This Row],[Units Produced]]</f>
        <v>0.97582037996545767</v>
      </c>
      <c r="AB335" s="2">
        <f>Table3[[#This Row],[Scrap Units]]/Table3[[#This Row],[Units Produced]]</f>
        <v>1.5544041450777202E-2</v>
      </c>
      <c r="AC335" s="4">
        <f>Table3[[#This Row],[Units Produced]]/Table3[[#This Row],[Shift]]</f>
        <v>193</v>
      </c>
      <c r="AD335" s="2">
        <f>Table3[[#This Row],[Units Produced]]/Table3[[#This Row],[Max Capacity]]</f>
        <v>0.91759112519809827</v>
      </c>
      <c r="AE335" s="4">
        <f>Table3[[#This Row],[Repair Time (minutes)]]/Table3[[#This Row],[Number of Repairs]]</f>
        <v>7.75</v>
      </c>
      <c r="AF335" s="4">
        <f ca="1">Table3[[#This Row],[Total Operating Time (minutes)]]/Table3[[#This Row],[Number of failures]]</f>
        <v>114.2</v>
      </c>
      <c r="AG335" s="4">
        <f>Table3[[#This Row],[Orders Fulfilled]]/Table3[[#This Row],[Orders Received]]</f>
        <v>0.8867924528301887</v>
      </c>
      <c r="AH335" s="4">
        <f>Table3[[#This Row],[Units Produced]]/Table3[[#This Row],[Energy Consumed (kWh)]]</f>
        <v>4.2148940816772216</v>
      </c>
    </row>
    <row r="336" spans="1:34" x14ac:dyDescent="0.3">
      <c r="A336" s="1">
        <f t="shared" ca="1" si="20"/>
        <v>45104</v>
      </c>
      <c r="B336">
        <v>3</v>
      </c>
      <c r="C336" t="s">
        <v>19</v>
      </c>
      <c r="D336">
        <v>503</v>
      </c>
      <c r="E336">
        <v>479</v>
      </c>
      <c r="F336">
        <v>24</v>
      </c>
      <c r="G336">
        <f t="shared" ca="1" si="21"/>
        <v>67</v>
      </c>
      <c r="H336">
        <v>32</v>
      </c>
      <c r="I336">
        <v>513</v>
      </c>
      <c r="J336">
        <v>6</v>
      </c>
      <c r="K336">
        <v>162.18</v>
      </c>
      <c r="L336">
        <v>55</v>
      </c>
      <c r="M336">
        <v>31</v>
      </c>
      <c r="N336">
        <v>3.21</v>
      </c>
      <c r="O336">
        <v>607</v>
      </c>
      <c r="P336">
        <f t="shared" ca="1" si="22"/>
        <v>6</v>
      </c>
      <c r="Q336">
        <v>28</v>
      </c>
      <c r="R336">
        <v>2</v>
      </c>
      <c r="S336">
        <v>3.2</v>
      </c>
      <c r="T336">
        <f t="shared" ca="1" si="23"/>
        <v>514</v>
      </c>
      <c r="U336" s="2">
        <f ca="1">Table3[[#This Row],[Total Operating Time (minutes)]]/Table3[[#This Row],[Production planning Time(minutes)]]</f>
        <v>0.99805447470817121</v>
      </c>
      <c r="V336" s="2">
        <f>Table3[[#This Row],[Units Produced]]/Table3[[#This Row],[Max Capacity]]</f>
        <v>0.82866556836902805</v>
      </c>
      <c r="W336" s="2">
        <f>Table3[[#This Row],[Good Units]]/Table3[[#This Row],[Units Produced]]</f>
        <v>0.95228628230616297</v>
      </c>
      <c r="X336" s="2">
        <f>Table3[[#This Row],[Total Operating Time (minutes)]]/Table3[[#This Row],[Units Produced]]</f>
        <v>1.0198807157057654</v>
      </c>
      <c r="Y336" s="2">
        <f>Table3[[#This Row],[Defective Units]]/Table3[[#This Row],[Units Produced]]</f>
        <v>4.7713717693836977E-2</v>
      </c>
      <c r="Z336" s="4">
        <f ca="1">Table3[[#This Row],[Total Operating Time (minutes)]]/Table3[[#This Row],[Available Time(minutes)]]</f>
        <v>7.6567164179104479</v>
      </c>
      <c r="AA336" s="2">
        <f>Table3[[#This Row],[Good Units]]/Table3[[#This Row],[Units Produced]]</f>
        <v>0.95228628230616297</v>
      </c>
      <c r="AB336" s="2">
        <f>Table3[[#This Row],[Scrap Units]]/Table3[[#This Row],[Units Produced]]</f>
        <v>1.1928429423459244E-2</v>
      </c>
      <c r="AC336" s="4">
        <f>Table3[[#This Row],[Units Produced]]/Table3[[#This Row],[Shift]]</f>
        <v>167.66666666666666</v>
      </c>
      <c r="AD336" s="2">
        <f>Table3[[#This Row],[Units Produced]]/Table3[[#This Row],[Max Capacity]]</f>
        <v>0.82866556836902805</v>
      </c>
      <c r="AE336" s="4">
        <f>Table3[[#This Row],[Repair Time (minutes)]]/Table3[[#This Row],[Number of Repairs]]</f>
        <v>14</v>
      </c>
      <c r="AF336" s="4">
        <f ca="1">Table3[[#This Row],[Total Operating Time (minutes)]]/Table3[[#This Row],[Number of failures]]</f>
        <v>85.5</v>
      </c>
      <c r="AG336" s="4">
        <f>Table3[[#This Row],[Orders Fulfilled]]/Table3[[#This Row],[Orders Received]]</f>
        <v>1.7741935483870968</v>
      </c>
      <c r="AH336" s="4">
        <f>Table3[[#This Row],[Units Produced]]/Table3[[#This Row],[Energy Consumed (kWh)]]</f>
        <v>3.1014921691947217</v>
      </c>
    </row>
    <row r="337" spans="1:34" x14ac:dyDescent="0.3">
      <c r="A337" s="1">
        <f t="shared" ca="1" si="20"/>
        <v>45181</v>
      </c>
      <c r="B337">
        <v>2</v>
      </c>
      <c r="C337" t="s">
        <v>19</v>
      </c>
      <c r="D337">
        <v>588</v>
      </c>
      <c r="E337">
        <v>564</v>
      </c>
      <c r="F337">
        <v>24</v>
      </c>
      <c r="G337">
        <f t="shared" ca="1" si="21"/>
        <v>68</v>
      </c>
      <c r="H337">
        <v>55</v>
      </c>
      <c r="I337">
        <v>512</v>
      </c>
      <c r="J337">
        <v>4</v>
      </c>
      <c r="K337">
        <v>146.47999999999999</v>
      </c>
      <c r="L337">
        <v>37</v>
      </c>
      <c r="M337">
        <v>35</v>
      </c>
      <c r="N337">
        <v>2.79</v>
      </c>
      <c r="O337">
        <v>677</v>
      </c>
      <c r="P337">
        <f t="shared" ca="1" si="22"/>
        <v>2</v>
      </c>
      <c r="Q337">
        <v>23</v>
      </c>
      <c r="R337">
        <v>3</v>
      </c>
      <c r="S337">
        <v>6.81</v>
      </c>
      <c r="T337">
        <f t="shared" ca="1" si="23"/>
        <v>522</v>
      </c>
      <c r="U337" s="2">
        <f ca="1">Table3[[#This Row],[Total Operating Time (minutes)]]/Table3[[#This Row],[Production planning Time(minutes)]]</f>
        <v>0.98084291187739459</v>
      </c>
      <c r="V337" s="2">
        <f>Table3[[#This Row],[Units Produced]]/Table3[[#This Row],[Max Capacity]]</f>
        <v>0.8685376661742984</v>
      </c>
      <c r="W337" s="2">
        <f>Table3[[#This Row],[Good Units]]/Table3[[#This Row],[Units Produced]]</f>
        <v>0.95918367346938771</v>
      </c>
      <c r="X337" s="2">
        <f>Table3[[#This Row],[Total Operating Time (minutes)]]/Table3[[#This Row],[Units Produced]]</f>
        <v>0.87074829931972786</v>
      </c>
      <c r="Y337" s="2">
        <f>Table3[[#This Row],[Defective Units]]/Table3[[#This Row],[Units Produced]]</f>
        <v>4.0816326530612242E-2</v>
      </c>
      <c r="Z337" s="4">
        <f ca="1">Table3[[#This Row],[Total Operating Time (minutes)]]/Table3[[#This Row],[Available Time(minutes)]]</f>
        <v>7.5294117647058822</v>
      </c>
      <c r="AA337" s="2">
        <f>Table3[[#This Row],[Good Units]]/Table3[[#This Row],[Units Produced]]</f>
        <v>0.95918367346938771</v>
      </c>
      <c r="AB337" s="2">
        <f>Table3[[#This Row],[Scrap Units]]/Table3[[#This Row],[Units Produced]]</f>
        <v>6.8027210884353739E-3</v>
      </c>
      <c r="AC337" s="4">
        <f>Table3[[#This Row],[Units Produced]]/Table3[[#This Row],[Shift]]</f>
        <v>294</v>
      </c>
      <c r="AD337" s="2">
        <f>Table3[[#This Row],[Units Produced]]/Table3[[#This Row],[Max Capacity]]</f>
        <v>0.8685376661742984</v>
      </c>
      <c r="AE337" s="4">
        <f>Table3[[#This Row],[Repair Time (minutes)]]/Table3[[#This Row],[Number of Repairs]]</f>
        <v>7.666666666666667</v>
      </c>
      <c r="AF337" s="4">
        <f ca="1">Table3[[#This Row],[Total Operating Time (minutes)]]/Table3[[#This Row],[Number of failures]]</f>
        <v>256</v>
      </c>
      <c r="AG337" s="4">
        <f>Table3[[#This Row],[Orders Fulfilled]]/Table3[[#This Row],[Orders Received]]</f>
        <v>1.0571428571428572</v>
      </c>
      <c r="AH337" s="4">
        <f>Table3[[#This Row],[Units Produced]]/Table3[[#This Row],[Energy Consumed (kWh)]]</f>
        <v>4.0141998907700716</v>
      </c>
    </row>
    <row r="338" spans="1:34" x14ac:dyDescent="0.3">
      <c r="A338" s="1">
        <f t="shared" ca="1" si="20"/>
        <v>45054</v>
      </c>
      <c r="B338">
        <v>2</v>
      </c>
      <c r="C338" t="s">
        <v>18</v>
      </c>
      <c r="D338">
        <v>699</v>
      </c>
      <c r="E338">
        <v>676</v>
      </c>
      <c r="F338">
        <v>23</v>
      </c>
      <c r="G338">
        <f t="shared" ca="1" si="21"/>
        <v>65</v>
      </c>
      <c r="H338">
        <v>34</v>
      </c>
      <c r="I338">
        <v>563</v>
      </c>
      <c r="J338">
        <v>5</v>
      </c>
      <c r="K338">
        <v>139.77000000000001</v>
      </c>
      <c r="L338">
        <v>47</v>
      </c>
      <c r="M338">
        <v>30</v>
      </c>
      <c r="N338">
        <v>2.35</v>
      </c>
      <c r="O338">
        <v>623</v>
      </c>
      <c r="P338">
        <f t="shared" ca="1" si="22"/>
        <v>1</v>
      </c>
      <c r="Q338">
        <v>36</v>
      </c>
      <c r="R338">
        <v>4</v>
      </c>
      <c r="S338">
        <v>5.27</v>
      </c>
      <c r="T338">
        <f t="shared" ca="1" si="23"/>
        <v>533</v>
      </c>
      <c r="U338" s="2">
        <f ca="1">Table3[[#This Row],[Total Operating Time (minutes)]]/Table3[[#This Row],[Production planning Time(minutes)]]</f>
        <v>1.0562851782363978</v>
      </c>
      <c r="V338" s="2">
        <f>Table3[[#This Row],[Units Produced]]/Table3[[#This Row],[Max Capacity]]</f>
        <v>1.1219903691813804</v>
      </c>
      <c r="W338" s="2">
        <f>Table3[[#This Row],[Good Units]]/Table3[[#This Row],[Units Produced]]</f>
        <v>0.96709585121602293</v>
      </c>
      <c r="X338" s="2">
        <f>Table3[[#This Row],[Total Operating Time (minutes)]]/Table3[[#This Row],[Units Produced]]</f>
        <v>0.80543633762517886</v>
      </c>
      <c r="Y338" s="2">
        <f>Table3[[#This Row],[Defective Units]]/Table3[[#This Row],[Units Produced]]</f>
        <v>3.2904148783977114E-2</v>
      </c>
      <c r="Z338" s="4">
        <f ca="1">Table3[[#This Row],[Total Operating Time (minutes)]]/Table3[[#This Row],[Available Time(minutes)]]</f>
        <v>8.661538461538461</v>
      </c>
      <c r="AA338" s="2">
        <f>Table3[[#This Row],[Good Units]]/Table3[[#This Row],[Units Produced]]</f>
        <v>0.96709585121602293</v>
      </c>
      <c r="AB338" s="2">
        <f>Table3[[#This Row],[Scrap Units]]/Table3[[#This Row],[Units Produced]]</f>
        <v>7.1530758226037196E-3</v>
      </c>
      <c r="AC338" s="4">
        <f>Table3[[#This Row],[Units Produced]]/Table3[[#This Row],[Shift]]</f>
        <v>349.5</v>
      </c>
      <c r="AD338" s="2">
        <f>Table3[[#This Row],[Units Produced]]/Table3[[#This Row],[Max Capacity]]</f>
        <v>1.1219903691813804</v>
      </c>
      <c r="AE338" s="4">
        <f>Table3[[#This Row],[Repair Time (minutes)]]/Table3[[#This Row],[Number of Repairs]]</f>
        <v>9</v>
      </c>
      <c r="AF338" s="4">
        <f ca="1">Table3[[#This Row],[Total Operating Time (minutes)]]/Table3[[#This Row],[Number of failures]]</f>
        <v>563</v>
      </c>
      <c r="AG338" s="4">
        <f>Table3[[#This Row],[Orders Fulfilled]]/Table3[[#This Row],[Orders Received]]</f>
        <v>1.5666666666666667</v>
      </c>
      <c r="AH338" s="4">
        <f>Table3[[#This Row],[Units Produced]]/Table3[[#This Row],[Energy Consumed (kWh)]]</f>
        <v>5.0010731916720319</v>
      </c>
    </row>
    <row r="339" spans="1:34" x14ac:dyDescent="0.3">
      <c r="A339" s="1">
        <f t="shared" ca="1" si="20"/>
        <v>45289</v>
      </c>
      <c r="B339">
        <v>1</v>
      </c>
      <c r="C339" t="s">
        <v>21</v>
      </c>
      <c r="D339">
        <v>568</v>
      </c>
      <c r="E339">
        <v>538</v>
      </c>
      <c r="F339">
        <v>30</v>
      </c>
      <c r="G339">
        <f t="shared" ca="1" si="21"/>
        <v>60</v>
      </c>
      <c r="H339">
        <v>21</v>
      </c>
      <c r="I339">
        <v>567</v>
      </c>
      <c r="J339">
        <v>5</v>
      </c>
      <c r="K339">
        <v>167.73</v>
      </c>
      <c r="L339">
        <v>30</v>
      </c>
      <c r="M339">
        <v>63</v>
      </c>
      <c r="N339">
        <v>4.83</v>
      </c>
      <c r="O339">
        <v>664</v>
      </c>
      <c r="P339">
        <f t="shared" ca="1" si="22"/>
        <v>7</v>
      </c>
      <c r="Q339">
        <v>38</v>
      </c>
      <c r="R339">
        <v>1</v>
      </c>
      <c r="S339">
        <v>6.9</v>
      </c>
      <c r="T339">
        <f t="shared" ca="1" si="23"/>
        <v>566</v>
      </c>
      <c r="U339" s="2">
        <f ca="1">Table3[[#This Row],[Total Operating Time (minutes)]]/Table3[[#This Row],[Production planning Time(minutes)]]</f>
        <v>1.0017667844522968</v>
      </c>
      <c r="V339" s="2">
        <f>Table3[[#This Row],[Units Produced]]/Table3[[#This Row],[Max Capacity]]</f>
        <v>0.85542168674698793</v>
      </c>
      <c r="W339" s="2">
        <f>Table3[[#This Row],[Good Units]]/Table3[[#This Row],[Units Produced]]</f>
        <v>0.94718309859154926</v>
      </c>
      <c r="X339" s="2">
        <f>Table3[[#This Row],[Total Operating Time (minutes)]]/Table3[[#This Row],[Units Produced]]</f>
        <v>0.99823943661971826</v>
      </c>
      <c r="Y339" s="2">
        <f>Table3[[#This Row],[Defective Units]]/Table3[[#This Row],[Units Produced]]</f>
        <v>5.2816901408450703E-2</v>
      </c>
      <c r="Z339" s="4">
        <f ca="1">Table3[[#This Row],[Total Operating Time (minutes)]]/Table3[[#This Row],[Available Time(minutes)]]</f>
        <v>9.4499999999999993</v>
      </c>
      <c r="AA339" s="2">
        <f>Table3[[#This Row],[Good Units]]/Table3[[#This Row],[Units Produced]]</f>
        <v>0.94718309859154926</v>
      </c>
      <c r="AB339" s="2">
        <f>Table3[[#This Row],[Scrap Units]]/Table3[[#This Row],[Units Produced]]</f>
        <v>8.8028169014084511E-3</v>
      </c>
      <c r="AC339" s="4">
        <f>Table3[[#This Row],[Units Produced]]/Table3[[#This Row],[Shift]]</f>
        <v>568</v>
      </c>
      <c r="AD339" s="2">
        <f>Table3[[#This Row],[Units Produced]]/Table3[[#This Row],[Max Capacity]]</f>
        <v>0.85542168674698793</v>
      </c>
      <c r="AE339" s="4">
        <f>Table3[[#This Row],[Repair Time (minutes)]]/Table3[[#This Row],[Number of Repairs]]</f>
        <v>38</v>
      </c>
      <c r="AF339" s="4">
        <f ca="1">Table3[[#This Row],[Total Operating Time (minutes)]]/Table3[[#This Row],[Number of failures]]</f>
        <v>81</v>
      </c>
      <c r="AG339" s="4">
        <f>Table3[[#This Row],[Orders Fulfilled]]/Table3[[#This Row],[Orders Received]]</f>
        <v>0.47619047619047616</v>
      </c>
      <c r="AH339" s="4">
        <f>Table3[[#This Row],[Units Produced]]/Table3[[#This Row],[Energy Consumed (kWh)]]</f>
        <v>3.386394801168545</v>
      </c>
    </row>
    <row r="340" spans="1:34" x14ac:dyDescent="0.3">
      <c r="A340" s="1">
        <f t="shared" ca="1" si="20"/>
        <v>45094</v>
      </c>
      <c r="B340">
        <v>1</v>
      </c>
      <c r="C340" t="s">
        <v>20</v>
      </c>
      <c r="D340">
        <v>597</v>
      </c>
      <c r="E340">
        <v>583</v>
      </c>
      <c r="F340">
        <v>14</v>
      </c>
      <c r="G340">
        <f t="shared" ca="1" si="21"/>
        <v>66</v>
      </c>
      <c r="H340">
        <v>60</v>
      </c>
      <c r="I340">
        <v>550</v>
      </c>
      <c r="J340">
        <v>9</v>
      </c>
      <c r="K340">
        <v>102.8</v>
      </c>
      <c r="L340">
        <v>60</v>
      </c>
      <c r="M340">
        <v>69</v>
      </c>
      <c r="N340">
        <v>3.82</v>
      </c>
      <c r="O340">
        <v>685</v>
      </c>
      <c r="P340">
        <f t="shared" ca="1" si="22"/>
        <v>3</v>
      </c>
      <c r="Q340">
        <v>31</v>
      </c>
      <c r="R340">
        <v>2</v>
      </c>
      <c r="S340">
        <v>6.5</v>
      </c>
      <c r="T340">
        <f t="shared" ca="1" si="23"/>
        <v>532</v>
      </c>
      <c r="U340" s="2">
        <f ca="1">Table3[[#This Row],[Total Operating Time (minutes)]]/Table3[[#This Row],[Production planning Time(minutes)]]</f>
        <v>1.0338345864661653</v>
      </c>
      <c r="V340" s="2">
        <f>Table3[[#This Row],[Units Produced]]/Table3[[#This Row],[Max Capacity]]</f>
        <v>0.87153284671532849</v>
      </c>
      <c r="W340" s="2">
        <f>Table3[[#This Row],[Good Units]]/Table3[[#This Row],[Units Produced]]</f>
        <v>0.97654941373534343</v>
      </c>
      <c r="X340" s="2">
        <f>Table3[[#This Row],[Total Operating Time (minutes)]]/Table3[[#This Row],[Units Produced]]</f>
        <v>0.92127303182579567</v>
      </c>
      <c r="Y340" s="2">
        <f>Table3[[#This Row],[Defective Units]]/Table3[[#This Row],[Units Produced]]</f>
        <v>2.3450586264656615E-2</v>
      </c>
      <c r="Z340" s="4">
        <f ca="1">Table3[[#This Row],[Total Operating Time (minutes)]]/Table3[[#This Row],[Available Time(minutes)]]</f>
        <v>8.3333333333333339</v>
      </c>
      <c r="AA340" s="2">
        <f>Table3[[#This Row],[Good Units]]/Table3[[#This Row],[Units Produced]]</f>
        <v>0.97654941373534343</v>
      </c>
      <c r="AB340" s="2">
        <f>Table3[[#This Row],[Scrap Units]]/Table3[[#This Row],[Units Produced]]</f>
        <v>1.507537688442211E-2</v>
      </c>
      <c r="AC340" s="4">
        <f>Table3[[#This Row],[Units Produced]]/Table3[[#This Row],[Shift]]</f>
        <v>597</v>
      </c>
      <c r="AD340" s="2">
        <f>Table3[[#This Row],[Units Produced]]/Table3[[#This Row],[Max Capacity]]</f>
        <v>0.87153284671532849</v>
      </c>
      <c r="AE340" s="4">
        <f>Table3[[#This Row],[Repair Time (minutes)]]/Table3[[#This Row],[Number of Repairs]]</f>
        <v>15.5</v>
      </c>
      <c r="AF340" s="4">
        <f ca="1">Table3[[#This Row],[Total Operating Time (minutes)]]/Table3[[#This Row],[Number of failures]]</f>
        <v>183.33333333333334</v>
      </c>
      <c r="AG340" s="4">
        <f>Table3[[#This Row],[Orders Fulfilled]]/Table3[[#This Row],[Orders Received]]</f>
        <v>0.86956521739130432</v>
      </c>
      <c r="AH340" s="4">
        <f>Table3[[#This Row],[Units Produced]]/Table3[[#This Row],[Energy Consumed (kWh)]]</f>
        <v>5.8073929961089492</v>
      </c>
    </row>
    <row r="341" spans="1:34" x14ac:dyDescent="0.3">
      <c r="A341" s="1">
        <f t="shared" ca="1" si="20"/>
        <v>45040</v>
      </c>
      <c r="B341">
        <v>1</v>
      </c>
      <c r="C341" t="s">
        <v>20</v>
      </c>
      <c r="D341">
        <v>633</v>
      </c>
      <c r="E341">
        <v>606</v>
      </c>
      <c r="F341">
        <v>27</v>
      </c>
      <c r="G341">
        <f t="shared" ca="1" si="21"/>
        <v>63</v>
      </c>
      <c r="H341">
        <v>20</v>
      </c>
      <c r="I341">
        <v>582</v>
      </c>
      <c r="J341">
        <v>8</v>
      </c>
      <c r="K341">
        <v>153.72</v>
      </c>
      <c r="L341">
        <v>33</v>
      </c>
      <c r="M341">
        <v>67</v>
      </c>
      <c r="N341">
        <v>3.24</v>
      </c>
      <c r="O341">
        <v>685</v>
      </c>
      <c r="P341">
        <f t="shared" ca="1" si="22"/>
        <v>1</v>
      </c>
      <c r="Q341">
        <v>20</v>
      </c>
      <c r="R341">
        <v>5</v>
      </c>
      <c r="S341">
        <v>7.8</v>
      </c>
      <c r="T341">
        <f t="shared" ca="1" si="23"/>
        <v>572</v>
      </c>
      <c r="U341" s="2">
        <f ca="1">Table3[[#This Row],[Total Operating Time (minutes)]]/Table3[[#This Row],[Production planning Time(minutes)]]</f>
        <v>1.0174825174825175</v>
      </c>
      <c r="V341" s="2">
        <f>Table3[[#This Row],[Units Produced]]/Table3[[#This Row],[Max Capacity]]</f>
        <v>0.92408759124087592</v>
      </c>
      <c r="W341" s="2">
        <f>Table3[[#This Row],[Good Units]]/Table3[[#This Row],[Units Produced]]</f>
        <v>0.95734597156398105</v>
      </c>
      <c r="X341" s="2">
        <f>Table3[[#This Row],[Total Operating Time (minutes)]]/Table3[[#This Row],[Units Produced]]</f>
        <v>0.91943127962085303</v>
      </c>
      <c r="Y341" s="2">
        <f>Table3[[#This Row],[Defective Units]]/Table3[[#This Row],[Units Produced]]</f>
        <v>4.2654028436018961E-2</v>
      </c>
      <c r="Z341" s="4">
        <f ca="1">Table3[[#This Row],[Total Operating Time (minutes)]]/Table3[[#This Row],[Available Time(minutes)]]</f>
        <v>9.2380952380952372</v>
      </c>
      <c r="AA341" s="2">
        <f>Table3[[#This Row],[Good Units]]/Table3[[#This Row],[Units Produced]]</f>
        <v>0.95734597156398105</v>
      </c>
      <c r="AB341" s="2">
        <f>Table3[[#This Row],[Scrap Units]]/Table3[[#This Row],[Units Produced]]</f>
        <v>1.2638230647709321E-2</v>
      </c>
      <c r="AC341" s="4">
        <f>Table3[[#This Row],[Units Produced]]/Table3[[#This Row],[Shift]]</f>
        <v>633</v>
      </c>
      <c r="AD341" s="2">
        <f>Table3[[#This Row],[Units Produced]]/Table3[[#This Row],[Max Capacity]]</f>
        <v>0.92408759124087592</v>
      </c>
      <c r="AE341" s="4">
        <f>Table3[[#This Row],[Repair Time (minutes)]]/Table3[[#This Row],[Number of Repairs]]</f>
        <v>4</v>
      </c>
      <c r="AF341" s="4">
        <f ca="1">Table3[[#This Row],[Total Operating Time (minutes)]]/Table3[[#This Row],[Number of failures]]</f>
        <v>582</v>
      </c>
      <c r="AG341" s="4">
        <f>Table3[[#This Row],[Orders Fulfilled]]/Table3[[#This Row],[Orders Received]]</f>
        <v>0.4925373134328358</v>
      </c>
      <c r="AH341" s="4">
        <f>Table3[[#This Row],[Units Produced]]/Table3[[#This Row],[Energy Consumed (kWh)]]</f>
        <v>4.1178766588602658</v>
      </c>
    </row>
    <row r="342" spans="1:34" x14ac:dyDescent="0.3">
      <c r="A342" s="1">
        <f t="shared" ca="1" si="20"/>
        <v>45093</v>
      </c>
      <c r="B342">
        <v>1</v>
      </c>
      <c r="C342" t="s">
        <v>19</v>
      </c>
      <c r="D342">
        <v>642</v>
      </c>
      <c r="E342">
        <v>612</v>
      </c>
      <c r="F342">
        <v>30</v>
      </c>
      <c r="G342">
        <f t="shared" ca="1" si="21"/>
        <v>61</v>
      </c>
      <c r="H342">
        <v>55</v>
      </c>
      <c r="I342">
        <v>400</v>
      </c>
      <c r="J342">
        <v>3</v>
      </c>
      <c r="K342">
        <v>198.86</v>
      </c>
      <c r="L342">
        <v>41</v>
      </c>
      <c r="M342">
        <v>47</v>
      </c>
      <c r="N342">
        <v>2.69</v>
      </c>
      <c r="O342">
        <v>678</v>
      </c>
      <c r="P342">
        <f t="shared" ca="1" si="22"/>
        <v>1</v>
      </c>
      <c r="Q342">
        <v>24</v>
      </c>
      <c r="R342">
        <v>1</v>
      </c>
      <c r="S342">
        <v>4.6900000000000004</v>
      </c>
      <c r="T342">
        <f t="shared" ca="1" si="23"/>
        <v>597</v>
      </c>
      <c r="U342" s="2">
        <f ca="1">Table3[[#This Row],[Total Operating Time (minutes)]]/Table3[[#This Row],[Production planning Time(minutes)]]</f>
        <v>0.67001675041876052</v>
      </c>
      <c r="V342" s="2">
        <f>Table3[[#This Row],[Units Produced]]/Table3[[#This Row],[Max Capacity]]</f>
        <v>0.94690265486725667</v>
      </c>
      <c r="W342" s="2">
        <f>Table3[[#This Row],[Good Units]]/Table3[[#This Row],[Units Produced]]</f>
        <v>0.95327102803738317</v>
      </c>
      <c r="X342" s="2">
        <f>Table3[[#This Row],[Total Operating Time (minutes)]]/Table3[[#This Row],[Units Produced]]</f>
        <v>0.62305295950155759</v>
      </c>
      <c r="Y342" s="2">
        <f>Table3[[#This Row],[Defective Units]]/Table3[[#This Row],[Units Produced]]</f>
        <v>4.6728971962616821E-2</v>
      </c>
      <c r="Z342" s="4">
        <f ca="1">Table3[[#This Row],[Total Operating Time (minutes)]]/Table3[[#This Row],[Available Time(minutes)]]</f>
        <v>6.557377049180328</v>
      </c>
      <c r="AA342" s="2">
        <f>Table3[[#This Row],[Good Units]]/Table3[[#This Row],[Units Produced]]</f>
        <v>0.95327102803738317</v>
      </c>
      <c r="AB342" s="2">
        <f>Table3[[#This Row],[Scrap Units]]/Table3[[#This Row],[Units Produced]]</f>
        <v>4.6728971962616819E-3</v>
      </c>
      <c r="AC342" s="4">
        <f>Table3[[#This Row],[Units Produced]]/Table3[[#This Row],[Shift]]</f>
        <v>642</v>
      </c>
      <c r="AD342" s="2">
        <f>Table3[[#This Row],[Units Produced]]/Table3[[#This Row],[Max Capacity]]</f>
        <v>0.94690265486725667</v>
      </c>
      <c r="AE342" s="4">
        <f>Table3[[#This Row],[Repair Time (minutes)]]/Table3[[#This Row],[Number of Repairs]]</f>
        <v>24</v>
      </c>
      <c r="AF342" s="4">
        <f ca="1">Table3[[#This Row],[Total Operating Time (minutes)]]/Table3[[#This Row],[Number of failures]]</f>
        <v>400</v>
      </c>
      <c r="AG342" s="4">
        <f>Table3[[#This Row],[Orders Fulfilled]]/Table3[[#This Row],[Orders Received]]</f>
        <v>0.87234042553191493</v>
      </c>
      <c r="AH342" s="4">
        <f>Table3[[#This Row],[Units Produced]]/Table3[[#This Row],[Energy Consumed (kWh)]]</f>
        <v>3.2284018907774312</v>
      </c>
    </row>
    <row r="343" spans="1:34" x14ac:dyDescent="0.3">
      <c r="A343" s="1">
        <f t="shared" ca="1" si="20"/>
        <v>45006</v>
      </c>
      <c r="B343">
        <v>3</v>
      </c>
      <c r="C343" t="s">
        <v>19</v>
      </c>
      <c r="D343">
        <v>672</v>
      </c>
      <c r="E343">
        <v>652</v>
      </c>
      <c r="F343">
        <v>20</v>
      </c>
      <c r="G343">
        <f t="shared" ca="1" si="21"/>
        <v>61</v>
      </c>
      <c r="H343">
        <v>34</v>
      </c>
      <c r="I343">
        <v>593</v>
      </c>
      <c r="J343">
        <v>7</v>
      </c>
      <c r="K343">
        <v>144.80000000000001</v>
      </c>
      <c r="L343">
        <v>47</v>
      </c>
      <c r="M343">
        <v>63</v>
      </c>
      <c r="N343">
        <v>2.11</v>
      </c>
      <c r="O343">
        <v>692</v>
      </c>
      <c r="P343">
        <f t="shared" ca="1" si="22"/>
        <v>1</v>
      </c>
      <c r="Q343">
        <v>33</v>
      </c>
      <c r="R343">
        <v>4</v>
      </c>
      <c r="S343">
        <v>6.25</v>
      </c>
      <c r="T343">
        <f t="shared" ca="1" si="23"/>
        <v>513</v>
      </c>
      <c r="U343" s="2">
        <f ca="1">Table3[[#This Row],[Total Operating Time (minutes)]]/Table3[[#This Row],[Production planning Time(minutes)]]</f>
        <v>1.1559454191033138</v>
      </c>
      <c r="V343" s="2">
        <f>Table3[[#This Row],[Units Produced]]/Table3[[#This Row],[Max Capacity]]</f>
        <v>0.97109826589595372</v>
      </c>
      <c r="W343" s="2">
        <f>Table3[[#This Row],[Good Units]]/Table3[[#This Row],[Units Produced]]</f>
        <v>0.97023809523809523</v>
      </c>
      <c r="X343" s="2">
        <f>Table3[[#This Row],[Total Operating Time (minutes)]]/Table3[[#This Row],[Units Produced]]</f>
        <v>0.88244047619047616</v>
      </c>
      <c r="Y343" s="2">
        <f>Table3[[#This Row],[Defective Units]]/Table3[[#This Row],[Units Produced]]</f>
        <v>2.976190476190476E-2</v>
      </c>
      <c r="Z343" s="4">
        <f ca="1">Table3[[#This Row],[Total Operating Time (minutes)]]/Table3[[#This Row],[Available Time(minutes)]]</f>
        <v>9.721311475409836</v>
      </c>
      <c r="AA343" s="2">
        <f>Table3[[#This Row],[Good Units]]/Table3[[#This Row],[Units Produced]]</f>
        <v>0.97023809523809523</v>
      </c>
      <c r="AB343" s="2">
        <f>Table3[[#This Row],[Scrap Units]]/Table3[[#This Row],[Units Produced]]</f>
        <v>1.0416666666666666E-2</v>
      </c>
      <c r="AC343" s="4">
        <f>Table3[[#This Row],[Units Produced]]/Table3[[#This Row],[Shift]]</f>
        <v>224</v>
      </c>
      <c r="AD343" s="2">
        <f>Table3[[#This Row],[Units Produced]]/Table3[[#This Row],[Max Capacity]]</f>
        <v>0.97109826589595372</v>
      </c>
      <c r="AE343" s="4">
        <f>Table3[[#This Row],[Repair Time (minutes)]]/Table3[[#This Row],[Number of Repairs]]</f>
        <v>8.25</v>
      </c>
      <c r="AF343" s="4">
        <f ca="1">Table3[[#This Row],[Total Operating Time (minutes)]]/Table3[[#This Row],[Number of failures]]</f>
        <v>593</v>
      </c>
      <c r="AG343" s="4">
        <f>Table3[[#This Row],[Orders Fulfilled]]/Table3[[#This Row],[Orders Received]]</f>
        <v>0.74603174603174605</v>
      </c>
      <c r="AH343" s="4">
        <f>Table3[[#This Row],[Units Produced]]/Table3[[#This Row],[Energy Consumed (kWh)]]</f>
        <v>4.6408839779005522</v>
      </c>
    </row>
    <row r="344" spans="1:34" x14ac:dyDescent="0.3">
      <c r="A344" s="1">
        <f t="shared" ca="1" si="20"/>
        <v>45073</v>
      </c>
      <c r="B344">
        <v>3</v>
      </c>
      <c r="C344" t="s">
        <v>21</v>
      </c>
      <c r="D344">
        <v>699</v>
      </c>
      <c r="E344">
        <v>688</v>
      </c>
      <c r="F344">
        <v>11</v>
      </c>
      <c r="G344">
        <f t="shared" ca="1" si="21"/>
        <v>69</v>
      </c>
      <c r="H344">
        <v>30</v>
      </c>
      <c r="I344">
        <v>454</v>
      </c>
      <c r="J344">
        <v>7</v>
      </c>
      <c r="K344">
        <v>194.18</v>
      </c>
      <c r="L344">
        <v>41</v>
      </c>
      <c r="M344">
        <v>43</v>
      </c>
      <c r="N344">
        <v>4.45</v>
      </c>
      <c r="O344">
        <v>677</v>
      </c>
      <c r="P344">
        <f t="shared" ca="1" si="22"/>
        <v>5</v>
      </c>
      <c r="Q344">
        <v>29</v>
      </c>
      <c r="R344">
        <v>4</v>
      </c>
      <c r="S344">
        <v>4.34</v>
      </c>
      <c r="T344">
        <f t="shared" ca="1" si="23"/>
        <v>545</v>
      </c>
      <c r="U344" s="2">
        <f ca="1">Table3[[#This Row],[Total Operating Time (minutes)]]/Table3[[#This Row],[Production planning Time(minutes)]]</f>
        <v>0.83302752293577986</v>
      </c>
      <c r="V344" s="2">
        <f>Table3[[#This Row],[Units Produced]]/Table3[[#This Row],[Max Capacity]]</f>
        <v>1.0324963072378139</v>
      </c>
      <c r="W344" s="2">
        <f>Table3[[#This Row],[Good Units]]/Table3[[#This Row],[Units Produced]]</f>
        <v>0.98426323319027187</v>
      </c>
      <c r="X344" s="2">
        <f>Table3[[#This Row],[Total Operating Time (minutes)]]/Table3[[#This Row],[Units Produced]]</f>
        <v>0.64949928469241769</v>
      </c>
      <c r="Y344" s="2">
        <f>Table3[[#This Row],[Defective Units]]/Table3[[#This Row],[Units Produced]]</f>
        <v>1.5736766809728183E-2</v>
      </c>
      <c r="Z344" s="4">
        <f ca="1">Table3[[#This Row],[Total Operating Time (minutes)]]/Table3[[#This Row],[Available Time(minutes)]]</f>
        <v>6.5797101449275361</v>
      </c>
      <c r="AA344" s="2">
        <f>Table3[[#This Row],[Good Units]]/Table3[[#This Row],[Units Produced]]</f>
        <v>0.98426323319027187</v>
      </c>
      <c r="AB344" s="2">
        <f>Table3[[#This Row],[Scrap Units]]/Table3[[#This Row],[Units Produced]]</f>
        <v>1.0014306151645207E-2</v>
      </c>
      <c r="AC344" s="4">
        <f>Table3[[#This Row],[Units Produced]]/Table3[[#This Row],[Shift]]</f>
        <v>233</v>
      </c>
      <c r="AD344" s="2">
        <f>Table3[[#This Row],[Units Produced]]/Table3[[#This Row],[Max Capacity]]</f>
        <v>1.0324963072378139</v>
      </c>
      <c r="AE344" s="4">
        <f>Table3[[#This Row],[Repair Time (minutes)]]/Table3[[#This Row],[Number of Repairs]]</f>
        <v>7.25</v>
      </c>
      <c r="AF344" s="4">
        <f ca="1">Table3[[#This Row],[Total Operating Time (minutes)]]/Table3[[#This Row],[Number of failures]]</f>
        <v>90.8</v>
      </c>
      <c r="AG344" s="4">
        <f>Table3[[#This Row],[Orders Fulfilled]]/Table3[[#This Row],[Orders Received]]</f>
        <v>0.95348837209302328</v>
      </c>
      <c r="AH344" s="4">
        <f>Table3[[#This Row],[Units Produced]]/Table3[[#This Row],[Energy Consumed (kWh)]]</f>
        <v>3.5997528066742195</v>
      </c>
    </row>
    <row r="345" spans="1:34" x14ac:dyDescent="0.3">
      <c r="A345" s="1">
        <f t="shared" ca="1" si="20"/>
        <v>44933</v>
      </c>
      <c r="B345">
        <v>2</v>
      </c>
      <c r="C345" t="s">
        <v>18</v>
      </c>
      <c r="D345">
        <v>548</v>
      </c>
      <c r="E345">
        <v>533</v>
      </c>
      <c r="F345">
        <v>15</v>
      </c>
      <c r="G345">
        <f t="shared" ca="1" si="21"/>
        <v>63</v>
      </c>
      <c r="H345">
        <v>31</v>
      </c>
      <c r="I345">
        <v>537</v>
      </c>
      <c r="J345">
        <v>8</v>
      </c>
      <c r="K345">
        <v>147.91999999999999</v>
      </c>
      <c r="L345">
        <v>30</v>
      </c>
      <c r="M345">
        <v>38</v>
      </c>
      <c r="N345">
        <v>4.2</v>
      </c>
      <c r="O345">
        <v>602</v>
      </c>
      <c r="P345">
        <f t="shared" ca="1" si="22"/>
        <v>6</v>
      </c>
      <c r="Q345">
        <v>24</v>
      </c>
      <c r="R345">
        <v>5</v>
      </c>
      <c r="S345">
        <v>3.2</v>
      </c>
      <c r="T345">
        <f t="shared" ca="1" si="23"/>
        <v>544</v>
      </c>
      <c r="U345" s="2">
        <f ca="1">Table3[[#This Row],[Total Operating Time (minutes)]]/Table3[[#This Row],[Production planning Time(minutes)]]</f>
        <v>0.98713235294117652</v>
      </c>
      <c r="V345" s="2">
        <f>Table3[[#This Row],[Units Produced]]/Table3[[#This Row],[Max Capacity]]</f>
        <v>0.9102990033222591</v>
      </c>
      <c r="W345" s="2">
        <f>Table3[[#This Row],[Good Units]]/Table3[[#This Row],[Units Produced]]</f>
        <v>0.97262773722627738</v>
      </c>
      <c r="X345" s="2">
        <f>Table3[[#This Row],[Total Operating Time (minutes)]]/Table3[[#This Row],[Units Produced]]</f>
        <v>0.97992700729927007</v>
      </c>
      <c r="Y345" s="2">
        <f>Table3[[#This Row],[Defective Units]]/Table3[[#This Row],[Units Produced]]</f>
        <v>2.7372262773722629E-2</v>
      </c>
      <c r="Z345" s="4">
        <f ca="1">Table3[[#This Row],[Total Operating Time (minutes)]]/Table3[[#This Row],[Available Time(minutes)]]</f>
        <v>8.5238095238095237</v>
      </c>
      <c r="AA345" s="2">
        <f>Table3[[#This Row],[Good Units]]/Table3[[#This Row],[Units Produced]]</f>
        <v>0.97262773722627738</v>
      </c>
      <c r="AB345" s="2">
        <f>Table3[[#This Row],[Scrap Units]]/Table3[[#This Row],[Units Produced]]</f>
        <v>1.4598540145985401E-2</v>
      </c>
      <c r="AC345" s="4">
        <f>Table3[[#This Row],[Units Produced]]/Table3[[#This Row],[Shift]]</f>
        <v>274</v>
      </c>
      <c r="AD345" s="2">
        <f>Table3[[#This Row],[Units Produced]]/Table3[[#This Row],[Max Capacity]]</f>
        <v>0.9102990033222591</v>
      </c>
      <c r="AE345" s="4">
        <f>Table3[[#This Row],[Repair Time (minutes)]]/Table3[[#This Row],[Number of Repairs]]</f>
        <v>4.8</v>
      </c>
      <c r="AF345" s="4">
        <f ca="1">Table3[[#This Row],[Total Operating Time (minutes)]]/Table3[[#This Row],[Number of failures]]</f>
        <v>89.5</v>
      </c>
      <c r="AG345" s="4">
        <f>Table3[[#This Row],[Orders Fulfilled]]/Table3[[#This Row],[Orders Received]]</f>
        <v>0.78947368421052633</v>
      </c>
      <c r="AH345" s="4">
        <f>Table3[[#This Row],[Units Produced]]/Table3[[#This Row],[Energy Consumed (kWh)]]</f>
        <v>3.7047052460789618</v>
      </c>
    </row>
    <row r="346" spans="1:34" x14ac:dyDescent="0.3">
      <c r="A346" s="1">
        <f t="shared" ca="1" si="20"/>
        <v>45110</v>
      </c>
      <c r="B346">
        <v>3</v>
      </c>
      <c r="C346" t="s">
        <v>17</v>
      </c>
      <c r="D346">
        <v>559</v>
      </c>
      <c r="E346">
        <v>530</v>
      </c>
      <c r="F346">
        <v>29</v>
      </c>
      <c r="G346">
        <f t="shared" ca="1" si="21"/>
        <v>67</v>
      </c>
      <c r="H346">
        <v>59</v>
      </c>
      <c r="I346">
        <v>426</v>
      </c>
      <c r="J346">
        <v>10</v>
      </c>
      <c r="K346">
        <v>124.72</v>
      </c>
      <c r="L346">
        <v>44</v>
      </c>
      <c r="M346">
        <v>55</v>
      </c>
      <c r="N346">
        <v>3.72</v>
      </c>
      <c r="O346">
        <v>661</v>
      </c>
      <c r="P346">
        <f t="shared" ca="1" si="22"/>
        <v>1</v>
      </c>
      <c r="Q346">
        <v>40</v>
      </c>
      <c r="R346">
        <v>2</v>
      </c>
      <c r="S346">
        <v>4.08</v>
      </c>
      <c r="T346">
        <f t="shared" ca="1" si="23"/>
        <v>515</v>
      </c>
      <c r="U346" s="2">
        <f ca="1">Table3[[#This Row],[Total Operating Time (minutes)]]/Table3[[#This Row],[Production planning Time(minutes)]]</f>
        <v>0.82718446601941753</v>
      </c>
      <c r="V346" s="2">
        <f>Table3[[#This Row],[Units Produced]]/Table3[[#This Row],[Max Capacity]]</f>
        <v>0.84568835098335859</v>
      </c>
      <c r="W346" s="2">
        <f>Table3[[#This Row],[Good Units]]/Table3[[#This Row],[Units Produced]]</f>
        <v>0.94812164579606439</v>
      </c>
      <c r="X346" s="2">
        <f>Table3[[#This Row],[Total Operating Time (minutes)]]/Table3[[#This Row],[Units Produced]]</f>
        <v>0.76207513416815742</v>
      </c>
      <c r="Y346" s="2">
        <f>Table3[[#This Row],[Defective Units]]/Table3[[#This Row],[Units Produced]]</f>
        <v>5.1878354203935599E-2</v>
      </c>
      <c r="Z346" s="4">
        <f ca="1">Table3[[#This Row],[Total Operating Time (minutes)]]/Table3[[#This Row],[Available Time(minutes)]]</f>
        <v>6.3582089552238807</v>
      </c>
      <c r="AA346" s="2">
        <f>Table3[[#This Row],[Good Units]]/Table3[[#This Row],[Units Produced]]</f>
        <v>0.94812164579606439</v>
      </c>
      <c r="AB346" s="2">
        <f>Table3[[#This Row],[Scrap Units]]/Table3[[#This Row],[Units Produced]]</f>
        <v>1.7889087656529516E-2</v>
      </c>
      <c r="AC346" s="4">
        <f>Table3[[#This Row],[Units Produced]]/Table3[[#This Row],[Shift]]</f>
        <v>186.33333333333334</v>
      </c>
      <c r="AD346" s="2">
        <f>Table3[[#This Row],[Units Produced]]/Table3[[#This Row],[Max Capacity]]</f>
        <v>0.84568835098335859</v>
      </c>
      <c r="AE346" s="4">
        <f>Table3[[#This Row],[Repair Time (minutes)]]/Table3[[#This Row],[Number of Repairs]]</f>
        <v>20</v>
      </c>
      <c r="AF346" s="4">
        <f ca="1">Table3[[#This Row],[Total Operating Time (minutes)]]/Table3[[#This Row],[Number of failures]]</f>
        <v>426</v>
      </c>
      <c r="AG346" s="4">
        <f>Table3[[#This Row],[Orders Fulfilled]]/Table3[[#This Row],[Orders Received]]</f>
        <v>0.8</v>
      </c>
      <c r="AH346" s="4">
        <f>Table3[[#This Row],[Units Produced]]/Table3[[#This Row],[Energy Consumed (kWh)]]</f>
        <v>4.4820397690827454</v>
      </c>
    </row>
    <row r="347" spans="1:34" x14ac:dyDescent="0.3">
      <c r="A347" s="1">
        <f t="shared" ca="1" si="20"/>
        <v>44988</v>
      </c>
      <c r="B347">
        <v>1</v>
      </c>
      <c r="C347" t="s">
        <v>20</v>
      </c>
      <c r="D347">
        <v>423</v>
      </c>
      <c r="E347">
        <v>403</v>
      </c>
      <c r="F347">
        <v>20</v>
      </c>
      <c r="G347">
        <f t="shared" ca="1" si="21"/>
        <v>65</v>
      </c>
      <c r="H347">
        <v>51</v>
      </c>
      <c r="I347">
        <v>412</v>
      </c>
      <c r="J347">
        <v>8</v>
      </c>
      <c r="K347">
        <v>109.35</v>
      </c>
      <c r="L347">
        <v>45</v>
      </c>
      <c r="M347">
        <v>52</v>
      </c>
      <c r="N347">
        <v>3.85</v>
      </c>
      <c r="O347">
        <v>630</v>
      </c>
      <c r="P347">
        <f t="shared" ca="1" si="22"/>
        <v>5</v>
      </c>
      <c r="Q347">
        <v>33</v>
      </c>
      <c r="R347">
        <v>2</v>
      </c>
      <c r="S347">
        <v>4.57</v>
      </c>
      <c r="T347">
        <f t="shared" ca="1" si="23"/>
        <v>500</v>
      </c>
      <c r="U347" s="2">
        <f ca="1">Table3[[#This Row],[Total Operating Time (minutes)]]/Table3[[#This Row],[Production planning Time(minutes)]]</f>
        <v>0.82399999999999995</v>
      </c>
      <c r="V347" s="2">
        <f>Table3[[#This Row],[Units Produced]]/Table3[[#This Row],[Max Capacity]]</f>
        <v>0.67142857142857137</v>
      </c>
      <c r="W347" s="2">
        <f>Table3[[#This Row],[Good Units]]/Table3[[#This Row],[Units Produced]]</f>
        <v>0.95271867612293148</v>
      </c>
      <c r="X347" s="2">
        <f>Table3[[#This Row],[Total Operating Time (minutes)]]/Table3[[#This Row],[Units Produced]]</f>
        <v>0.97399527186761226</v>
      </c>
      <c r="Y347" s="2">
        <f>Table3[[#This Row],[Defective Units]]/Table3[[#This Row],[Units Produced]]</f>
        <v>4.7281323877068557E-2</v>
      </c>
      <c r="Z347" s="4">
        <f ca="1">Table3[[#This Row],[Total Operating Time (minutes)]]/Table3[[#This Row],[Available Time(minutes)]]</f>
        <v>6.3384615384615381</v>
      </c>
      <c r="AA347" s="2">
        <f>Table3[[#This Row],[Good Units]]/Table3[[#This Row],[Units Produced]]</f>
        <v>0.95271867612293148</v>
      </c>
      <c r="AB347" s="2">
        <f>Table3[[#This Row],[Scrap Units]]/Table3[[#This Row],[Units Produced]]</f>
        <v>1.8912529550827423E-2</v>
      </c>
      <c r="AC347" s="4">
        <f>Table3[[#This Row],[Units Produced]]/Table3[[#This Row],[Shift]]</f>
        <v>423</v>
      </c>
      <c r="AD347" s="2">
        <f>Table3[[#This Row],[Units Produced]]/Table3[[#This Row],[Max Capacity]]</f>
        <v>0.67142857142857137</v>
      </c>
      <c r="AE347" s="4">
        <f>Table3[[#This Row],[Repair Time (minutes)]]/Table3[[#This Row],[Number of Repairs]]</f>
        <v>16.5</v>
      </c>
      <c r="AF347" s="4">
        <f ca="1">Table3[[#This Row],[Total Operating Time (minutes)]]/Table3[[#This Row],[Number of failures]]</f>
        <v>82.4</v>
      </c>
      <c r="AG347" s="4">
        <f>Table3[[#This Row],[Orders Fulfilled]]/Table3[[#This Row],[Orders Received]]</f>
        <v>0.86538461538461542</v>
      </c>
      <c r="AH347" s="4">
        <f>Table3[[#This Row],[Units Produced]]/Table3[[#This Row],[Energy Consumed (kWh)]]</f>
        <v>3.8683127572016462</v>
      </c>
    </row>
    <row r="348" spans="1:34" x14ac:dyDescent="0.3">
      <c r="A348" s="1">
        <f t="shared" ca="1" si="20"/>
        <v>45011</v>
      </c>
      <c r="B348">
        <v>1</v>
      </c>
      <c r="C348" t="s">
        <v>21</v>
      </c>
      <c r="D348">
        <v>679</v>
      </c>
      <c r="E348">
        <v>653</v>
      </c>
      <c r="F348">
        <v>26</v>
      </c>
      <c r="G348">
        <f t="shared" ca="1" si="21"/>
        <v>70</v>
      </c>
      <c r="H348">
        <v>19</v>
      </c>
      <c r="I348">
        <v>533</v>
      </c>
      <c r="J348">
        <v>9</v>
      </c>
      <c r="K348">
        <v>140.94</v>
      </c>
      <c r="L348">
        <v>35</v>
      </c>
      <c r="M348">
        <v>62</v>
      </c>
      <c r="N348">
        <v>4.8899999999999997</v>
      </c>
      <c r="O348">
        <v>695</v>
      </c>
      <c r="P348">
        <f t="shared" ca="1" si="22"/>
        <v>2</v>
      </c>
      <c r="Q348">
        <v>27</v>
      </c>
      <c r="R348">
        <v>5</v>
      </c>
      <c r="S348">
        <v>5.7</v>
      </c>
      <c r="T348">
        <f t="shared" ca="1" si="23"/>
        <v>578</v>
      </c>
      <c r="U348" s="2">
        <f ca="1">Table3[[#This Row],[Total Operating Time (minutes)]]/Table3[[#This Row],[Production planning Time(minutes)]]</f>
        <v>0.92214532871972321</v>
      </c>
      <c r="V348" s="2">
        <f>Table3[[#This Row],[Units Produced]]/Table3[[#This Row],[Max Capacity]]</f>
        <v>0.97697841726618706</v>
      </c>
      <c r="W348" s="2">
        <f>Table3[[#This Row],[Good Units]]/Table3[[#This Row],[Units Produced]]</f>
        <v>0.96170839469808544</v>
      </c>
      <c r="X348" s="2">
        <f>Table3[[#This Row],[Total Operating Time (minutes)]]/Table3[[#This Row],[Units Produced]]</f>
        <v>0.78497790868924888</v>
      </c>
      <c r="Y348" s="2">
        <f>Table3[[#This Row],[Defective Units]]/Table3[[#This Row],[Units Produced]]</f>
        <v>3.8291605301914583E-2</v>
      </c>
      <c r="Z348" s="4">
        <f ca="1">Table3[[#This Row],[Total Operating Time (minutes)]]/Table3[[#This Row],[Available Time(minutes)]]</f>
        <v>7.6142857142857139</v>
      </c>
      <c r="AA348" s="2">
        <f>Table3[[#This Row],[Good Units]]/Table3[[#This Row],[Units Produced]]</f>
        <v>0.96170839469808544</v>
      </c>
      <c r="AB348" s="2">
        <f>Table3[[#This Row],[Scrap Units]]/Table3[[#This Row],[Units Produced]]</f>
        <v>1.3254786450662739E-2</v>
      </c>
      <c r="AC348" s="4">
        <f>Table3[[#This Row],[Units Produced]]/Table3[[#This Row],[Shift]]</f>
        <v>679</v>
      </c>
      <c r="AD348" s="2">
        <f>Table3[[#This Row],[Units Produced]]/Table3[[#This Row],[Max Capacity]]</f>
        <v>0.97697841726618706</v>
      </c>
      <c r="AE348" s="4">
        <f>Table3[[#This Row],[Repair Time (minutes)]]/Table3[[#This Row],[Number of Repairs]]</f>
        <v>5.4</v>
      </c>
      <c r="AF348" s="4">
        <f ca="1">Table3[[#This Row],[Total Operating Time (minutes)]]/Table3[[#This Row],[Number of failures]]</f>
        <v>266.5</v>
      </c>
      <c r="AG348" s="4">
        <f>Table3[[#This Row],[Orders Fulfilled]]/Table3[[#This Row],[Orders Received]]</f>
        <v>0.56451612903225812</v>
      </c>
      <c r="AH348" s="4">
        <f>Table3[[#This Row],[Units Produced]]/Table3[[#This Row],[Energy Consumed (kWh)]]</f>
        <v>4.8176529019440899</v>
      </c>
    </row>
    <row r="349" spans="1:34" x14ac:dyDescent="0.3">
      <c r="A349" s="1">
        <f t="shared" ca="1" si="20"/>
        <v>45234</v>
      </c>
      <c r="B349">
        <v>2</v>
      </c>
      <c r="C349" t="s">
        <v>18</v>
      </c>
      <c r="D349">
        <v>569</v>
      </c>
      <c r="E349">
        <v>558</v>
      </c>
      <c r="F349">
        <v>11</v>
      </c>
      <c r="G349">
        <f t="shared" ca="1" si="21"/>
        <v>64</v>
      </c>
      <c r="H349">
        <v>29</v>
      </c>
      <c r="I349">
        <v>412</v>
      </c>
      <c r="J349">
        <v>7</v>
      </c>
      <c r="K349">
        <v>163.38999999999999</v>
      </c>
      <c r="L349">
        <v>33</v>
      </c>
      <c r="M349">
        <v>43</v>
      </c>
      <c r="N349">
        <v>4.21</v>
      </c>
      <c r="O349">
        <v>672</v>
      </c>
      <c r="P349">
        <f t="shared" ca="1" si="22"/>
        <v>1</v>
      </c>
      <c r="Q349">
        <v>21</v>
      </c>
      <c r="R349">
        <v>1</v>
      </c>
      <c r="S349">
        <v>3.49</v>
      </c>
      <c r="T349">
        <f t="shared" ca="1" si="23"/>
        <v>539</v>
      </c>
      <c r="U349" s="2">
        <f ca="1">Table3[[#This Row],[Total Operating Time (minutes)]]/Table3[[#This Row],[Production planning Time(minutes)]]</f>
        <v>0.76437847866419295</v>
      </c>
      <c r="V349" s="2">
        <f>Table3[[#This Row],[Units Produced]]/Table3[[#This Row],[Max Capacity]]</f>
        <v>0.84672619047619047</v>
      </c>
      <c r="W349" s="2">
        <f>Table3[[#This Row],[Good Units]]/Table3[[#This Row],[Units Produced]]</f>
        <v>0.98066783831282955</v>
      </c>
      <c r="X349" s="2">
        <f>Table3[[#This Row],[Total Operating Time (minutes)]]/Table3[[#This Row],[Units Produced]]</f>
        <v>0.72407732864674867</v>
      </c>
      <c r="Y349" s="2">
        <f>Table3[[#This Row],[Defective Units]]/Table3[[#This Row],[Units Produced]]</f>
        <v>1.9332161687170474E-2</v>
      </c>
      <c r="Z349" s="4">
        <f ca="1">Table3[[#This Row],[Total Operating Time (minutes)]]/Table3[[#This Row],[Available Time(minutes)]]</f>
        <v>6.4375</v>
      </c>
      <c r="AA349" s="2">
        <f>Table3[[#This Row],[Good Units]]/Table3[[#This Row],[Units Produced]]</f>
        <v>0.98066783831282955</v>
      </c>
      <c r="AB349" s="2">
        <f>Table3[[#This Row],[Scrap Units]]/Table3[[#This Row],[Units Produced]]</f>
        <v>1.2302284710017574E-2</v>
      </c>
      <c r="AC349" s="4">
        <f>Table3[[#This Row],[Units Produced]]/Table3[[#This Row],[Shift]]</f>
        <v>284.5</v>
      </c>
      <c r="AD349" s="2">
        <f>Table3[[#This Row],[Units Produced]]/Table3[[#This Row],[Max Capacity]]</f>
        <v>0.84672619047619047</v>
      </c>
      <c r="AE349" s="4">
        <f>Table3[[#This Row],[Repair Time (minutes)]]/Table3[[#This Row],[Number of Repairs]]</f>
        <v>21</v>
      </c>
      <c r="AF349" s="4">
        <f ca="1">Table3[[#This Row],[Total Operating Time (minutes)]]/Table3[[#This Row],[Number of failures]]</f>
        <v>412</v>
      </c>
      <c r="AG349" s="4">
        <f>Table3[[#This Row],[Orders Fulfilled]]/Table3[[#This Row],[Orders Received]]</f>
        <v>0.76744186046511631</v>
      </c>
      <c r="AH349" s="4">
        <f>Table3[[#This Row],[Units Produced]]/Table3[[#This Row],[Energy Consumed (kWh)]]</f>
        <v>3.4824652671522127</v>
      </c>
    </row>
    <row r="350" spans="1:34" x14ac:dyDescent="0.3">
      <c r="A350" s="1">
        <f t="shared" ca="1" si="20"/>
        <v>45138</v>
      </c>
      <c r="B350">
        <v>1</v>
      </c>
      <c r="C350" t="s">
        <v>19</v>
      </c>
      <c r="D350">
        <v>663</v>
      </c>
      <c r="E350">
        <v>650</v>
      </c>
      <c r="F350">
        <v>13</v>
      </c>
      <c r="G350">
        <f t="shared" ca="1" si="21"/>
        <v>60</v>
      </c>
      <c r="H350">
        <v>27</v>
      </c>
      <c r="I350">
        <v>589</v>
      </c>
      <c r="J350">
        <v>3</v>
      </c>
      <c r="K350">
        <v>142.37</v>
      </c>
      <c r="L350">
        <v>55</v>
      </c>
      <c r="M350">
        <v>42</v>
      </c>
      <c r="N350">
        <v>3.26</v>
      </c>
      <c r="O350">
        <v>679</v>
      </c>
      <c r="P350">
        <f t="shared" ca="1" si="22"/>
        <v>4</v>
      </c>
      <c r="Q350">
        <v>38</v>
      </c>
      <c r="R350">
        <v>3</v>
      </c>
      <c r="S350">
        <v>5.24</v>
      </c>
      <c r="T350">
        <f t="shared" ca="1" si="23"/>
        <v>523</v>
      </c>
      <c r="U350" s="2">
        <f ca="1">Table3[[#This Row],[Total Operating Time (minutes)]]/Table3[[#This Row],[Production planning Time(minutes)]]</f>
        <v>1.1261950286806883</v>
      </c>
      <c r="V350" s="2">
        <f>Table3[[#This Row],[Units Produced]]/Table3[[#This Row],[Max Capacity]]</f>
        <v>0.97643593519882177</v>
      </c>
      <c r="W350" s="2">
        <f>Table3[[#This Row],[Good Units]]/Table3[[#This Row],[Units Produced]]</f>
        <v>0.98039215686274506</v>
      </c>
      <c r="X350" s="2">
        <f>Table3[[#This Row],[Total Operating Time (minutes)]]/Table3[[#This Row],[Units Produced]]</f>
        <v>0.88838612368024128</v>
      </c>
      <c r="Y350" s="2">
        <f>Table3[[#This Row],[Defective Units]]/Table3[[#This Row],[Units Produced]]</f>
        <v>1.9607843137254902E-2</v>
      </c>
      <c r="Z350" s="4">
        <f ca="1">Table3[[#This Row],[Total Operating Time (minutes)]]/Table3[[#This Row],[Available Time(minutes)]]</f>
        <v>9.8166666666666664</v>
      </c>
      <c r="AA350" s="2">
        <f>Table3[[#This Row],[Good Units]]/Table3[[#This Row],[Units Produced]]</f>
        <v>0.98039215686274506</v>
      </c>
      <c r="AB350" s="2">
        <f>Table3[[#This Row],[Scrap Units]]/Table3[[#This Row],[Units Produced]]</f>
        <v>4.5248868778280547E-3</v>
      </c>
      <c r="AC350" s="4">
        <f>Table3[[#This Row],[Units Produced]]/Table3[[#This Row],[Shift]]</f>
        <v>663</v>
      </c>
      <c r="AD350" s="2">
        <f>Table3[[#This Row],[Units Produced]]/Table3[[#This Row],[Max Capacity]]</f>
        <v>0.97643593519882177</v>
      </c>
      <c r="AE350" s="4">
        <f>Table3[[#This Row],[Repair Time (minutes)]]/Table3[[#This Row],[Number of Repairs]]</f>
        <v>12.666666666666666</v>
      </c>
      <c r="AF350" s="4">
        <f ca="1">Table3[[#This Row],[Total Operating Time (minutes)]]/Table3[[#This Row],[Number of failures]]</f>
        <v>147.25</v>
      </c>
      <c r="AG350" s="4">
        <f>Table3[[#This Row],[Orders Fulfilled]]/Table3[[#This Row],[Orders Received]]</f>
        <v>1.3095238095238095</v>
      </c>
      <c r="AH350" s="4">
        <f>Table3[[#This Row],[Units Produced]]/Table3[[#This Row],[Energy Consumed (kWh)]]</f>
        <v>4.6568799606658704</v>
      </c>
    </row>
    <row r="351" spans="1:34" x14ac:dyDescent="0.3">
      <c r="A351" s="1">
        <f t="shared" ca="1" si="20"/>
        <v>45074</v>
      </c>
      <c r="B351">
        <v>2</v>
      </c>
      <c r="C351" t="s">
        <v>18</v>
      </c>
      <c r="D351">
        <v>617</v>
      </c>
      <c r="E351">
        <v>598</v>
      </c>
      <c r="F351">
        <v>19</v>
      </c>
      <c r="G351">
        <f t="shared" ca="1" si="21"/>
        <v>63</v>
      </c>
      <c r="H351">
        <v>24</v>
      </c>
      <c r="I351">
        <v>427</v>
      </c>
      <c r="J351">
        <v>8</v>
      </c>
      <c r="K351">
        <v>140.85</v>
      </c>
      <c r="L351">
        <v>49</v>
      </c>
      <c r="M351">
        <v>37</v>
      </c>
      <c r="N351">
        <v>3.11</v>
      </c>
      <c r="O351">
        <v>609</v>
      </c>
      <c r="P351">
        <f t="shared" ca="1" si="22"/>
        <v>1</v>
      </c>
      <c r="Q351">
        <v>32</v>
      </c>
      <c r="R351">
        <v>5</v>
      </c>
      <c r="S351">
        <v>4.09</v>
      </c>
      <c r="T351">
        <f t="shared" ca="1" si="23"/>
        <v>579</v>
      </c>
      <c r="U351" s="2">
        <f ca="1">Table3[[#This Row],[Total Operating Time (minutes)]]/Table3[[#This Row],[Production planning Time(minutes)]]</f>
        <v>0.73747841105354062</v>
      </c>
      <c r="V351" s="2">
        <f>Table3[[#This Row],[Units Produced]]/Table3[[#This Row],[Max Capacity]]</f>
        <v>1.0131362889983579</v>
      </c>
      <c r="W351" s="2">
        <f>Table3[[#This Row],[Good Units]]/Table3[[#This Row],[Units Produced]]</f>
        <v>0.9692058346839546</v>
      </c>
      <c r="X351" s="2">
        <f>Table3[[#This Row],[Total Operating Time (minutes)]]/Table3[[#This Row],[Units Produced]]</f>
        <v>0.69205834683954615</v>
      </c>
      <c r="Y351" s="2">
        <f>Table3[[#This Row],[Defective Units]]/Table3[[#This Row],[Units Produced]]</f>
        <v>3.0794165316045379E-2</v>
      </c>
      <c r="Z351" s="4">
        <f ca="1">Table3[[#This Row],[Total Operating Time (minutes)]]/Table3[[#This Row],[Available Time(minutes)]]</f>
        <v>6.7777777777777777</v>
      </c>
      <c r="AA351" s="2">
        <f>Table3[[#This Row],[Good Units]]/Table3[[#This Row],[Units Produced]]</f>
        <v>0.9692058346839546</v>
      </c>
      <c r="AB351" s="2">
        <f>Table3[[#This Row],[Scrap Units]]/Table3[[#This Row],[Units Produced]]</f>
        <v>1.2965964343598054E-2</v>
      </c>
      <c r="AC351" s="4">
        <f>Table3[[#This Row],[Units Produced]]/Table3[[#This Row],[Shift]]</f>
        <v>308.5</v>
      </c>
      <c r="AD351" s="2">
        <f>Table3[[#This Row],[Units Produced]]/Table3[[#This Row],[Max Capacity]]</f>
        <v>1.0131362889983579</v>
      </c>
      <c r="AE351" s="4">
        <f>Table3[[#This Row],[Repair Time (minutes)]]/Table3[[#This Row],[Number of Repairs]]</f>
        <v>6.4</v>
      </c>
      <c r="AF351" s="4">
        <f ca="1">Table3[[#This Row],[Total Operating Time (minutes)]]/Table3[[#This Row],[Number of failures]]</f>
        <v>427</v>
      </c>
      <c r="AG351" s="4">
        <f>Table3[[#This Row],[Orders Fulfilled]]/Table3[[#This Row],[Orders Received]]</f>
        <v>1.3243243243243243</v>
      </c>
      <c r="AH351" s="4">
        <f>Table3[[#This Row],[Units Produced]]/Table3[[#This Row],[Energy Consumed (kWh)]]</f>
        <v>4.3805466808661695</v>
      </c>
    </row>
    <row r="352" spans="1:34" x14ac:dyDescent="0.3">
      <c r="A352" s="1">
        <f t="shared" ca="1" si="20"/>
        <v>45185</v>
      </c>
      <c r="B352">
        <v>1</v>
      </c>
      <c r="C352" t="s">
        <v>21</v>
      </c>
      <c r="D352">
        <v>508</v>
      </c>
      <c r="E352">
        <v>489</v>
      </c>
      <c r="F352">
        <v>19</v>
      </c>
      <c r="G352">
        <f t="shared" ca="1" si="21"/>
        <v>66</v>
      </c>
      <c r="H352">
        <v>37</v>
      </c>
      <c r="I352">
        <v>501</v>
      </c>
      <c r="J352">
        <v>2</v>
      </c>
      <c r="K352">
        <v>168.7</v>
      </c>
      <c r="L352">
        <v>36</v>
      </c>
      <c r="M352">
        <v>39</v>
      </c>
      <c r="N352">
        <v>3.72</v>
      </c>
      <c r="O352">
        <v>602</v>
      </c>
      <c r="P352">
        <f t="shared" ca="1" si="22"/>
        <v>4</v>
      </c>
      <c r="Q352">
        <v>27</v>
      </c>
      <c r="R352">
        <v>5</v>
      </c>
      <c r="S352">
        <v>6.31</v>
      </c>
      <c r="T352">
        <f t="shared" ca="1" si="23"/>
        <v>594</v>
      </c>
      <c r="U352" s="2">
        <f ca="1">Table3[[#This Row],[Total Operating Time (minutes)]]/Table3[[#This Row],[Production planning Time(minutes)]]</f>
        <v>0.84343434343434343</v>
      </c>
      <c r="V352" s="2">
        <f>Table3[[#This Row],[Units Produced]]/Table3[[#This Row],[Max Capacity]]</f>
        <v>0.84385382059800662</v>
      </c>
      <c r="W352" s="2">
        <f>Table3[[#This Row],[Good Units]]/Table3[[#This Row],[Units Produced]]</f>
        <v>0.96259842519685035</v>
      </c>
      <c r="X352" s="2">
        <f>Table3[[#This Row],[Total Operating Time (minutes)]]/Table3[[#This Row],[Units Produced]]</f>
        <v>0.98622047244094491</v>
      </c>
      <c r="Y352" s="2">
        <f>Table3[[#This Row],[Defective Units]]/Table3[[#This Row],[Units Produced]]</f>
        <v>3.7401574803149609E-2</v>
      </c>
      <c r="Z352" s="4">
        <f ca="1">Table3[[#This Row],[Total Operating Time (minutes)]]/Table3[[#This Row],[Available Time(minutes)]]</f>
        <v>7.5909090909090908</v>
      </c>
      <c r="AA352" s="2">
        <f>Table3[[#This Row],[Good Units]]/Table3[[#This Row],[Units Produced]]</f>
        <v>0.96259842519685035</v>
      </c>
      <c r="AB352" s="2">
        <f>Table3[[#This Row],[Scrap Units]]/Table3[[#This Row],[Units Produced]]</f>
        <v>3.937007874015748E-3</v>
      </c>
      <c r="AC352" s="4">
        <f>Table3[[#This Row],[Units Produced]]/Table3[[#This Row],[Shift]]</f>
        <v>508</v>
      </c>
      <c r="AD352" s="2">
        <f>Table3[[#This Row],[Units Produced]]/Table3[[#This Row],[Max Capacity]]</f>
        <v>0.84385382059800662</v>
      </c>
      <c r="AE352" s="4">
        <f>Table3[[#This Row],[Repair Time (minutes)]]/Table3[[#This Row],[Number of Repairs]]</f>
        <v>5.4</v>
      </c>
      <c r="AF352" s="4">
        <f ca="1">Table3[[#This Row],[Total Operating Time (minutes)]]/Table3[[#This Row],[Number of failures]]</f>
        <v>125.25</v>
      </c>
      <c r="AG352" s="4">
        <f>Table3[[#This Row],[Orders Fulfilled]]/Table3[[#This Row],[Orders Received]]</f>
        <v>0.92307692307692313</v>
      </c>
      <c r="AH352" s="4">
        <f>Table3[[#This Row],[Units Produced]]/Table3[[#This Row],[Energy Consumed (kWh)]]</f>
        <v>3.0112625963248374</v>
      </c>
    </row>
    <row r="353" spans="1:34" x14ac:dyDescent="0.3">
      <c r="A353" s="1">
        <f t="shared" ca="1" si="20"/>
        <v>44928</v>
      </c>
      <c r="B353">
        <v>1</v>
      </c>
      <c r="C353" t="s">
        <v>18</v>
      </c>
      <c r="D353">
        <v>665</v>
      </c>
      <c r="E353">
        <v>655</v>
      </c>
      <c r="F353">
        <v>10</v>
      </c>
      <c r="G353">
        <f t="shared" ca="1" si="21"/>
        <v>60</v>
      </c>
      <c r="H353">
        <v>16</v>
      </c>
      <c r="I353">
        <v>410</v>
      </c>
      <c r="J353">
        <v>10</v>
      </c>
      <c r="K353">
        <v>181.34</v>
      </c>
      <c r="L353">
        <v>46</v>
      </c>
      <c r="M353">
        <v>67</v>
      </c>
      <c r="N353">
        <v>4.07</v>
      </c>
      <c r="O353">
        <v>673</v>
      </c>
      <c r="P353">
        <f t="shared" ca="1" si="22"/>
        <v>3</v>
      </c>
      <c r="Q353">
        <v>28</v>
      </c>
      <c r="R353">
        <v>1</v>
      </c>
      <c r="S353">
        <v>3.7</v>
      </c>
      <c r="T353">
        <f t="shared" ca="1" si="23"/>
        <v>555</v>
      </c>
      <c r="U353" s="2">
        <f ca="1">Table3[[#This Row],[Total Operating Time (minutes)]]/Table3[[#This Row],[Production planning Time(minutes)]]</f>
        <v>0.73873873873873874</v>
      </c>
      <c r="V353" s="2">
        <f>Table3[[#This Row],[Units Produced]]/Table3[[#This Row],[Max Capacity]]</f>
        <v>0.98811292719167909</v>
      </c>
      <c r="W353" s="2">
        <f>Table3[[#This Row],[Good Units]]/Table3[[#This Row],[Units Produced]]</f>
        <v>0.98496240601503759</v>
      </c>
      <c r="X353" s="2">
        <f>Table3[[#This Row],[Total Operating Time (minutes)]]/Table3[[#This Row],[Units Produced]]</f>
        <v>0.61654135338345861</v>
      </c>
      <c r="Y353" s="2">
        <f>Table3[[#This Row],[Defective Units]]/Table3[[#This Row],[Units Produced]]</f>
        <v>1.5037593984962405E-2</v>
      </c>
      <c r="Z353" s="4">
        <f ca="1">Table3[[#This Row],[Total Operating Time (minutes)]]/Table3[[#This Row],[Available Time(minutes)]]</f>
        <v>6.833333333333333</v>
      </c>
      <c r="AA353" s="2">
        <f>Table3[[#This Row],[Good Units]]/Table3[[#This Row],[Units Produced]]</f>
        <v>0.98496240601503759</v>
      </c>
      <c r="AB353" s="2">
        <f>Table3[[#This Row],[Scrap Units]]/Table3[[#This Row],[Units Produced]]</f>
        <v>1.5037593984962405E-2</v>
      </c>
      <c r="AC353" s="4">
        <f>Table3[[#This Row],[Units Produced]]/Table3[[#This Row],[Shift]]</f>
        <v>665</v>
      </c>
      <c r="AD353" s="2">
        <f>Table3[[#This Row],[Units Produced]]/Table3[[#This Row],[Max Capacity]]</f>
        <v>0.98811292719167909</v>
      </c>
      <c r="AE353" s="4">
        <f>Table3[[#This Row],[Repair Time (minutes)]]/Table3[[#This Row],[Number of Repairs]]</f>
        <v>28</v>
      </c>
      <c r="AF353" s="4">
        <f ca="1">Table3[[#This Row],[Total Operating Time (minutes)]]/Table3[[#This Row],[Number of failures]]</f>
        <v>136.66666666666666</v>
      </c>
      <c r="AG353" s="4">
        <f>Table3[[#This Row],[Orders Fulfilled]]/Table3[[#This Row],[Orders Received]]</f>
        <v>0.68656716417910446</v>
      </c>
      <c r="AH353" s="4">
        <f>Table3[[#This Row],[Units Produced]]/Table3[[#This Row],[Energy Consumed (kWh)]]</f>
        <v>3.6671445902724162</v>
      </c>
    </row>
    <row r="354" spans="1:34" x14ac:dyDescent="0.3">
      <c r="A354" s="1">
        <f t="shared" ca="1" si="20"/>
        <v>45103</v>
      </c>
      <c r="B354">
        <v>3</v>
      </c>
      <c r="C354" t="s">
        <v>18</v>
      </c>
      <c r="D354">
        <v>623</v>
      </c>
      <c r="E354">
        <v>612</v>
      </c>
      <c r="F354">
        <v>11</v>
      </c>
      <c r="G354">
        <f t="shared" ca="1" si="21"/>
        <v>65</v>
      </c>
      <c r="H354">
        <v>35</v>
      </c>
      <c r="I354">
        <v>408</v>
      </c>
      <c r="J354">
        <v>5</v>
      </c>
      <c r="K354">
        <v>134.11000000000001</v>
      </c>
      <c r="L354">
        <v>32</v>
      </c>
      <c r="M354">
        <v>43</v>
      </c>
      <c r="N354">
        <v>4.83</v>
      </c>
      <c r="O354">
        <v>617</v>
      </c>
      <c r="P354">
        <f t="shared" ca="1" si="22"/>
        <v>4</v>
      </c>
      <c r="Q354">
        <v>20</v>
      </c>
      <c r="R354">
        <v>5</v>
      </c>
      <c r="S354">
        <v>6.33</v>
      </c>
      <c r="T354">
        <f t="shared" ca="1" si="23"/>
        <v>530</v>
      </c>
      <c r="U354" s="2">
        <f ca="1">Table3[[#This Row],[Total Operating Time (minutes)]]/Table3[[#This Row],[Production planning Time(minutes)]]</f>
        <v>0.76981132075471703</v>
      </c>
      <c r="V354" s="2">
        <f>Table3[[#This Row],[Units Produced]]/Table3[[#This Row],[Max Capacity]]</f>
        <v>1.0097244732576987</v>
      </c>
      <c r="W354" s="2">
        <f>Table3[[#This Row],[Good Units]]/Table3[[#This Row],[Units Produced]]</f>
        <v>0.9823434991974318</v>
      </c>
      <c r="X354" s="2">
        <f>Table3[[#This Row],[Total Operating Time (minutes)]]/Table3[[#This Row],[Units Produced]]</f>
        <v>0.6548956661316212</v>
      </c>
      <c r="Y354" s="2">
        <f>Table3[[#This Row],[Defective Units]]/Table3[[#This Row],[Units Produced]]</f>
        <v>1.7656500802568219E-2</v>
      </c>
      <c r="Z354" s="4">
        <f ca="1">Table3[[#This Row],[Total Operating Time (minutes)]]/Table3[[#This Row],[Available Time(minutes)]]</f>
        <v>6.2769230769230768</v>
      </c>
      <c r="AA354" s="2">
        <f>Table3[[#This Row],[Good Units]]/Table3[[#This Row],[Units Produced]]</f>
        <v>0.9823434991974318</v>
      </c>
      <c r="AB354" s="2">
        <f>Table3[[#This Row],[Scrap Units]]/Table3[[#This Row],[Units Produced]]</f>
        <v>8.0256821829855531E-3</v>
      </c>
      <c r="AC354" s="4">
        <f>Table3[[#This Row],[Units Produced]]/Table3[[#This Row],[Shift]]</f>
        <v>207.66666666666666</v>
      </c>
      <c r="AD354" s="2">
        <f>Table3[[#This Row],[Units Produced]]/Table3[[#This Row],[Max Capacity]]</f>
        <v>1.0097244732576987</v>
      </c>
      <c r="AE354" s="4">
        <f>Table3[[#This Row],[Repair Time (minutes)]]/Table3[[#This Row],[Number of Repairs]]</f>
        <v>4</v>
      </c>
      <c r="AF354" s="4">
        <f ca="1">Table3[[#This Row],[Total Operating Time (minutes)]]/Table3[[#This Row],[Number of failures]]</f>
        <v>102</v>
      </c>
      <c r="AG354" s="4">
        <f>Table3[[#This Row],[Orders Fulfilled]]/Table3[[#This Row],[Orders Received]]</f>
        <v>0.7441860465116279</v>
      </c>
      <c r="AH354" s="4">
        <f>Table3[[#This Row],[Units Produced]]/Table3[[#This Row],[Energy Consumed (kWh)]]</f>
        <v>4.6454403101931243</v>
      </c>
    </row>
    <row r="355" spans="1:34" x14ac:dyDescent="0.3">
      <c r="A355" s="1">
        <f t="shared" ca="1" si="20"/>
        <v>45129</v>
      </c>
      <c r="B355">
        <v>3</v>
      </c>
      <c r="C355" t="s">
        <v>18</v>
      </c>
      <c r="D355">
        <v>594</v>
      </c>
      <c r="E355">
        <v>564</v>
      </c>
      <c r="F355">
        <v>30</v>
      </c>
      <c r="G355">
        <f t="shared" ca="1" si="21"/>
        <v>67</v>
      </c>
      <c r="H355">
        <v>48</v>
      </c>
      <c r="I355">
        <v>503</v>
      </c>
      <c r="J355">
        <v>7</v>
      </c>
      <c r="K355">
        <v>140.71</v>
      </c>
      <c r="L355">
        <v>39</v>
      </c>
      <c r="M355">
        <v>56</v>
      </c>
      <c r="N355">
        <v>3.66</v>
      </c>
      <c r="O355">
        <v>656</v>
      </c>
      <c r="P355">
        <f t="shared" ca="1" si="22"/>
        <v>1</v>
      </c>
      <c r="Q355">
        <v>22</v>
      </c>
      <c r="R355">
        <v>4</v>
      </c>
      <c r="S355">
        <v>7.57</v>
      </c>
      <c r="T355">
        <f t="shared" ca="1" si="23"/>
        <v>531</v>
      </c>
      <c r="U355" s="2">
        <f ca="1">Table3[[#This Row],[Total Operating Time (minutes)]]/Table3[[#This Row],[Production planning Time(minutes)]]</f>
        <v>0.9472693032015066</v>
      </c>
      <c r="V355" s="2">
        <f>Table3[[#This Row],[Units Produced]]/Table3[[#This Row],[Max Capacity]]</f>
        <v>0.90548780487804881</v>
      </c>
      <c r="W355" s="2">
        <f>Table3[[#This Row],[Good Units]]/Table3[[#This Row],[Units Produced]]</f>
        <v>0.9494949494949495</v>
      </c>
      <c r="X355" s="2">
        <f>Table3[[#This Row],[Total Operating Time (minutes)]]/Table3[[#This Row],[Units Produced]]</f>
        <v>0.84680134680134678</v>
      </c>
      <c r="Y355" s="2">
        <f>Table3[[#This Row],[Defective Units]]/Table3[[#This Row],[Units Produced]]</f>
        <v>5.0505050505050504E-2</v>
      </c>
      <c r="Z355" s="4">
        <f ca="1">Table3[[#This Row],[Total Operating Time (minutes)]]/Table3[[#This Row],[Available Time(minutes)]]</f>
        <v>7.5074626865671643</v>
      </c>
      <c r="AA355" s="2">
        <f>Table3[[#This Row],[Good Units]]/Table3[[#This Row],[Units Produced]]</f>
        <v>0.9494949494949495</v>
      </c>
      <c r="AB355" s="2">
        <f>Table3[[#This Row],[Scrap Units]]/Table3[[#This Row],[Units Produced]]</f>
        <v>1.1784511784511785E-2</v>
      </c>
      <c r="AC355" s="4">
        <f>Table3[[#This Row],[Units Produced]]/Table3[[#This Row],[Shift]]</f>
        <v>198</v>
      </c>
      <c r="AD355" s="2">
        <f>Table3[[#This Row],[Units Produced]]/Table3[[#This Row],[Max Capacity]]</f>
        <v>0.90548780487804881</v>
      </c>
      <c r="AE355" s="4">
        <f>Table3[[#This Row],[Repair Time (minutes)]]/Table3[[#This Row],[Number of Repairs]]</f>
        <v>5.5</v>
      </c>
      <c r="AF355" s="4">
        <f ca="1">Table3[[#This Row],[Total Operating Time (minutes)]]/Table3[[#This Row],[Number of failures]]</f>
        <v>503</v>
      </c>
      <c r="AG355" s="4">
        <f>Table3[[#This Row],[Orders Fulfilled]]/Table3[[#This Row],[Orders Received]]</f>
        <v>0.6964285714285714</v>
      </c>
      <c r="AH355" s="4">
        <f>Table3[[#This Row],[Units Produced]]/Table3[[#This Row],[Energy Consumed (kWh)]]</f>
        <v>4.2214483689858575</v>
      </c>
    </row>
    <row r="356" spans="1:34" x14ac:dyDescent="0.3">
      <c r="A356" s="1">
        <f t="shared" ca="1" si="20"/>
        <v>45256</v>
      </c>
      <c r="B356">
        <v>2</v>
      </c>
      <c r="C356" t="s">
        <v>18</v>
      </c>
      <c r="D356">
        <v>631</v>
      </c>
      <c r="E356">
        <v>604</v>
      </c>
      <c r="F356">
        <v>27</v>
      </c>
      <c r="G356">
        <f t="shared" ca="1" si="21"/>
        <v>61</v>
      </c>
      <c r="H356">
        <v>30</v>
      </c>
      <c r="I356">
        <v>514</v>
      </c>
      <c r="J356">
        <v>9</v>
      </c>
      <c r="K356">
        <v>191.64</v>
      </c>
      <c r="L356">
        <v>57</v>
      </c>
      <c r="M356">
        <v>49</v>
      </c>
      <c r="N356">
        <v>4.54</v>
      </c>
      <c r="O356">
        <v>624</v>
      </c>
      <c r="P356">
        <f t="shared" ca="1" si="22"/>
        <v>1</v>
      </c>
      <c r="Q356">
        <v>36</v>
      </c>
      <c r="R356">
        <v>3</v>
      </c>
      <c r="S356">
        <v>7.68</v>
      </c>
      <c r="T356">
        <f t="shared" ca="1" si="23"/>
        <v>510</v>
      </c>
      <c r="U356" s="2">
        <f ca="1">Table3[[#This Row],[Total Operating Time (minutes)]]/Table3[[#This Row],[Production planning Time(minutes)]]</f>
        <v>1.0078431372549019</v>
      </c>
      <c r="V356" s="2">
        <f>Table3[[#This Row],[Units Produced]]/Table3[[#This Row],[Max Capacity]]</f>
        <v>1.0112179487179487</v>
      </c>
      <c r="W356" s="2">
        <f>Table3[[#This Row],[Good Units]]/Table3[[#This Row],[Units Produced]]</f>
        <v>0.9572107765451664</v>
      </c>
      <c r="X356" s="2">
        <f>Table3[[#This Row],[Total Operating Time (minutes)]]/Table3[[#This Row],[Units Produced]]</f>
        <v>0.81458003169572113</v>
      </c>
      <c r="Y356" s="2">
        <f>Table3[[#This Row],[Defective Units]]/Table3[[#This Row],[Units Produced]]</f>
        <v>4.2789223454833596E-2</v>
      </c>
      <c r="Z356" s="4">
        <f ca="1">Table3[[#This Row],[Total Operating Time (minutes)]]/Table3[[#This Row],[Available Time(minutes)]]</f>
        <v>8.4262295081967213</v>
      </c>
      <c r="AA356" s="2">
        <f>Table3[[#This Row],[Good Units]]/Table3[[#This Row],[Units Produced]]</f>
        <v>0.9572107765451664</v>
      </c>
      <c r="AB356" s="2">
        <f>Table3[[#This Row],[Scrap Units]]/Table3[[#This Row],[Units Produced]]</f>
        <v>1.4263074484944533E-2</v>
      </c>
      <c r="AC356" s="4">
        <f>Table3[[#This Row],[Units Produced]]/Table3[[#This Row],[Shift]]</f>
        <v>315.5</v>
      </c>
      <c r="AD356" s="2">
        <f>Table3[[#This Row],[Units Produced]]/Table3[[#This Row],[Max Capacity]]</f>
        <v>1.0112179487179487</v>
      </c>
      <c r="AE356" s="4">
        <f>Table3[[#This Row],[Repair Time (minutes)]]/Table3[[#This Row],[Number of Repairs]]</f>
        <v>12</v>
      </c>
      <c r="AF356" s="4">
        <f ca="1">Table3[[#This Row],[Total Operating Time (minutes)]]/Table3[[#This Row],[Number of failures]]</f>
        <v>514</v>
      </c>
      <c r="AG356" s="4">
        <f>Table3[[#This Row],[Orders Fulfilled]]/Table3[[#This Row],[Orders Received]]</f>
        <v>1.1632653061224489</v>
      </c>
      <c r="AH356" s="4">
        <f>Table3[[#This Row],[Units Produced]]/Table3[[#This Row],[Energy Consumed (kWh)]]</f>
        <v>3.2926320183677733</v>
      </c>
    </row>
    <row r="357" spans="1:34" x14ac:dyDescent="0.3">
      <c r="A357" s="1">
        <f t="shared" ca="1" si="20"/>
        <v>45175</v>
      </c>
      <c r="B357">
        <v>2</v>
      </c>
      <c r="C357" t="s">
        <v>17</v>
      </c>
      <c r="D357">
        <v>657</v>
      </c>
      <c r="E357">
        <v>644</v>
      </c>
      <c r="F357">
        <v>13</v>
      </c>
      <c r="G357">
        <f t="shared" ca="1" si="21"/>
        <v>70</v>
      </c>
      <c r="H357">
        <v>31</v>
      </c>
      <c r="I357">
        <v>549</v>
      </c>
      <c r="J357">
        <v>3</v>
      </c>
      <c r="K357">
        <v>115.35</v>
      </c>
      <c r="L357">
        <v>53</v>
      </c>
      <c r="M357">
        <v>44</v>
      </c>
      <c r="N357">
        <v>2.7</v>
      </c>
      <c r="O357">
        <v>700</v>
      </c>
      <c r="P357">
        <f t="shared" ca="1" si="22"/>
        <v>5</v>
      </c>
      <c r="Q357">
        <v>29</v>
      </c>
      <c r="R357">
        <v>4</v>
      </c>
      <c r="S357">
        <v>7.44</v>
      </c>
      <c r="T357">
        <f t="shared" ca="1" si="23"/>
        <v>513</v>
      </c>
      <c r="U357" s="2">
        <f ca="1">Table3[[#This Row],[Total Operating Time (minutes)]]/Table3[[#This Row],[Production planning Time(minutes)]]</f>
        <v>1.0701754385964912</v>
      </c>
      <c r="V357" s="2">
        <f>Table3[[#This Row],[Units Produced]]/Table3[[#This Row],[Max Capacity]]</f>
        <v>0.93857142857142861</v>
      </c>
      <c r="W357" s="2">
        <f>Table3[[#This Row],[Good Units]]/Table3[[#This Row],[Units Produced]]</f>
        <v>0.98021308980213084</v>
      </c>
      <c r="X357" s="2">
        <f>Table3[[#This Row],[Total Operating Time (minutes)]]/Table3[[#This Row],[Units Produced]]</f>
        <v>0.83561643835616439</v>
      </c>
      <c r="Y357" s="2">
        <f>Table3[[#This Row],[Defective Units]]/Table3[[#This Row],[Units Produced]]</f>
        <v>1.9786910197869101E-2</v>
      </c>
      <c r="Z357" s="4">
        <f ca="1">Table3[[#This Row],[Total Operating Time (minutes)]]/Table3[[#This Row],[Available Time(minutes)]]</f>
        <v>7.8428571428571425</v>
      </c>
      <c r="AA357" s="2">
        <f>Table3[[#This Row],[Good Units]]/Table3[[#This Row],[Units Produced]]</f>
        <v>0.98021308980213084</v>
      </c>
      <c r="AB357" s="2">
        <f>Table3[[#This Row],[Scrap Units]]/Table3[[#This Row],[Units Produced]]</f>
        <v>4.5662100456621002E-3</v>
      </c>
      <c r="AC357" s="4">
        <f>Table3[[#This Row],[Units Produced]]/Table3[[#This Row],[Shift]]</f>
        <v>328.5</v>
      </c>
      <c r="AD357" s="2">
        <f>Table3[[#This Row],[Units Produced]]/Table3[[#This Row],[Max Capacity]]</f>
        <v>0.93857142857142861</v>
      </c>
      <c r="AE357" s="4">
        <f>Table3[[#This Row],[Repair Time (minutes)]]/Table3[[#This Row],[Number of Repairs]]</f>
        <v>7.25</v>
      </c>
      <c r="AF357" s="4">
        <f ca="1">Table3[[#This Row],[Total Operating Time (minutes)]]/Table3[[#This Row],[Number of failures]]</f>
        <v>109.8</v>
      </c>
      <c r="AG357" s="4">
        <f>Table3[[#This Row],[Orders Fulfilled]]/Table3[[#This Row],[Orders Received]]</f>
        <v>1.2045454545454546</v>
      </c>
      <c r="AH357" s="4">
        <f>Table3[[#This Row],[Units Produced]]/Table3[[#This Row],[Energy Consumed (kWh)]]</f>
        <v>5.6957087126137846</v>
      </c>
    </row>
    <row r="358" spans="1:34" x14ac:dyDescent="0.3">
      <c r="A358" s="1">
        <f t="shared" ca="1" si="20"/>
        <v>45132</v>
      </c>
      <c r="B358">
        <v>1</v>
      </c>
      <c r="C358" t="s">
        <v>20</v>
      </c>
      <c r="D358">
        <v>676</v>
      </c>
      <c r="E358">
        <v>650</v>
      </c>
      <c r="F358">
        <v>26</v>
      </c>
      <c r="G358">
        <f t="shared" ca="1" si="21"/>
        <v>67</v>
      </c>
      <c r="H358">
        <v>54</v>
      </c>
      <c r="I358">
        <v>509</v>
      </c>
      <c r="J358">
        <v>4</v>
      </c>
      <c r="K358">
        <v>173.4</v>
      </c>
      <c r="L358">
        <v>44</v>
      </c>
      <c r="M358">
        <v>46</v>
      </c>
      <c r="N358">
        <v>3.76</v>
      </c>
      <c r="O358">
        <v>621</v>
      </c>
      <c r="P358">
        <f t="shared" ca="1" si="22"/>
        <v>4</v>
      </c>
      <c r="Q358">
        <v>33</v>
      </c>
      <c r="R358">
        <v>5</v>
      </c>
      <c r="S358">
        <v>4.75</v>
      </c>
      <c r="T358">
        <f t="shared" ca="1" si="23"/>
        <v>588</v>
      </c>
      <c r="U358" s="2">
        <f ca="1">Table3[[#This Row],[Total Operating Time (minutes)]]/Table3[[#This Row],[Production planning Time(minutes)]]</f>
        <v>0.86564625850340138</v>
      </c>
      <c r="V358" s="2">
        <f>Table3[[#This Row],[Units Produced]]/Table3[[#This Row],[Max Capacity]]</f>
        <v>1.0885668276972624</v>
      </c>
      <c r="W358" s="2">
        <f>Table3[[#This Row],[Good Units]]/Table3[[#This Row],[Units Produced]]</f>
        <v>0.96153846153846156</v>
      </c>
      <c r="X358" s="2">
        <f>Table3[[#This Row],[Total Operating Time (minutes)]]/Table3[[#This Row],[Units Produced]]</f>
        <v>0.75295857988165682</v>
      </c>
      <c r="Y358" s="2">
        <f>Table3[[#This Row],[Defective Units]]/Table3[[#This Row],[Units Produced]]</f>
        <v>3.8461538461538464E-2</v>
      </c>
      <c r="Z358" s="4">
        <f ca="1">Table3[[#This Row],[Total Operating Time (minutes)]]/Table3[[#This Row],[Available Time(minutes)]]</f>
        <v>7.5970149253731343</v>
      </c>
      <c r="AA358" s="2">
        <f>Table3[[#This Row],[Good Units]]/Table3[[#This Row],[Units Produced]]</f>
        <v>0.96153846153846156</v>
      </c>
      <c r="AB358" s="2">
        <f>Table3[[#This Row],[Scrap Units]]/Table3[[#This Row],[Units Produced]]</f>
        <v>5.9171597633136093E-3</v>
      </c>
      <c r="AC358" s="4">
        <f>Table3[[#This Row],[Units Produced]]/Table3[[#This Row],[Shift]]</f>
        <v>676</v>
      </c>
      <c r="AD358" s="2">
        <f>Table3[[#This Row],[Units Produced]]/Table3[[#This Row],[Max Capacity]]</f>
        <v>1.0885668276972624</v>
      </c>
      <c r="AE358" s="4">
        <f>Table3[[#This Row],[Repair Time (minutes)]]/Table3[[#This Row],[Number of Repairs]]</f>
        <v>6.6</v>
      </c>
      <c r="AF358" s="4">
        <f ca="1">Table3[[#This Row],[Total Operating Time (minutes)]]/Table3[[#This Row],[Number of failures]]</f>
        <v>127.25</v>
      </c>
      <c r="AG358" s="4">
        <f>Table3[[#This Row],[Orders Fulfilled]]/Table3[[#This Row],[Orders Received]]</f>
        <v>0.95652173913043481</v>
      </c>
      <c r="AH358" s="4">
        <f>Table3[[#This Row],[Units Produced]]/Table3[[#This Row],[Energy Consumed (kWh)]]</f>
        <v>3.8985005767012688</v>
      </c>
    </row>
    <row r="359" spans="1:34" x14ac:dyDescent="0.3">
      <c r="A359" s="1">
        <f t="shared" ca="1" si="20"/>
        <v>45090</v>
      </c>
      <c r="B359">
        <v>3</v>
      </c>
      <c r="C359" t="s">
        <v>17</v>
      </c>
      <c r="D359">
        <v>566</v>
      </c>
      <c r="E359">
        <v>542</v>
      </c>
      <c r="F359">
        <v>24</v>
      </c>
      <c r="G359">
        <f t="shared" ca="1" si="21"/>
        <v>70</v>
      </c>
      <c r="H359">
        <v>57</v>
      </c>
      <c r="I359">
        <v>543</v>
      </c>
      <c r="J359">
        <v>9</v>
      </c>
      <c r="K359">
        <v>132.58000000000001</v>
      </c>
      <c r="L359">
        <v>42</v>
      </c>
      <c r="M359">
        <v>63</v>
      </c>
      <c r="N359">
        <v>3.12</v>
      </c>
      <c r="O359">
        <v>700</v>
      </c>
      <c r="P359">
        <f t="shared" ca="1" si="22"/>
        <v>7</v>
      </c>
      <c r="Q359">
        <v>37</v>
      </c>
      <c r="R359">
        <v>1</v>
      </c>
      <c r="S359">
        <v>3.85</v>
      </c>
      <c r="T359">
        <f t="shared" ca="1" si="23"/>
        <v>571</v>
      </c>
      <c r="U359" s="2">
        <f ca="1">Table3[[#This Row],[Total Operating Time (minutes)]]/Table3[[#This Row],[Production planning Time(minutes)]]</f>
        <v>0.95096322241681264</v>
      </c>
      <c r="V359" s="2">
        <f>Table3[[#This Row],[Units Produced]]/Table3[[#This Row],[Max Capacity]]</f>
        <v>0.80857142857142861</v>
      </c>
      <c r="W359" s="2">
        <f>Table3[[#This Row],[Good Units]]/Table3[[#This Row],[Units Produced]]</f>
        <v>0.95759717314487636</v>
      </c>
      <c r="X359" s="2">
        <f>Table3[[#This Row],[Total Operating Time (minutes)]]/Table3[[#This Row],[Units Produced]]</f>
        <v>0.95936395759717319</v>
      </c>
      <c r="Y359" s="2">
        <f>Table3[[#This Row],[Defective Units]]/Table3[[#This Row],[Units Produced]]</f>
        <v>4.2402826855123678E-2</v>
      </c>
      <c r="Z359" s="4">
        <f ca="1">Table3[[#This Row],[Total Operating Time (minutes)]]/Table3[[#This Row],[Available Time(minutes)]]</f>
        <v>7.7571428571428571</v>
      </c>
      <c r="AA359" s="2">
        <f>Table3[[#This Row],[Good Units]]/Table3[[#This Row],[Units Produced]]</f>
        <v>0.95759717314487636</v>
      </c>
      <c r="AB359" s="2">
        <f>Table3[[#This Row],[Scrap Units]]/Table3[[#This Row],[Units Produced]]</f>
        <v>1.5901060070671377E-2</v>
      </c>
      <c r="AC359" s="4">
        <f>Table3[[#This Row],[Units Produced]]/Table3[[#This Row],[Shift]]</f>
        <v>188.66666666666666</v>
      </c>
      <c r="AD359" s="2">
        <f>Table3[[#This Row],[Units Produced]]/Table3[[#This Row],[Max Capacity]]</f>
        <v>0.80857142857142861</v>
      </c>
      <c r="AE359" s="4">
        <f>Table3[[#This Row],[Repair Time (minutes)]]/Table3[[#This Row],[Number of Repairs]]</f>
        <v>37</v>
      </c>
      <c r="AF359" s="4">
        <f ca="1">Table3[[#This Row],[Total Operating Time (minutes)]]/Table3[[#This Row],[Number of failures]]</f>
        <v>77.571428571428569</v>
      </c>
      <c r="AG359" s="4">
        <f>Table3[[#This Row],[Orders Fulfilled]]/Table3[[#This Row],[Orders Received]]</f>
        <v>0.66666666666666663</v>
      </c>
      <c r="AH359" s="4">
        <f>Table3[[#This Row],[Units Produced]]/Table3[[#This Row],[Energy Consumed (kWh)]]</f>
        <v>4.2691205310001505</v>
      </c>
    </row>
    <row r="360" spans="1:34" x14ac:dyDescent="0.3">
      <c r="A360" s="1">
        <f t="shared" ca="1" si="20"/>
        <v>45198</v>
      </c>
      <c r="B360">
        <v>3</v>
      </c>
      <c r="C360" t="s">
        <v>21</v>
      </c>
      <c r="D360">
        <v>656</v>
      </c>
      <c r="E360">
        <v>645</v>
      </c>
      <c r="F360">
        <v>11</v>
      </c>
      <c r="G360">
        <f t="shared" ca="1" si="21"/>
        <v>63</v>
      </c>
      <c r="H360">
        <v>37</v>
      </c>
      <c r="I360">
        <v>471</v>
      </c>
      <c r="J360">
        <v>4</v>
      </c>
      <c r="K360">
        <v>145.82</v>
      </c>
      <c r="L360">
        <v>52</v>
      </c>
      <c r="M360">
        <v>38</v>
      </c>
      <c r="N360">
        <v>2.76</v>
      </c>
      <c r="O360">
        <v>600</v>
      </c>
      <c r="P360">
        <f t="shared" ca="1" si="22"/>
        <v>6</v>
      </c>
      <c r="Q360">
        <v>25</v>
      </c>
      <c r="R360">
        <v>2</v>
      </c>
      <c r="S360">
        <v>6.01</v>
      </c>
      <c r="T360">
        <f t="shared" ca="1" si="23"/>
        <v>563</v>
      </c>
      <c r="U360" s="2">
        <f ca="1">Table3[[#This Row],[Total Operating Time (minutes)]]/Table3[[#This Row],[Production planning Time(minutes)]]</f>
        <v>0.83658969804618122</v>
      </c>
      <c r="V360" s="2">
        <f>Table3[[#This Row],[Units Produced]]/Table3[[#This Row],[Max Capacity]]</f>
        <v>1.0933333333333333</v>
      </c>
      <c r="W360" s="2">
        <f>Table3[[#This Row],[Good Units]]/Table3[[#This Row],[Units Produced]]</f>
        <v>0.98323170731707321</v>
      </c>
      <c r="X360" s="2">
        <f>Table3[[#This Row],[Total Operating Time (minutes)]]/Table3[[#This Row],[Units Produced]]</f>
        <v>0.71798780487804881</v>
      </c>
      <c r="Y360" s="2">
        <f>Table3[[#This Row],[Defective Units]]/Table3[[#This Row],[Units Produced]]</f>
        <v>1.676829268292683E-2</v>
      </c>
      <c r="Z360" s="4">
        <f ca="1">Table3[[#This Row],[Total Operating Time (minutes)]]/Table3[[#This Row],[Available Time(minutes)]]</f>
        <v>7.4761904761904763</v>
      </c>
      <c r="AA360" s="2">
        <f>Table3[[#This Row],[Good Units]]/Table3[[#This Row],[Units Produced]]</f>
        <v>0.98323170731707321</v>
      </c>
      <c r="AB360" s="2">
        <f>Table3[[#This Row],[Scrap Units]]/Table3[[#This Row],[Units Produced]]</f>
        <v>6.0975609756097563E-3</v>
      </c>
      <c r="AC360" s="4">
        <f>Table3[[#This Row],[Units Produced]]/Table3[[#This Row],[Shift]]</f>
        <v>218.66666666666666</v>
      </c>
      <c r="AD360" s="2">
        <f>Table3[[#This Row],[Units Produced]]/Table3[[#This Row],[Max Capacity]]</f>
        <v>1.0933333333333333</v>
      </c>
      <c r="AE360" s="4">
        <f>Table3[[#This Row],[Repair Time (minutes)]]/Table3[[#This Row],[Number of Repairs]]</f>
        <v>12.5</v>
      </c>
      <c r="AF360" s="4">
        <f ca="1">Table3[[#This Row],[Total Operating Time (minutes)]]/Table3[[#This Row],[Number of failures]]</f>
        <v>78.5</v>
      </c>
      <c r="AG360" s="4">
        <f>Table3[[#This Row],[Orders Fulfilled]]/Table3[[#This Row],[Orders Received]]</f>
        <v>1.368421052631579</v>
      </c>
      <c r="AH360" s="4">
        <f>Table3[[#This Row],[Units Produced]]/Table3[[#This Row],[Energy Consumed (kWh)]]</f>
        <v>4.4986970237278836</v>
      </c>
    </row>
    <row r="361" spans="1:34" x14ac:dyDescent="0.3">
      <c r="A361" s="1">
        <f t="shared" ca="1" si="20"/>
        <v>45109</v>
      </c>
      <c r="B361">
        <v>3</v>
      </c>
      <c r="C361" t="s">
        <v>20</v>
      </c>
      <c r="D361">
        <v>496</v>
      </c>
      <c r="E361">
        <v>484</v>
      </c>
      <c r="F361">
        <v>12</v>
      </c>
      <c r="G361">
        <f t="shared" ca="1" si="21"/>
        <v>67</v>
      </c>
      <c r="H361">
        <v>57</v>
      </c>
      <c r="I361">
        <v>478</v>
      </c>
      <c r="J361">
        <v>4</v>
      </c>
      <c r="K361">
        <v>174.93</v>
      </c>
      <c r="L361">
        <v>34</v>
      </c>
      <c r="M361">
        <v>44</v>
      </c>
      <c r="N361">
        <v>4.9800000000000004</v>
      </c>
      <c r="O361">
        <v>650</v>
      </c>
      <c r="P361">
        <f t="shared" ca="1" si="22"/>
        <v>4</v>
      </c>
      <c r="Q361">
        <v>36</v>
      </c>
      <c r="R361">
        <v>1</v>
      </c>
      <c r="S361">
        <v>4.38</v>
      </c>
      <c r="T361">
        <f t="shared" ca="1" si="23"/>
        <v>577</v>
      </c>
      <c r="U361" s="2">
        <f ca="1">Table3[[#This Row],[Total Operating Time (minutes)]]/Table3[[#This Row],[Production planning Time(minutes)]]</f>
        <v>0.82842287694974004</v>
      </c>
      <c r="V361" s="2">
        <f>Table3[[#This Row],[Units Produced]]/Table3[[#This Row],[Max Capacity]]</f>
        <v>0.7630769230769231</v>
      </c>
      <c r="W361" s="2">
        <f>Table3[[#This Row],[Good Units]]/Table3[[#This Row],[Units Produced]]</f>
        <v>0.97580645161290325</v>
      </c>
      <c r="X361" s="2">
        <f>Table3[[#This Row],[Total Operating Time (minutes)]]/Table3[[#This Row],[Units Produced]]</f>
        <v>0.96370967741935487</v>
      </c>
      <c r="Y361" s="2">
        <f>Table3[[#This Row],[Defective Units]]/Table3[[#This Row],[Units Produced]]</f>
        <v>2.4193548387096774E-2</v>
      </c>
      <c r="Z361" s="4">
        <f ca="1">Table3[[#This Row],[Total Operating Time (minutes)]]/Table3[[#This Row],[Available Time(minutes)]]</f>
        <v>7.1343283582089549</v>
      </c>
      <c r="AA361" s="2">
        <f>Table3[[#This Row],[Good Units]]/Table3[[#This Row],[Units Produced]]</f>
        <v>0.97580645161290325</v>
      </c>
      <c r="AB361" s="2">
        <f>Table3[[#This Row],[Scrap Units]]/Table3[[#This Row],[Units Produced]]</f>
        <v>8.0645161290322578E-3</v>
      </c>
      <c r="AC361" s="4">
        <f>Table3[[#This Row],[Units Produced]]/Table3[[#This Row],[Shift]]</f>
        <v>165.33333333333334</v>
      </c>
      <c r="AD361" s="2">
        <f>Table3[[#This Row],[Units Produced]]/Table3[[#This Row],[Max Capacity]]</f>
        <v>0.7630769230769231</v>
      </c>
      <c r="AE361" s="4">
        <f>Table3[[#This Row],[Repair Time (minutes)]]/Table3[[#This Row],[Number of Repairs]]</f>
        <v>36</v>
      </c>
      <c r="AF361" s="4">
        <f ca="1">Table3[[#This Row],[Total Operating Time (minutes)]]/Table3[[#This Row],[Number of failures]]</f>
        <v>119.5</v>
      </c>
      <c r="AG361" s="4">
        <f>Table3[[#This Row],[Orders Fulfilled]]/Table3[[#This Row],[Orders Received]]</f>
        <v>0.77272727272727271</v>
      </c>
      <c r="AH361" s="4">
        <f>Table3[[#This Row],[Units Produced]]/Table3[[#This Row],[Energy Consumed (kWh)]]</f>
        <v>2.8354198822386096</v>
      </c>
    </row>
    <row r="362" spans="1:34" x14ac:dyDescent="0.3">
      <c r="A362" s="1">
        <f t="shared" ca="1" si="20"/>
        <v>44941</v>
      </c>
      <c r="B362">
        <v>1</v>
      </c>
      <c r="C362" t="s">
        <v>20</v>
      </c>
      <c r="D362">
        <v>430</v>
      </c>
      <c r="E362">
        <v>415</v>
      </c>
      <c r="F362">
        <v>15</v>
      </c>
      <c r="G362">
        <f t="shared" ca="1" si="21"/>
        <v>68</v>
      </c>
      <c r="H362">
        <v>44</v>
      </c>
      <c r="I362">
        <v>422</v>
      </c>
      <c r="J362">
        <v>10</v>
      </c>
      <c r="K362">
        <v>117.4</v>
      </c>
      <c r="L362">
        <v>35</v>
      </c>
      <c r="M362">
        <v>37</v>
      </c>
      <c r="N362">
        <v>4.21</v>
      </c>
      <c r="O362">
        <v>629</v>
      </c>
      <c r="P362">
        <f t="shared" ca="1" si="22"/>
        <v>4</v>
      </c>
      <c r="Q362">
        <v>24</v>
      </c>
      <c r="R362">
        <v>5</v>
      </c>
      <c r="S362">
        <v>6.98</v>
      </c>
      <c r="T362">
        <f t="shared" ca="1" si="23"/>
        <v>541</v>
      </c>
      <c r="U362" s="2">
        <f ca="1">Table3[[#This Row],[Total Operating Time (minutes)]]/Table3[[#This Row],[Production planning Time(minutes)]]</f>
        <v>0.78003696857670979</v>
      </c>
      <c r="V362" s="2">
        <f>Table3[[#This Row],[Units Produced]]/Table3[[#This Row],[Max Capacity]]</f>
        <v>0.68362480127186009</v>
      </c>
      <c r="W362" s="2">
        <f>Table3[[#This Row],[Good Units]]/Table3[[#This Row],[Units Produced]]</f>
        <v>0.96511627906976749</v>
      </c>
      <c r="X362" s="2">
        <f>Table3[[#This Row],[Total Operating Time (minutes)]]/Table3[[#This Row],[Units Produced]]</f>
        <v>0.98139534883720925</v>
      </c>
      <c r="Y362" s="2">
        <f>Table3[[#This Row],[Defective Units]]/Table3[[#This Row],[Units Produced]]</f>
        <v>3.4883720930232558E-2</v>
      </c>
      <c r="Z362" s="4">
        <f ca="1">Table3[[#This Row],[Total Operating Time (minutes)]]/Table3[[#This Row],[Available Time(minutes)]]</f>
        <v>6.2058823529411766</v>
      </c>
      <c r="AA362" s="2">
        <f>Table3[[#This Row],[Good Units]]/Table3[[#This Row],[Units Produced]]</f>
        <v>0.96511627906976749</v>
      </c>
      <c r="AB362" s="2">
        <f>Table3[[#This Row],[Scrap Units]]/Table3[[#This Row],[Units Produced]]</f>
        <v>2.3255813953488372E-2</v>
      </c>
      <c r="AC362" s="4">
        <f>Table3[[#This Row],[Units Produced]]/Table3[[#This Row],[Shift]]</f>
        <v>430</v>
      </c>
      <c r="AD362" s="2">
        <f>Table3[[#This Row],[Units Produced]]/Table3[[#This Row],[Max Capacity]]</f>
        <v>0.68362480127186009</v>
      </c>
      <c r="AE362" s="4">
        <f>Table3[[#This Row],[Repair Time (minutes)]]/Table3[[#This Row],[Number of Repairs]]</f>
        <v>4.8</v>
      </c>
      <c r="AF362" s="4">
        <f ca="1">Table3[[#This Row],[Total Operating Time (minutes)]]/Table3[[#This Row],[Number of failures]]</f>
        <v>105.5</v>
      </c>
      <c r="AG362" s="4">
        <f>Table3[[#This Row],[Orders Fulfilled]]/Table3[[#This Row],[Orders Received]]</f>
        <v>0.94594594594594594</v>
      </c>
      <c r="AH362" s="4">
        <f>Table3[[#This Row],[Units Produced]]/Table3[[#This Row],[Energy Consumed (kWh)]]</f>
        <v>3.6626916524701874</v>
      </c>
    </row>
    <row r="363" spans="1:34" x14ac:dyDescent="0.3">
      <c r="A363" s="1">
        <f t="shared" ca="1" si="20"/>
        <v>45034</v>
      </c>
      <c r="B363">
        <v>3</v>
      </c>
      <c r="C363" t="s">
        <v>17</v>
      </c>
      <c r="D363">
        <v>615</v>
      </c>
      <c r="E363">
        <v>590</v>
      </c>
      <c r="F363">
        <v>25</v>
      </c>
      <c r="G363">
        <f t="shared" ca="1" si="21"/>
        <v>63</v>
      </c>
      <c r="H363">
        <v>39</v>
      </c>
      <c r="I363">
        <v>562</v>
      </c>
      <c r="J363">
        <v>7</v>
      </c>
      <c r="K363">
        <v>146.86000000000001</v>
      </c>
      <c r="L363">
        <v>30</v>
      </c>
      <c r="M363">
        <v>67</v>
      </c>
      <c r="N363">
        <v>4.37</v>
      </c>
      <c r="O363">
        <v>647</v>
      </c>
      <c r="P363">
        <f t="shared" ca="1" si="22"/>
        <v>5</v>
      </c>
      <c r="Q363">
        <v>29</v>
      </c>
      <c r="R363">
        <v>1</v>
      </c>
      <c r="S363">
        <v>6.83</v>
      </c>
      <c r="T363">
        <f t="shared" ca="1" si="23"/>
        <v>525</v>
      </c>
      <c r="U363" s="2">
        <f ca="1">Table3[[#This Row],[Total Operating Time (minutes)]]/Table3[[#This Row],[Production planning Time(minutes)]]</f>
        <v>1.0704761904761906</v>
      </c>
      <c r="V363" s="2">
        <f>Table3[[#This Row],[Units Produced]]/Table3[[#This Row],[Max Capacity]]</f>
        <v>0.95054095826893359</v>
      </c>
      <c r="W363" s="2">
        <f>Table3[[#This Row],[Good Units]]/Table3[[#This Row],[Units Produced]]</f>
        <v>0.95934959349593496</v>
      </c>
      <c r="X363" s="2">
        <f>Table3[[#This Row],[Total Operating Time (minutes)]]/Table3[[#This Row],[Units Produced]]</f>
        <v>0.91382113821138211</v>
      </c>
      <c r="Y363" s="2">
        <f>Table3[[#This Row],[Defective Units]]/Table3[[#This Row],[Units Produced]]</f>
        <v>4.065040650406504E-2</v>
      </c>
      <c r="Z363" s="4">
        <f ca="1">Table3[[#This Row],[Total Operating Time (minutes)]]/Table3[[#This Row],[Available Time(minutes)]]</f>
        <v>8.9206349206349209</v>
      </c>
      <c r="AA363" s="2">
        <f>Table3[[#This Row],[Good Units]]/Table3[[#This Row],[Units Produced]]</f>
        <v>0.95934959349593496</v>
      </c>
      <c r="AB363" s="2">
        <f>Table3[[#This Row],[Scrap Units]]/Table3[[#This Row],[Units Produced]]</f>
        <v>1.1382113821138212E-2</v>
      </c>
      <c r="AC363" s="4">
        <f>Table3[[#This Row],[Units Produced]]/Table3[[#This Row],[Shift]]</f>
        <v>205</v>
      </c>
      <c r="AD363" s="2">
        <f>Table3[[#This Row],[Units Produced]]/Table3[[#This Row],[Max Capacity]]</f>
        <v>0.95054095826893359</v>
      </c>
      <c r="AE363" s="4">
        <f>Table3[[#This Row],[Repair Time (minutes)]]/Table3[[#This Row],[Number of Repairs]]</f>
        <v>29</v>
      </c>
      <c r="AF363" s="4">
        <f ca="1">Table3[[#This Row],[Total Operating Time (minutes)]]/Table3[[#This Row],[Number of failures]]</f>
        <v>112.4</v>
      </c>
      <c r="AG363" s="4">
        <f>Table3[[#This Row],[Orders Fulfilled]]/Table3[[#This Row],[Orders Received]]</f>
        <v>0.44776119402985076</v>
      </c>
      <c r="AH363" s="4">
        <f>Table3[[#This Row],[Units Produced]]/Table3[[#This Row],[Energy Consumed (kWh)]]</f>
        <v>4.1876617186436054</v>
      </c>
    </row>
    <row r="364" spans="1:34" x14ac:dyDescent="0.3">
      <c r="A364" s="1">
        <f t="shared" ca="1" si="20"/>
        <v>45298</v>
      </c>
      <c r="B364">
        <v>1</v>
      </c>
      <c r="C364" t="s">
        <v>17</v>
      </c>
      <c r="D364">
        <v>531</v>
      </c>
      <c r="E364">
        <v>509</v>
      </c>
      <c r="F364">
        <v>22</v>
      </c>
      <c r="G364">
        <f t="shared" ca="1" si="21"/>
        <v>63</v>
      </c>
      <c r="H364">
        <v>16</v>
      </c>
      <c r="I364">
        <v>405</v>
      </c>
      <c r="J364">
        <v>4</v>
      </c>
      <c r="K364">
        <v>146.38999999999999</v>
      </c>
      <c r="L364">
        <v>46</v>
      </c>
      <c r="M364">
        <v>54</v>
      </c>
      <c r="N364">
        <v>4.03</v>
      </c>
      <c r="O364">
        <v>636</v>
      </c>
      <c r="P364">
        <f t="shared" ca="1" si="22"/>
        <v>3</v>
      </c>
      <c r="Q364">
        <v>36</v>
      </c>
      <c r="R364">
        <v>2</v>
      </c>
      <c r="S364">
        <v>3.28</v>
      </c>
      <c r="T364">
        <f t="shared" ca="1" si="23"/>
        <v>561</v>
      </c>
      <c r="U364" s="2">
        <f ca="1">Table3[[#This Row],[Total Operating Time (minutes)]]/Table3[[#This Row],[Production planning Time(minutes)]]</f>
        <v>0.72192513368983957</v>
      </c>
      <c r="V364" s="2">
        <f>Table3[[#This Row],[Units Produced]]/Table3[[#This Row],[Max Capacity]]</f>
        <v>0.83490566037735847</v>
      </c>
      <c r="W364" s="2">
        <f>Table3[[#This Row],[Good Units]]/Table3[[#This Row],[Units Produced]]</f>
        <v>0.95856873822975519</v>
      </c>
      <c r="X364" s="2">
        <f>Table3[[#This Row],[Total Operating Time (minutes)]]/Table3[[#This Row],[Units Produced]]</f>
        <v>0.76271186440677963</v>
      </c>
      <c r="Y364" s="2">
        <f>Table3[[#This Row],[Defective Units]]/Table3[[#This Row],[Units Produced]]</f>
        <v>4.1431261770244823E-2</v>
      </c>
      <c r="Z364" s="4">
        <f ca="1">Table3[[#This Row],[Total Operating Time (minutes)]]/Table3[[#This Row],[Available Time(minutes)]]</f>
        <v>6.4285714285714288</v>
      </c>
      <c r="AA364" s="2">
        <f>Table3[[#This Row],[Good Units]]/Table3[[#This Row],[Units Produced]]</f>
        <v>0.95856873822975519</v>
      </c>
      <c r="AB364" s="2">
        <f>Table3[[#This Row],[Scrap Units]]/Table3[[#This Row],[Units Produced]]</f>
        <v>7.5329566854990581E-3</v>
      </c>
      <c r="AC364" s="4">
        <f>Table3[[#This Row],[Units Produced]]/Table3[[#This Row],[Shift]]</f>
        <v>531</v>
      </c>
      <c r="AD364" s="2">
        <f>Table3[[#This Row],[Units Produced]]/Table3[[#This Row],[Max Capacity]]</f>
        <v>0.83490566037735847</v>
      </c>
      <c r="AE364" s="4">
        <f>Table3[[#This Row],[Repair Time (minutes)]]/Table3[[#This Row],[Number of Repairs]]</f>
        <v>18</v>
      </c>
      <c r="AF364" s="4">
        <f ca="1">Table3[[#This Row],[Total Operating Time (minutes)]]/Table3[[#This Row],[Number of failures]]</f>
        <v>135</v>
      </c>
      <c r="AG364" s="4">
        <f>Table3[[#This Row],[Orders Fulfilled]]/Table3[[#This Row],[Orders Received]]</f>
        <v>0.85185185185185186</v>
      </c>
      <c r="AH364" s="4">
        <f>Table3[[#This Row],[Units Produced]]/Table3[[#This Row],[Energy Consumed (kWh)]]</f>
        <v>3.6272969465127405</v>
      </c>
    </row>
    <row r="365" spans="1:34" x14ac:dyDescent="0.3">
      <c r="A365" s="1">
        <f t="shared" ca="1" si="20"/>
        <v>45290</v>
      </c>
      <c r="B365">
        <v>3</v>
      </c>
      <c r="C365" t="s">
        <v>19</v>
      </c>
      <c r="D365">
        <v>436</v>
      </c>
      <c r="E365">
        <v>421</v>
      </c>
      <c r="F365">
        <v>15</v>
      </c>
      <c r="G365">
        <f t="shared" ca="1" si="21"/>
        <v>62</v>
      </c>
      <c r="H365">
        <v>26</v>
      </c>
      <c r="I365">
        <v>589</v>
      </c>
      <c r="J365">
        <v>9</v>
      </c>
      <c r="K365">
        <v>165.71</v>
      </c>
      <c r="L365">
        <v>44</v>
      </c>
      <c r="M365">
        <v>53</v>
      </c>
      <c r="N365">
        <v>3.49</v>
      </c>
      <c r="O365">
        <v>683</v>
      </c>
      <c r="P365">
        <f t="shared" ca="1" si="22"/>
        <v>1</v>
      </c>
      <c r="Q365">
        <v>24</v>
      </c>
      <c r="R365">
        <v>2</v>
      </c>
      <c r="S365">
        <v>5.69</v>
      </c>
      <c r="T365">
        <f t="shared" ca="1" si="23"/>
        <v>571</v>
      </c>
      <c r="U365" s="2">
        <f ca="1">Table3[[#This Row],[Total Operating Time (minutes)]]/Table3[[#This Row],[Production planning Time(minutes)]]</f>
        <v>1.0315236427320491</v>
      </c>
      <c r="V365" s="2">
        <f>Table3[[#This Row],[Units Produced]]/Table3[[#This Row],[Max Capacity]]</f>
        <v>0.63836017569546122</v>
      </c>
      <c r="W365" s="2">
        <f>Table3[[#This Row],[Good Units]]/Table3[[#This Row],[Units Produced]]</f>
        <v>0.9655963302752294</v>
      </c>
      <c r="X365" s="2">
        <f>Table3[[#This Row],[Total Operating Time (minutes)]]/Table3[[#This Row],[Units Produced]]</f>
        <v>1.3509174311926606</v>
      </c>
      <c r="Y365" s="2">
        <f>Table3[[#This Row],[Defective Units]]/Table3[[#This Row],[Units Produced]]</f>
        <v>3.4403669724770644E-2</v>
      </c>
      <c r="Z365" s="4">
        <f ca="1">Table3[[#This Row],[Total Operating Time (minutes)]]/Table3[[#This Row],[Available Time(minutes)]]</f>
        <v>9.5</v>
      </c>
      <c r="AA365" s="2">
        <f>Table3[[#This Row],[Good Units]]/Table3[[#This Row],[Units Produced]]</f>
        <v>0.9655963302752294</v>
      </c>
      <c r="AB365" s="2">
        <f>Table3[[#This Row],[Scrap Units]]/Table3[[#This Row],[Units Produced]]</f>
        <v>2.0642201834862386E-2</v>
      </c>
      <c r="AC365" s="4">
        <f>Table3[[#This Row],[Units Produced]]/Table3[[#This Row],[Shift]]</f>
        <v>145.33333333333334</v>
      </c>
      <c r="AD365" s="2">
        <f>Table3[[#This Row],[Units Produced]]/Table3[[#This Row],[Max Capacity]]</f>
        <v>0.63836017569546122</v>
      </c>
      <c r="AE365" s="4">
        <f>Table3[[#This Row],[Repair Time (minutes)]]/Table3[[#This Row],[Number of Repairs]]</f>
        <v>12</v>
      </c>
      <c r="AF365" s="4">
        <f ca="1">Table3[[#This Row],[Total Operating Time (minutes)]]/Table3[[#This Row],[Number of failures]]</f>
        <v>589</v>
      </c>
      <c r="AG365" s="4">
        <f>Table3[[#This Row],[Orders Fulfilled]]/Table3[[#This Row],[Orders Received]]</f>
        <v>0.83018867924528306</v>
      </c>
      <c r="AH365" s="4">
        <f>Table3[[#This Row],[Units Produced]]/Table3[[#This Row],[Energy Consumed (kWh)]]</f>
        <v>2.6311025285136682</v>
      </c>
    </row>
    <row r="366" spans="1:34" x14ac:dyDescent="0.3">
      <c r="A366" s="1">
        <f t="shared" ca="1" si="20"/>
        <v>44957</v>
      </c>
      <c r="B366">
        <v>1</v>
      </c>
      <c r="C366" t="s">
        <v>19</v>
      </c>
      <c r="D366">
        <v>481</v>
      </c>
      <c r="E366">
        <v>471</v>
      </c>
      <c r="F366">
        <v>10</v>
      </c>
      <c r="G366">
        <f t="shared" ca="1" si="21"/>
        <v>68</v>
      </c>
      <c r="H366">
        <v>11</v>
      </c>
      <c r="I366">
        <v>560</v>
      </c>
      <c r="J366">
        <v>1</v>
      </c>
      <c r="K366">
        <v>153.06</v>
      </c>
      <c r="L366">
        <v>36</v>
      </c>
      <c r="M366">
        <v>38</v>
      </c>
      <c r="N366">
        <v>4.84</v>
      </c>
      <c r="O366">
        <v>665</v>
      </c>
      <c r="P366">
        <f t="shared" ca="1" si="22"/>
        <v>3</v>
      </c>
      <c r="Q366">
        <v>29</v>
      </c>
      <c r="R366">
        <v>5</v>
      </c>
      <c r="S366">
        <v>6.24</v>
      </c>
      <c r="T366">
        <f t="shared" ca="1" si="23"/>
        <v>585</v>
      </c>
      <c r="U366" s="2">
        <f ca="1">Table3[[#This Row],[Total Operating Time (minutes)]]/Table3[[#This Row],[Production planning Time(minutes)]]</f>
        <v>0.95726495726495731</v>
      </c>
      <c r="V366" s="2">
        <f>Table3[[#This Row],[Units Produced]]/Table3[[#This Row],[Max Capacity]]</f>
        <v>0.72330827067669168</v>
      </c>
      <c r="W366" s="2">
        <f>Table3[[#This Row],[Good Units]]/Table3[[#This Row],[Units Produced]]</f>
        <v>0.97920997920997921</v>
      </c>
      <c r="X366" s="2">
        <f>Table3[[#This Row],[Total Operating Time (minutes)]]/Table3[[#This Row],[Units Produced]]</f>
        <v>1.1642411642411643</v>
      </c>
      <c r="Y366" s="2">
        <f>Table3[[#This Row],[Defective Units]]/Table3[[#This Row],[Units Produced]]</f>
        <v>2.0790020790020791E-2</v>
      </c>
      <c r="Z366" s="4">
        <f ca="1">Table3[[#This Row],[Total Operating Time (minutes)]]/Table3[[#This Row],[Available Time(minutes)]]</f>
        <v>8.235294117647058</v>
      </c>
      <c r="AA366" s="2">
        <f>Table3[[#This Row],[Good Units]]/Table3[[#This Row],[Units Produced]]</f>
        <v>0.97920997920997921</v>
      </c>
      <c r="AB366" s="2">
        <f>Table3[[#This Row],[Scrap Units]]/Table3[[#This Row],[Units Produced]]</f>
        <v>2.0790020790020791E-3</v>
      </c>
      <c r="AC366" s="4">
        <f>Table3[[#This Row],[Units Produced]]/Table3[[#This Row],[Shift]]</f>
        <v>481</v>
      </c>
      <c r="AD366" s="2">
        <f>Table3[[#This Row],[Units Produced]]/Table3[[#This Row],[Max Capacity]]</f>
        <v>0.72330827067669168</v>
      </c>
      <c r="AE366" s="4">
        <f>Table3[[#This Row],[Repair Time (minutes)]]/Table3[[#This Row],[Number of Repairs]]</f>
        <v>5.8</v>
      </c>
      <c r="AF366" s="4">
        <f ca="1">Table3[[#This Row],[Total Operating Time (minutes)]]/Table3[[#This Row],[Number of failures]]</f>
        <v>186.66666666666666</v>
      </c>
      <c r="AG366" s="4">
        <f>Table3[[#This Row],[Orders Fulfilled]]/Table3[[#This Row],[Orders Received]]</f>
        <v>0.94736842105263153</v>
      </c>
      <c r="AH366" s="4">
        <f>Table3[[#This Row],[Units Produced]]/Table3[[#This Row],[Energy Consumed (kWh)]]</f>
        <v>3.1425584738011239</v>
      </c>
    </row>
    <row r="367" spans="1:34" x14ac:dyDescent="0.3">
      <c r="A367" s="1">
        <f t="shared" ca="1" si="20"/>
        <v>45142</v>
      </c>
      <c r="B367">
        <v>3</v>
      </c>
      <c r="C367" t="s">
        <v>20</v>
      </c>
      <c r="D367">
        <v>503</v>
      </c>
      <c r="E367">
        <v>485</v>
      </c>
      <c r="F367">
        <v>18</v>
      </c>
      <c r="G367">
        <f t="shared" ca="1" si="21"/>
        <v>69</v>
      </c>
      <c r="H367">
        <v>42</v>
      </c>
      <c r="I367">
        <v>417</v>
      </c>
      <c r="J367">
        <v>9</v>
      </c>
      <c r="K367">
        <v>124.66</v>
      </c>
      <c r="L367">
        <v>38</v>
      </c>
      <c r="M367">
        <v>39</v>
      </c>
      <c r="N367">
        <v>3.43</v>
      </c>
      <c r="O367">
        <v>641</v>
      </c>
      <c r="P367">
        <f t="shared" ca="1" si="22"/>
        <v>7</v>
      </c>
      <c r="Q367">
        <v>23</v>
      </c>
      <c r="R367">
        <v>2</v>
      </c>
      <c r="S367">
        <v>7.19</v>
      </c>
      <c r="T367">
        <f t="shared" ca="1" si="23"/>
        <v>500</v>
      </c>
      <c r="U367" s="2">
        <f ca="1">Table3[[#This Row],[Total Operating Time (minutes)]]/Table3[[#This Row],[Production planning Time(minutes)]]</f>
        <v>0.83399999999999996</v>
      </c>
      <c r="V367" s="2">
        <f>Table3[[#This Row],[Units Produced]]/Table3[[#This Row],[Max Capacity]]</f>
        <v>0.78471138845553823</v>
      </c>
      <c r="W367" s="2">
        <f>Table3[[#This Row],[Good Units]]/Table3[[#This Row],[Units Produced]]</f>
        <v>0.96421471172962225</v>
      </c>
      <c r="X367" s="2">
        <f>Table3[[#This Row],[Total Operating Time (minutes)]]/Table3[[#This Row],[Units Produced]]</f>
        <v>0.82902584493041753</v>
      </c>
      <c r="Y367" s="2">
        <f>Table3[[#This Row],[Defective Units]]/Table3[[#This Row],[Units Produced]]</f>
        <v>3.5785288270377733E-2</v>
      </c>
      <c r="Z367" s="4">
        <f ca="1">Table3[[#This Row],[Total Operating Time (minutes)]]/Table3[[#This Row],[Available Time(minutes)]]</f>
        <v>6.0434782608695654</v>
      </c>
      <c r="AA367" s="2">
        <f>Table3[[#This Row],[Good Units]]/Table3[[#This Row],[Units Produced]]</f>
        <v>0.96421471172962225</v>
      </c>
      <c r="AB367" s="2">
        <f>Table3[[#This Row],[Scrap Units]]/Table3[[#This Row],[Units Produced]]</f>
        <v>1.7892644135188866E-2</v>
      </c>
      <c r="AC367" s="4">
        <f>Table3[[#This Row],[Units Produced]]/Table3[[#This Row],[Shift]]</f>
        <v>167.66666666666666</v>
      </c>
      <c r="AD367" s="2">
        <f>Table3[[#This Row],[Units Produced]]/Table3[[#This Row],[Max Capacity]]</f>
        <v>0.78471138845553823</v>
      </c>
      <c r="AE367" s="4">
        <f>Table3[[#This Row],[Repair Time (minutes)]]/Table3[[#This Row],[Number of Repairs]]</f>
        <v>11.5</v>
      </c>
      <c r="AF367" s="4">
        <f ca="1">Table3[[#This Row],[Total Operating Time (minutes)]]/Table3[[#This Row],[Number of failures]]</f>
        <v>59.571428571428569</v>
      </c>
      <c r="AG367" s="4">
        <f>Table3[[#This Row],[Orders Fulfilled]]/Table3[[#This Row],[Orders Received]]</f>
        <v>0.97435897435897434</v>
      </c>
      <c r="AH367" s="4">
        <f>Table3[[#This Row],[Units Produced]]/Table3[[#This Row],[Energy Consumed (kWh)]]</f>
        <v>4.0349751323600191</v>
      </c>
    </row>
    <row r="368" spans="1:34" x14ac:dyDescent="0.3">
      <c r="A368" s="1">
        <f t="shared" ca="1" si="20"/>
        <v>45168</v>
      </c>
      <c r="B368">
        <v>2</v>
      </c>
      <c r="C368" t="s">
        <v>18</v>
      </c>
      <c r="D368">
        <v>666</v>
      </c>
      <c r="E368">
        <v>638</v>
      </c>
      <c r="F368">
        <v>28</v>
      </c>
      <c r="G368">
        <f t="shared" ca="1" si="21"/>
        <v>68</v>
      </c>
      <c r="H368">
        <v>59</v>
      </c>
      <c r="I368">
        <v>598</v>
      </c>
      <c r="J368">
        <v>4</v>
      </c>
      <c r="K368">
        <v>169.4</v>
      </c>
      <c r="L368">
        <v>51</v>
      </c>
      <c r="M368">
        <v>52</v>
      </c>
      <c r="N368">
        <v>3.29</v>
      </c>
      <c r="O368">
        <v>631</v>
      </c>
      <c r="P368">
        <f t="shared" ca="1" si="22"/>
        <v>5</v>
      </c>
      <c r="Q368">
        <v>28</v>
      </c>
      <c r="R368">
        <v>3</v>
      </c>
      <c r="S368">
        <v>4.04</v>
      </c>
      <c r="T368">
        <f t="shared" ca="1" si="23"/>
        <v>554</v>
      </c>
      <c r="U368" s="2">
        <f ca="1">Table3[[#This Row],[Total Operating Time (minutes)]]/Table3[[#This Row],[Production planning Time(minutes)]]</f>
        <v>1.0794223826714802</v>
      </c>
      <c r="V368" s="2">
        <f>Table3[[#This Row],[Units Produced]]/Table3[[#This Row],[Max Capacity]]</f>
        <v>1.0554675118858954</v>
      </c>
      <c r="W368" s="2">
        <f>Table3[[#This Row],[Good Units]]/Table3[[#This Row],[Units Produced]]</f>
        <v>0.95795795795795791</v>
      </c>
      <c r="X368" s="2">
        <f>Table3[[#This Row],[Total Operating Time (minutes)]]/Table3[[#This Row],[Units Produced]]</f>
        <v>0.89789789789789787</v>
      </c>
      <c r="Y368" s="2">
        <f>Table3[[#This Row],[Defective Units]]/Table3[[#This Row],[Units Produced]]</f>
        <v>4.2042042042042045E-2</v>
      </c>
      <c r="Z368" s="4">
        <f ca="1">Table3[[#This Row],[Total Operating Time (minutes)]]/Table3[[#This Row],[Available Time(minutes)]]</f>
        <v>8.7941176470588243</v>
      </c>
      <c r="AA368" s="2">
        <f>Table3[[#This Row],[Good Units]]/Table3[[#This Row],[Units Produced]]</f>
        <v>0.95795795795795791</v>
      </c>
      <c r="AB368" s="2">
        <f>Table3[[#This Row],[Scrap Units]]/Table3[[#This Row],[Units Produced]]</f>
        <v>6.006006006006006E-3</v>
      </c>
      <c r="AC368" s="4">
        <f>Table3[[#This Row],[Units Produced]]/Table3[[#This Row],[Shift]]</f>
        <v>333</v>
      </c>
      <c r="AD368" s="2">
        <f>Table3[[#This Row],[Units Produced]]/Table3[[#This Row],[Max Capacity]]</f>
        <v>1.0554675118858954</v>
      </c>
      <c r="AE368" s="4">
        <f>Table3[[#This Row],[Repair Time (minutes)]]/Table3[[#This Row],[Number of Repairs]]</f>
        <v>9.3333333333333339</v>
      </c>
      <c r="AF368" s="4">
        <f ca="1">Table3[[#This Row],[Total Operating Time (minutes)]]/Table3[[#This Row],[Number of failures]]</f>
        <v>119.6</v>
      </c>
      <c r="AG368" s="4">
        <f>Table3[[#This Row],[Orders Fulfilled]]/Table3[[#This Row],[Orders Received]]</f>
        <v>0.98076923076923073</v>
      </c>
      <c r="AH368" s="4">
        <f>Table3[[#This Row],[Units Produced]]/Table3[[#This Row],[Energy Consumed (kWh)]]</f>
        <v>3.9315230224321134</v>
      </c>
    </row>
    <row r="369" spans="1:34" x14ac:dyDescent="0.3">
      <c r="A369" s="1">
        <f t="shared" ca="1" si="20"/>
        <v>45128</v>
      </c>
      <c r="B369">
        <v>2</v>
      </c>
      <c r="C369" t="s">
        <v>17</v>
      </c>
      <c r="D369">
        <v>568</v>
      </c>
      <c r="E369">
        <v>545</v>
      </c>
      <c r="F369">
        <v>23</v>
      </c>
      <c r="G369">
        <f t="shared" ca="1" si="21"/>
        <v>66</v>
      </c>
      <c r="H369">
        <v>35</v>
      </c>
      <c r="I369">
        <v>474</v>
      </c>
      <c r="J369">
        <v>1</v>
      </c>
      <c r="K369">
        <v>165.58</v>
      </c>
      <c r="L369">
        <v>45</v>
      </c>
      <c r="M369">
        <v>35</v>
      </c>
      <c r="N369">
        <v>3.28</v>
      </c>
      <c r="O369">
        <v>612</v>
      </c>
      <c r="P369">
        <f t="shared" ca="1" si="22"/>
        <v>5</v>
      </c>
      <c r="Q369">
        <v>28</v>
      </c>
      <c r="R369">
        <v>3</v>
      </c>
      <c r="S369">
        <v>5.99</v>
      </c>
      <c r="T369">
        <f t="shared" ca="1" si="23"/>
        <v>587</v>
      </c>
      <c r="U369" s="2">
        <f ca="1">Table3[[#This Row],[Total Operating Time (minutes)]]/Table3[[#This Row],[Production planning Time(minutes)]]</f>
        <v>0.80749574105621802</v>
      </c>
      <c r="V369" s="2">
        <f>Table3[[#This Row],[Units Produced]]/Table3[[#This Row],[Max Capacity]]</f>
        <v>0.92810457516339873</v>
      </c>
      <c r="W369" s="2">
        <f>Table3[[#This Row],[Good Units]]/Table3[[#This Row],[Units Produced]]</f>
        <v>0.95950704225352113</v>
      </c>
      <c r="X369" s="2">
        <f>Table3[[#This Row],[Total Operating Time (minutes)]]/Table3[[#This Row],[Units Produced]]</f>
        <v>0.83450704225352113</v>
      </c>
      <c r="Y369" s="2">
        <f>Table3[[#This Row],[Defective Units]]/Table3[[#This Row],[Units Produced]]</f>
        <v>4.0492957746478875E-2</v>
      </c>
      <c r="Z369" s="4">
        <f ca="1">Table3[[#This Row],[Total Operating Time (minutes)]]/Table3[[#This Row],[Available Time(minutes)]]</f>
        <v>7.1818181818181817</v>
      </c>
      <c r="AA369" s="2">
        <f>Table3[[#This Row],[Good Units]]/Table3[[#This Row],[Units Produced]]</f>
        <v>0.95950704225352113</v>
      </c>
      <c r="AB369" s="2">
        <f>Table3[[#This Row],[Scrap Units]]/Table3[[#This Row],[Units Produced]]</f>
        <v>1.7605633802816902E-3</v>
      </c>
      <c r="AC369" s="4">
        <f>Table3[[#This Row],[Units Produced]]/Table3[[#This Row],[Shift]]</f>
        <v>284</v>
      </c>
      <c r="AD369" s="2">
        <f>Table3[[#This Row],[Units Produced]]/Table3[[#This Row],[Max Capacity]]</f>
        <v>0.92810457516339873</v>
      </c>
      <c r="AE369" s="4">
        <f>Table3[[#This Row],[Repair Time (minutes)]]/Table3[[#This Row],[Number of Repairs]]</f>
        <v>9.3333333333333339</v>
      </c>
      <c r="AF369" s="4">
        <f ca="1">Table3[[#This Row],[Total Operating Time (minutes)]]/Table3[[#This Row],[Number of failures]]</f>
        <v>94.8</v>
      </c>
      <c r="AG369" s="4">
        <f>Table3[[#This Row],[Orders Fulfilled]]/Table3[[#This Row],[Orders Received]]</f>
        <v>1.2857142857142858</v>
      </c>
      <c r="AH369" s="4">
        <f>Table3[[#This Row],[Units Produced]]/Table3[[#This Row],[Energy Consumed (kWh)]]</f>
        <v>3.4303659862302207</v>
      </c>
    </row>
    <row r="370" spans="1:34" x14ac:dyDescent="0.3">
      <c r="A370" s="1">
        <f t="shared" ca="1" si="20"/>
        <v>45079</v>
      </c>
      <c r="B370">
        <v>1</v>
      </c>
      <c r="C370" t="s">
        <v>18</v>
      </c>
      <c r="D370">
        <v>400</v>
      </c>
      <c r="E370">
        <v>379</v>
      </c>
      <c r="F370">
        <v>21</v>
      </c>
      <c r="G370">
        <f t="shared" ca="1" si="21"/>
        <v>64</v>
      </c>
      <c r="H370">
        <v>16</v>
      </c>
      <c r="I370">
        <v>513</v>
      </c>
      <c r="J370">
        <v>2</v>
      </c>
      <c r="K370">
        <v>138.35</v>
      </c>
      <c r="L370">
        <v>55</v>
      </c>
      <c r="M370">
        <v>33</v>
      </c>
      <c r="N370">
        <v>3.8</v>
      </c>
      <c r="O370">
        <v>670</v>
      </c>
      <c r="P370">
        <f t="shared" ca="1" si="22"/>
        <v>1</v>
      </c>
      <c r="Q370">
        <v>32</v>
      </c>
      <c r="R370">
        <v>5</v>
      </c>
      <c r="S370">
        <v>5.8</v>
      </c>
      <c r="T370">
        <f t="shared" ca="1" si="23"/>
        <v>530</v>
      </c>
      <c r="U370" s="2">
        <f ca="1">Table3[[#This Row],[Total Operating Time (minutes)]]/Table3[[#This Row],[Production planning Time(minutes)]]</f>
        <v>0.9679245283018868</v>
      </c>
      <c r="V370" s="2">
        <f>Table3[[#This Row],[Units Produced]]/Table3[[#This Row],[Max Capacity]]</f>
        <v>0.59701492537313428</v>
      </c>
      <c r="W370" s="2">
        <f>Table3[[#This Row],[Good Units]]/Table3[[#This Row],[Units Produced]]</f>
        <v>0.94750000000000001</v>
      </c>
      <c r="X370" s="2">
        <f>Table3[[#This Row],[Total Operating Time (minutes)]]/Table3[[#This Row],[Units Produced]]</f>
        <v>1.2825</v>
      </c>
      <c r="Y370" s="2">
        <f>Table3[[#This Row],[Defective Units]]/Table3[[#This Row],[Units Produced]]</f>
        <v>5.2499999999999998E-2</v>
      </c>
      <c r="Z370" s="4">
        <f ca="1">Table3[[#This Row],[Total Operating Time (minutes)]]/Table3[[#This Row],[Available Time(minutes)]]</f>
        <v>8.015625</v>
      </c>
      <c r="AA370" s="2">
        <f>Table3[[#This Row],[Good Units]]/Table3[[#This Row],[Units Produced]]</f>
        <v>0.94750000000000001</v>
      </c>
      <c r="AB370" s="2">
        <f>Table3[[#This Row],[Scrap Units]]/Table3[[#This Row],[Units Produced]]</f>
        <v>5.0000000000000001E-3</v>
      </c>
      <c r="AC370" s="4">
        <f>Table3[[#This Row],[Units Produced]]/Table3[[#This Row],[Shift]]</f>
        <v>400</v>
      </c>
      <c r="AD370" s="2">
        <f>Table3[[#This Row],[Units Produced]]/Table3[[#This Row],[Max Capacity]]</f>
        <v>0.59701492537313428</v>
      </c>
      <c r="AE370" s="4">
        <f>Table3[[#This Row],[Repair Time (minutes)]]/Table3[[#This Row],[Number of Repairs]]</f>
        <v>6.4</v>
      </c>
      <c r="AF370" s="4">
        <f ca="1">Table3[[#This Row],[Total Operating Time (minutes)]]/Table3[[#This Row],[Number of failures]]</f>
        <v>513</v>
      </c>
      <c r="AG370" s="4">
        <f>Table3[[#This Row],[Orders Fulfilled]]/Table3[[#This Row],[Orders Received]]</f>
        <v>1.6666666666666667</v>
      </c>
      <c r="AH370" s="4">
        <f>Table3[[#This Row],[Units Produced]]/Table3[[#This Row],[Energy Consumed (kWh)]]</f>
        <v>2.8912179255511385</v>
      </c>
    </row>
    <row r="371" spans="1:34" x14ac:dyDescent="0.3">
      <c r="A371" s="1">
        <f t="shared" ca="1" si="20"/>
        <v>45151</v>
      </c>
      <c r="B371">
        <v>3</v>
      </c>
      <c r="C371" t="s">
        <v>19</v>
      </c>
      <c r="D371">
        <v>645</v>
      </c>
      <c r="E371">
        <v>618</v>
      </c>
      <c r="F371">
        <v>27</v>
      </c>
      <c r="G371">
        <f t="shared" ca="1" si="21"/>
        <v>67</v>
      </c>
      <c r="H371">
        <v>22</v>
      </c>
      <c r="I371">
        <v>417</v>
      </c>
      <c r="J371">
        <v>3</v>
      </c>
      <c r="K371">
        <v>109.1</v>
      </c>
      <c r="L371">
        <v>42</v>
      </c>
      <c r="M371">
        <v>64</v>
      </c>
      <c r="N371">
        <v>4.41</v>
      </c>
      <c r="O371">
        <v>633</v>
      </c>
      <c r="P371">
        <f t="shared" ca="1" si="22"/>
        <v>4</v>
      </c>
      <c r="Q371">
        <v>30</v>
      </c>
      <c r="R371">
        <v>5</v>
      </c>
      <c r="S371">
        <v>7.2</v>
      </c>
      <c r="T371">
        <f t="shared" ca="1" si="23"/>
        <v>548</v>
      </c>
      <c r="U371" s="2">
        <f ca="1">Table3[[#This Row],[Total Operating Time (minutes)]]/Table3[[#This Row],[Production planning Time(minutes)]]</f>
        <v>0.76094890510948909</v>
      </c>
      <c r="V371" s="2">
        <f>Table3[[#This Row],[Units Produced]]/Table3[[#This Row],[Max Capacity]]</f>
        <v>1.018957345971564</v>
      </c>
      <c r="W371" s="2">
        <f>Table3[[#This Row],[Good Units]]/Table3[[#This Row],[Units Produced]]</f>
        <v>0.95813953488372094</v>
      </c>
      <c r="X371" s="2">
        <f>Table3[[#This Row],[Total Operating Time (minutes)]]/Table3[[#This Row],[Units Produced]]</f>
        <v>0.64651162790697669</v>
      </c>
      <c r="Y371" s="2">
        <f>Table3[[#This Row],[Defective Units]]/Table3[[#This Row],[Units Produced]]</f>
        <v>4.1860465116279069E-2</v>
      </c>
      <c r="Z371" s="4">
        <f ca="1">Table3[[#This Row],[Total Operating Time (minutes)]]/Table3[[#This Row],[Available Time(minutes)]]</f>
        <v>6.2238805970149258</v>
      </c>
      <c r="AA371" s="2">
        <f>Table3[[#This Row],[Good Units]]/Table3[[#This Row],[Units Produced]]</f>
        <v>0.95813953488372094</v>
      </c>
      <c r="AB371" s="2">
        <f>Table3[[#This Row],[Scrap Units]]/Table3[[#This Row],[Units Produced]]</f>
        <v>4.6511627906976744E-3</v>
      </c>
      <c r="AC371" s="4">
        <f>Table3[[#This Row],[Units Produced]]/Table3[[#This Row],[Shift]]</f>
        <v>215</v>
      </c>
      <c r="AD371" s="2">
        <f>Table3[[#This Row],[Units Produced]]/Table3[[#This Row],[Max Capacity]]</f>
        <v>1.018957345971564</v>
      </c>
      <c r="AE371" s="4">
        <f>Table3[[#This Row],[Repair Time (minutes)]]/Table3[[#This Row],[Number of Repairs]]</f>
        <v>6</v>
      </c>
      <c r="AF371" s="4">
        <f ca="1">Table3[[#This Row],[Total Operating Time (minutes)]]/Table3[[#This Row],[Number of failures]]</f>
        <v>104.25</v>
      </c>
      <c r="AG371" s="4">
        <f>Table3[[#This Row],[Orders Fulfilled]]/Table3[[#This Row],[Orders Received]]</f>
        <v>0.65625</v>
      </c>
      <c r="AH371" s="4">
        <f>Table3[[#This Row],[Units Produced]]/Table3[[#This Row],[Energy Consumed (kWh)]]</f>
        <v>5.9120073327222737</v>
      </c>
    </row>
    <row r="372" spans="1:34" x14ac:dyDescent="0.3">
      <c r="A372" s="1">
        <f t="shared" ca="1" si="20"/>
        <v>45040</v>
      </c>
      <c r="B372">
        <v>3</v>
      </c>
      <c r="C372" t="s">
        <v>19</v>
      </c>
      <c r="D372">
        <v>684</v>
      </c>
      <c r="E372">
        <v>654</v>
      </c>
      <c r="F372">
        <v>30</v>
      </c>
      <c r="G372">
        <f t="shared" ca="1" si="21"/>
        <v>66</v>
      </c>
      <c r="H372">
        <v>59</v>
      </c>
      <c r="I372">
        <v>498</v>
      </c>
      <c r="J372">
        <v>6</v>
      </c>
      <c r="K372">
        <v>146.54</v>
      </c>
      <c r="L372">
        <v>59</v>
      </c>
      <c r="M372">
        <v>69</v>
      </c>
      <c r="N372">
        <v>2.9</v>
      </c>
      <c r="O372">
        <v>631</v>
      </c>
      <c r="P372">
        <f t="shared" ca="1" si="22"/>
        <v>7</v>
      </c>
      <c r="Q372">
        <v>33</v>
      </c>
      <c r="R372">
        <v>5</v>
      </c>
      <c r="S372">
        <v>4.5199999999999996</v>
      </c>
      <c r="T372">
        <f t="shared" ca="1" si="23"/>
        <v>539</v>
      </c>
      <c r="U372" s="2">
        <f ca="1">Table3[[#This Row],[Total Operating Time (minutes)]]/Table3[[#This Row],[Production planning Time(minutes)]]</f>
        <v>0.92393320964749537</v>
      </c>
      <c r="V372" s="2">
        <f>Table3[[#This Row],[Units Produced]]/Table3[[#This Row],[Max Capacity]]</f>
        <v>1.0839936608557845</v>
      </c>
      <c r="W372" s="2">
        <f>Table3[[#This Row],[Good Units]]/Table3[[#This Row],[Units Produced]]</f>
        <v>0.95614035087719296</v>
      </c>
      <c r="X372" s="2">
        <f>Table3[[#This Row],[Total Operating Time (minutes)]]/Table3[[#This Row],[Units Produced]]</f>
        <v>0.72807017543859653</v>
      </c>
      <c r="Y372" s="2">
        <f>Table3[[#This Row],[Defective Units]]/Table3[[#This Row],[Units Produced]]</f>
        <v>4.3859649122807015E-2</v>
      </c>
      <c r="Z372" s="4">
        <f ca="1">Table3[[#This Row],[Total Operating Time (minutes)]]/Table3[[#This Row],[Available Time(minutes)]]</f>
        <v>7.5454545454545459</v>
      </c>
      <c r="AA372" s="2">
        <f>Table3[[#This Row],[Good Units]]/Table3[[#This Row],[Units Produced]]</f>
        <v>0.95614035087719296</v>
      </c>
      <c r="AB372" s="2">
        <f>Table3[[#This Row],[Scrap Units]]/Table3[[#This Row],[Units Produced]]</f>
        <v>8.771929824561403E-3</v>
      </c>
      <c r="AC372" s="4">
        <f>Table3[[#This Row],[Units Produced]]/Table3[[#This Row],[Shift]]</f>
        <v>228</v>
      </c>
      <c r="AD372" s="2">
        <f>Table3[[#This Row],[Units Produced]]/Table3[[#This Row],[Max Capacity]]</f>
        <v>1.0839936608557845</v>
      </c>
      <c r="AE372" s="4">
        <f>Table3[[#This Row],[Repair Time (minutes)]]/Table3[[#This Row],[Number of Repairs]]</f>
        <v>6.6</v>
      </c>
      <c r="AF372" s="4">
        <f ca="1">Table3[[#This Row],[Total Operating Time (minutes)]]/Table3[[#This Row],[Number of failures]]</f>
        <v>71.142857142857139</v>
      </c>
      <c r="AG372" s="4">
        <f>Table3[[#This Row],[Orders Fulfilled]]/Table3[[#This Row],[Orders Received]]</f>
        <v>0.85507246376811596</v>
      </c>
      <c r="AH372" s="4">
        <f>Table3[[#This Row],[Units Produced]]/Table3[[#This Row],[Energy Consumed (kWh)]]</f>
        <v>4.6676675310495428</v>
      </c>
    </row>
    <row r="373" spans="1:34" x14ac:dyDescent="0.3">
      <c r="A373" s="1">
        <f t="shared" ca="1" si="20"/>
        <v>45109</v>
      </c>
      <c r="B373">
        <v>3</v>
      </c>
      <c r="C373" t="s">
        <v>19</v>
      </c>
      <c r="D373">
        <v>558</v>
      </c>
      <c r="E373">
        <v>546</v>
      </c>
      <c r="F373">
        <v>12</v>
      </c>
      <c r="G373">
        <f t="shared" ca="1" si="21"/>
        <v>63</v>
      </c>
      <c r="H373">
        <v>55</v>
      </c>
      <c r="I373">
        <v>586</v>
      </c>
      <c r="J373">
        <v>3</v>
      </c>
      <c r="K373">
        <v>190.79</v>
      </c>
      <c r="L373">
        <v>51</v>
      </c>
      <c r="M373">
        <v>51</v>
      </c>
      <c r="N373">
        <v>4.5599999999999996</v>
      </c>
      <c r="O373">
        <v>628</v>
      </c>
      <c r="P373">
        <f t="shared" ca="1" si="22"/>
        <v>5</v>
      </c>
      <c r="Q373">
        <v>22</v>
      </c>
      <c r="R373">
        <v>3</v>
      </c>
      <c r="S373">
        <v>4.46</v>
      </c>
      <c r="T373">
        <f t="shared" ca="1" si="23"/>
        <v>567</v>
      </c>
      <c r="U373" s="2">
        <f ca="1">Table3[[#This Row],[Total Operating Time (minutes)]]/Table3[[#This Row],[Production planning Time(minutes)]]</f>
        <v>1.0335097001763669</v>
      </c>
      <c r="V373" s="2">
        <f>Table3[[#This Row],[Units Produced]]/Table3[[#This Row],[Max Capacity]]</f>
        <v>0.88853503184713378</v>
      </c>
      <c r="W373" s="2">
        <f>Table3[[#This Row],[Good Units]]/Table3[[#This Row],[Units Produced]]</f>
        <v>0.978494623655914</v>
      </c>
      <c r="X373" s="2">
        <f>Table3[[#This Row],[Total Operating Time (minutes)]]/Table3[[#This Row],[Units Produced]]</f>
        <v>1.0501792114695341</v>
      </c>
      <c r="Y373" s="2">
        <f>Table3[[#This Row],[Defective Units]]/Table3[[#This Row],[Units Produced]]</f>
        <v>2.1505376344086023E-2</v>
      </c>
      <c r="Z373" s="4">
        <f ca="1">Table3[[#This Row],[Total Operating Time (minutes)]]/Table3[[#This Row],[Available Time(minutes)]]</f>
        <v>9.3015873015873023</v>
      </c>
      <c r="AA373" s="2">
        <f>Table3[[#This Row],[Good Units]]/Table3[[#This Row],[Units Produced]]</f>
        <v>0.978494623655914</v>
      </c>
      <c r="AB373" s="2">
        <f>Table3[[#This Row],[Scrap Units]]/Table3[[#This Row],[Units Produced]]</f>
        <v>5.3763440860215058E-3</v>
      </c>
      <c r="AC373" s="4">
        <f>Table3[[#This Row],[Units Produced]]/Table3[[#This Row],[Shift]]</f>
        <v>186</v>
      </c>
      <c r="AD373" s="2">
        <f>Table3[[#This Row],[Units Produced]]/Table3[[#This Row],[Max Capacity]]</f>
        <v>0.88853503184713378</v>
      </c>
      <c r="AE373" s="4">
        <f>Table3[[#This Row],[Repair Time (minutes)]]/Table3[[#This Row],[Number of Repairs]]</f>
        <v>7.333333333333333</v>
      </c>
      <c r="AF373" s="4">
        <f ca="1">Table3[[#This Row],[Total Operating Time (minutes)]]/Table3[[#This Row],[Number of failures]]</f>
        <v>117.2</v>
      </c>
      <c r="AG373" s="4">
        <f>Table3[[#This Row],[Orders Fulfilled]]/Table3[[#This Row],[Orders Received]]</f>
        <v>1</v>
      </c>
      <c r="AH373" s="4">
        <f>Table3[[#This Row],[Units Produced]]/Table3[[#This Row],[Energy Consumed (kWh)]]</f>
        <v>2.9246815870852769</v>
      </c>
    </row>
    <row r="374" spans="1:34" x14ac:dyDescent="0.3">
      <c r="A374" s="1">
        <f t="shared" ca="1" si="20"/>
        <v>45276</v>
      </c>
      <c r="B374">
        <v>1</v>
      </c>
      <c r="C374" t="s">
        <v>20</v>
      </c>
      <c r="D374">
        <v>648</v>
      </c>
      <c r="E374">
        <v>620</v>
      </c>
      <c r="F374">
        <v>28</v>
      </c>
      <c r="G374">
        <f t="shared" ca="1" si="21"/>
        <v>66</v>
      </c>
      <c r="H374">
        <v>36</v>
      </c>
      <c r="I374">
        <v>568</v>
      </c>
      <c r="J374">
        <v>9</v>
      </c>
      <c r="K374">
        <v>118.84</v>
      </c>
      <c r="L374">
        <v>50</v>
      </c>
      <c r="M374">
        <v>33</v>
      </c>
      <c r="N374">
        <v>2.42</v>
      </c>
      <c r="O374">
        <v>634</v>
      </c>
      <c r="P374">
        <f t="shared" ca="1" si="22"/>
        <v>2</v>
      </c>
      <c r="Q374">
        <v>24</v>
      </c>
      <c r="R374">
        <v>1</v>
      </c>
      <c r="S374">
        <v>6.16</v>
      </c>
      <c r="T374">
        <f t="shared" ca="1" si="23"/>
        <v>519</v>
      </c>
      <c r="U374" s="2">
        <f ca="1">Table3[[#This Row],[Total Operating Time (minutes)]]/Table3[[#This Row],[Production planning Time(minutes)]]</f>
        <v>1.094412331406551</v>
      </c>
      <c r="V374" s="2">
        <f>Table3[[#This Row],[Units Produced]]/Table3[[#This Row],[Max Capacity]]</f>
        <v>1.0220820189274449</v>
      </c>
      <c r="W374" s="2">
        <f>Table3[[#This Row],[Good Units]]/Table3[[#This Row],[Units Produced]]</f>
        <v>0.95679012345679015</v>
      </c>
      <c r="X374" s="2">
        <f>Table3[[#This Row],[Total Operating Time (minutes)]]/Table3[[#This Row],[Units Produced]]</f>
        <v>0.87654320987654322</v>
      </c>
      <c r="Y374" s="2">
        <f>Table3[[#This Row],[Defective Units]]/Table3[[#This Row],[Units Produced]]</f>
        <v>4.3209876543209874E-2</v>
      </c>
      <c r="Z374" s="4">
        <f ca="1">Table3[[#This Row],[Total Operating Time (minutes)]]/Table3[[#This Row],[Available Time(minutes)]]</f>
        <v>8.6060606060606055</v>
      </c>
      <c r="AA374" s="2">
        <f>Table3[[#This Row],[Good Units]]/Table3[[#This Row],[Units Produced]]</f>
        <v>0.95679012345679015</v>
      </c>
      <c r="AB374" s="2">
        <f>Table3[[#This Row],[Scrap Units]]/Table3[[#This Row],[Units Produced]]</f>
        <v>1.3888888888888888E-2</v>
      </c>
      <c r="AC374" s="4">
        <f>Table3[[#This Row],[Units Produced]]/Table3[[#This Row],[Shift]]</f>
        <v>648</v>
      </c>
      <c r="AD374" s="2">
        <f>Table3[[#This Row],[Units Produced]]/Table3[[#This Row],[Max Capacity]]</f>
        <v>1.0220820189274449</v>
      </c>
      <c r="AE374" s="4">
        <f>Table3[[#This Row],[Repair Time (minutes)]]/Table3[[#This Row],[Number of Repairs]]</f>
        <v>24</v>
      </c>
      <c r="AF374" s="4">
        <f ca="1">Table3[[#This Row],[Total Operating Time (minutes)]]/Table3[[#This Row],[Number of failures]]</f>
        <v>284</v>
      </c>
      <c r="AG374" s="4">
        <f>Table3[[#This Row],[Orders Fulfilled]]/Table3[[#This Row],[Orders Received]]</f>
        <v>1.5151515151515151</v>
      </c>
      <c r="AH374" s="4">
        <f>Table3[[#This Row],[Units Produced]]/Table3[[#This Row],[Energy Consumed (kWh)]]</f>
        <v>5.4527095254123186</v>
      </c>
    </row>
    <row r="375" spans="1:34" x14ac:dyDescent="0.3">
      <c r="A375" s="1">
        <f t="shared" ca="1" si="20"/>
        <v>45190</v>
      </c>
      <c r="B375">
        <v>2</v>
      </c>
      <c r="C375" t="s">
        <v>17</v>
      </c>
      <c r="D375">
        <v>623</v>
      </c>
      <c r="E375">
        <v>599</v>
      </c>
      <c r="F375">
        <v>24</v>
      </c>
      <c r="G375">
        <f t="shared" ca="1" si="21"/>
        <v>69</v>
      </c>
      <c r="H375">
        <v>25</v>
      </c>
      <c r="I375">
        <v>545</v>
      </c>
      <c r="J375">
        <v>2</v>
      </c>
      <c r="K375">
        <v>117.86</v>
      </c>
      <c r="L375">
        <v>38</v>
      </c>
      <c r="M375">
        <v>51</v>
      </c>
      <c r="N375">
        <v>4.54</v>
      </c>
      <c r="O375">
        <v>606</v>
      </c>
      <c r="P375">
        <f t="shared" ca="1" si="22"/>
        <v>2</v>
      </c>
      <c r="Q375">
        <v>27</v>
      </c>
      <c r="R375">
        <v>1</v>
      </c>
      <c r="S375">
        <v>5.49</v>
      </c>
      <c r="T375">
        <f t="shared" ca="1" si="23"/>
        <v>544</v>
      </c>
      <c r="U375" s="2">
        <f ca="1">Table3[[#This Row],[Total Operating Time (minutes)]]/Table3[[#This Row],[Production planning Time(minutes)]]</f>
        <v>1.0018382352941178</v>
      </c>
      <c r="V375" s="2">
        <f>Table3[[#This Row],[Units Produced]]/Table3[[#This Row],[Max Capacity]]</f>
        <v>1.028052805280528</v>
      </c>
      <c r="W375" s="2">
        <f>Table3[[#This Row],[Good Units]]/Table3[[#This Row],[Units Produced]]</f>
        <v>0.9614767255216693</v>
      </c>
      <c r="X375" s="2">
        <f>Table3[[#This Row],[Total Operating Time (minutes)]]/Table3[[#This Row],[Units Produced]]</f>
        <v>0.8747993579454254</v>
      </c>
      <c r="Y375" s="2">
        <f>Table3[[#This Row],[Defective Units]]/Table3[[#This Row],[Units Produced]]</f>
        <v>3.8523274478330656E-2</v>
      </c>
      <c r="Z375" s="4">
        <f ca="1">Table3[[#This Row],[Total Operating Time (minutes)]]/Table3[[#This Row],[Available Time(minutes)]]</f>
        <v>7.8985507246376816</v>
      </c>
      <c r="AA375" s="2">
        <f>Table3[[#This Row],[Good Units]]/Table3[[#This Row],[Units Produced]]</f>
        <v>0.9614767255216693</v>
      </c>
      <c r="AB375" s="2">
        <f>Table3[[#This Row],[Scrap Units]]/Table3[[#This Row],[Units Produced]]</f>
        <v>3.2102728731942215E-3</v>
      </c>
      <c r="AC375" s="4">
        <f>Table3[[#This Row],[Units Produced]]/Table3[[#This Row],[Shift]]</f>
        <v>311.5</v>
      </c>
      <c r="AD375" s="2">
        <f>Table3[[#This Row],[Units Produced]]/Table3[[#This Row],[Max Capacity]]</f>
        <v>1.028052805280528</v>
      </c>
      <c r="AE375" s="4">
        <f>Table3[[#This Row],[Repair Time (minutes)]]/Table3[[#This Row],[Number of Repairs]]</f>
        <v>27</v>
      </c>
      <c r="AF375" s="4">
        <f ca="1">Table3[[#This Row],[Total Operating Time (minutes)]]/Table3[[#This Row],[Number of failures]]</f>
        <v>272.5</v>
      </c>
      <c r="AG375" s="4">
        <f>Table3[[#This Row],[Orders Fulfilled]]/Table3[[#This Row],[Orders Received]]</f>
        <v>0.74509803921568629</v>
      </c>
      <c r="AH375" s="4">
        <f>Table3[[#This Row],[Units Produced]]/Table3[[#This Row],[Energy Consumed (kWh)]]</f>
        <v>5.2859324622433395</v>
      </c>
    </row>
    <row r="376" spans="1:34" x14ac:dyDescent="0.3">
      <c r="A376" s="1">
        <f t="shared" ca="1" si="20"/>
        <v>45251</v>
      </c>
      <c r="B376">
        <v>3</v>
      </c>
      <c r="C376" t="s">
        <v>18</v>
      </c>
      <c r="D376">
        <v>433</v>
      </c>
      <c r="E376">
        <v>412</v>
      </c>
      <c r="F376">
        <v>21</v>
      </c>
      <c r="G376">
        <f t="shared" ca="1" si="21"/>
        <v>68</v>
      </c>
      <c r="H376">
        <v>31</v>
      </c>
      <c r="I376">
        <v>403</v>
      </c>
      <c r="J376">
        <v>1</v>
      </c>
      <c r="K376">
        <v>191.06</v>
      </c>
      <c r="L376">
        <v>33</v>
      </c>
      <c r="M376">
        <v>62</v>
      </c>
      <c r="N376">
        <v>3.94</v>
      </c>
      <c r="O376">
        <v>622</v>
      </c>
      <c r="P376">
        <f t="shared" ca="1" si="22"/>
        <v>4</v>
      </c>
      <c r="Q376">
        <v>32</v>
      </c>
      <c r="R376">
        <v>3</v>
      </c>
      <c r="S376">
        <v>7.98</v>
      </c>
      <c r="T376">
        <f t="shared" ca="1" si="23"/>
        <v>556</v>
      </c>
      <c r="U376" s="2">
        <f ca="1">Table3[[#This Row],[Total Operating Time (minutes)]]/Table3[[#This Row],[Production planning Time(minutes)]]</f>
        <v>0.72482014388489213</v>
      </c>
      <c r="V376" s="2">
        <f>Table3[[#This Row],[Units Produced]]/Table3[[#This Row],[Max Capacity]]</f>
        <v>0.6961414790996785</v>
      </c>
      <c r="W376" s="2">
        <f>Table3[[#This Row],[Good Units]]/Table3[[#This Row],[Units Produced]]</f>
        <v>0.9515011547344111</v>
      </c>
      <c r="X376" s="2">
        <f>Table3[[#This Row],[Total Operating Time (minutes)]]/Table3[[#This Row],[Units Produced]]</f>
        <v>0.93071593533487296</v>
      </c>
      <c r="Y376" s="2">
        <f>Table3[[#This Row],[Defective Units]]/Table3[[#This Row],[Units Produced]]</f>
        <v>4.8498845265588918E-2</v>
      </c>
      <c r="Z376" s="4">
        <f ca="1">Table3[[#This Row],[Total Operating Time (minutes)]]/Table3[[#This Row],[Available Time(minutes)]]</f>
        <v>5.9264705882352944</v>
      </c>
      <c r="AA376" s="2">
        <f>Table3[[#This Row],[Good Units]]/Table3[[#This Row],[Units Produced]]</f>
        <v>0.9515011547344111</v>
      </c>
      <c r="AB376" s="2">
        <f>Table3[[#This Row],[Scrap Units]]/Table3[[#This Row],[Units Produced]]</f>
        <v>2.3094688221709007E-3</v>
      </c>
      <c r="AC376" s="4">
        <f>Table3[[#This Row],[Units Produced]]/Table3[[#This Row],[Shift]]</f>
        <v>144.33333333333334</v>
      </c>
      <c r="AD376" s="2">
        <f>Table3[[#This Row],[Units Produced]]/Table3[[#This Row],[Max Capacity]]</f>
        <v>0.6961414790996785</v>
      </c>
      <c r="AE376" s="4">
        <f>Table3[[#This Row],[Repair Time (minutes)]]/Table3[[#This Row],[Number of Repairs]]</f>
        <v>10.666666666666666</v>
      </c>
      <c r="AF376" s="4">
        <f ca="1">Table3[[#This Row],[Total Operating Time (minutes)]]/Table3[[#This Row],[Number of failures]]</f>
        <v>100.75</v>
      </c>
      <c r="AG376" s="4">
        <f>Table3[[#This Row],[Orders Fulfilled]]/Table3[[#This Row],[Orders Received]]</f>
        <v>0.532258064516129</v>
      </c>
      <c r="AH376" s="4">
        <f>Table3[[#This Row],[Units Produced]]/Table3[[#This Row],[Energy Consumed (kWh)]]</f>
        <v>2.2663037789176177</v>
      </c>
    </row>
    <row r="377" spans="1:34" x14ac:dyDescent="0.3">
      <c r="A377" s="1">
        <f t="shared" ca="1" si="20"/>
        <v>45285</v>
      </c>
      <c r="B377">
        <v>2</v>
      </c>
      <c r="C377" t="s">
        <v>21</v>
      </c>
      <c r="D377">
        <v>531</v>
      </c>
      <c r="E377">
        <v>515</v>
      </c>
      <c r="F377">
        <v>16</v>
      </c>
      <c r="G377">
        <f t="shared" ca="1" si="21"/>
        <v>69</v>
      </c>
      <c r="H377">
        <v>12</v>
      </c>
      <c r="I377">
        <v>404</v>
      </c>
      <c r="J377">
        <v>5</v>
      </c>
      <c r="K377">
        <v>132.6</v>
      </c>
      <c r="L377">
        <v>42</v>
      </c>
      <c r="M377">
        <v>45</v>
      </c>
      <c r="N377">
        <v>4.87</v>
      </c>
      <c r="O377">
        <v>651</v>
      </c>
      <c r="P377">
        <f t="shared" ca="1" si="22"/>
        <v>2</v>
      </c>
      <c r="Q377">
        <v>28</v>
      </c>
      <c r="R377">
        <v>2</v>
      </c>
      <c r="S377">
        <v>3.49</v>
      </c>
      <c r="T377">
        <f t="shared" ca="1" si="23"/>
        <v>595</v>
      </c>
      <c r="U377" s="2">
        <f ca="1">Table3[[#This Row],[Total Operating Time (minutes)]]/Table3[[#This Row],[Production planning Time(minutes)]]</f>
        <v>0.67899159663865549</v>
      </c>
      <c r="V377" s="2">
        <f>Table3[[#This Row],[Units Produced]]/Table3[[#This Row],[Max Capacity]]</f>
        <v>0.81566820276497698</v>
      </c>
      <c r="W377" s="2">
        <f>Table3[[#This Row],[Good Units]]/Table3[[#This Row],[Units Produced]]</f>
        <v>0.96986817325800379</v>
      </c>
      <c r="X377" s="2">
        <f>Table3[[#This Row],[Total Operating Time (minutes)]]/Table3[[#This Row],[Units Produced]]</f>
        <v>0.76082862523540484</v>
      </c>
      <c r="Y377" s="2">
        <f>Table3[[#This Row],[Defective Units]]/Table3[[#This Row],[Units Produced]]</f>
        <v>3.0131826741996232E-2</v>
      </c>
      <c r="Z377" s="4">
        <f ca="1">Table3[[#This Row],[Total Operating Time (minutes)]]/Table3[[#This Row],[Available Time(minutes)]]</f>
        <v>5.8550724637681162</v>
      </c>
      <c r="AA377" s="2">
        <f>Table3[[#This Row],[Good Units]]/Table3[[#This Row],[Units Produced]]</f>
        <v>0.96986817325800379</v>
      </c>
      <c r="AB377" s="2">
        <f>Table3[[#This Row],[Scrap Units]]/Table3[[#This Row],[Units Produced]]</f>
        <v>9.4161958568738224E-3</v>
      </c>
      <c r="AC377" s="4">
        <f>Table3[[#This Row],[Units Produced]]/Table3[[#This Row],[Shift]]</f>
        <v>265.5</v>
      </c>
      <c r="AD377" s="2">
        <f>Table3[[#This Row],[Units Produced]]/Table3[[#This Row],[Max Capacity]]</f>
        <v>0.81566820276497698</v>
      </c>
      <c r="AE377" s="4">
        <f>Table3[[#This Row],[Repair Time (minutes)]]/Table3[[#This Row],[Number of Repairs]]</f>
        <v>14</v>
      </c>
      <c r="AF377" s="4">
        <f ca="1">Table3[[#This Row],[Total Operating Time (minutes)]]/Table3[[#This Row],[Number of failures]]</f>
        <v>202</v>
      </c>
      <c r="AG377" s="4">
        <f>Table3[[#This Row],[Orders Fulfilled]]/Table3[[#This Row],[Orders Received]]</f>
        <v>0.93333333333333335</v>
      </c>
      <c r="AH377" s="4">
        <f>Table3[[#This Row],[Units Produced]]/Table3[[#This Row],[Energy Consumed (kWh)]]</f>
        <v>4.004524886877828</v>
      </c>
    </row>
    <row r="378" spans="1:34" x14ac:dyDescent="0.3">
      <c r="A378" s="1">
        <f t="shared" ca="1" si="20"/>
        <v>45098</v>
      </c>
      <c r="B378">
        <v>2</v>
      </c>
      <c r="C378" t="s">
        <v>18</v>
      </c>
      <c r="D378">
        <v>692</v>
      </c>
      <c r="E378">
        <v>663</v>
      </c>
      <c r="F378">
        <v>29</v>
      </c>
      <c r="G378">
        <f t="shared" ca="1" si="21"/>
        <v>65</v>
      </c>
      <c r="H378">
        <v>42</v>
      </c>
      <c r="I378">
        <v>411</v>
      </c>
      <c r="J378">
        <v>2</v>
      </c>
      <c r="K378">
        <v>110.6</v>
      </c>
      <c r="L378">
        <v>38</v>
      </c>
      <c r="M378">
        <v>55</v>
      </c>
      <c r="N378">
        <v>3.78</v>
      </c>
      <c r="O378">
        <v>618</v>
      </c>
      <c r="P378">
        <f t="shared" ca="1" si="22"/>
        <v>7</v>
      </c>
      <c r="Q378">
        <v>29</v>
      </c>
      <c r="R378">
        <v>3</v>
      </c>
      <c r="S378">
        <v>6.02</v>
      </c>
      <c r="T378">
        <f t="shared" ca="1" si="23"/>
        <v>536</v>
      </c>
      <c r="U378" s="2">
        <f ca="1">Table3[[#This Row],[Total Operating Time (minutes)]]/Table3[[#This Row],[Production planning Time(minutes)]]</f>
        <v>0.76679104477611937</v>
      </c>
      <c r="V378" s="2">
        <f>Table3[[#This Row],[Units Produced]]/Table3[[#This Row],[Max Capacity]]</f>
        <v>1.1197411003236246</v>
      </c>
      <c r="W378" s="2">
        <f>Table3[[#This Row],[Good Units]]/Table3[[#This Row],[Units Produced]]</f>
        <v>0.95809248554913296</v>
      </c>
      <c r="X378" s="2">
        <f>Table3[[#This Row],[Total Operating Time (minutes)]]/Table3[[#This Row],[Units Produced]]</f>
        <v>0.59393063583815031</v>
      </c>
      <c r="Y378" s="2">
        <f>Table3[[#This Row],[Defective Units]]/Table3[[#This Row],[Units Produced]]</f>
        <v>4.1907514450867052E-2</v>
      </c>
      <c r="Z378" s="4">
        <f ca="1">Table3[[#This Row],[Total Operating Time (minutes)]]/Table3[[#This Row],[Available Time(minutes)]]</f>
        <v>6.3230769230769228</v>
      </c>
      <c r="AA378" s="2">
        <f>Table3[[#This Row],[Good Units]]/Table3[[#This Row],[Units Produced]]</f>
        <v>0.95809248554913296</v>
      </c>
      <c r="AB378" s="2">
        <f>Table3[[#This Row],[Scrap Units]]/Table3[[#This Row],[Units Produced]]</f>
        <v>2.8901734104046241E-3</v>
      </c>
      <c r="AC378" s="4">
        <f>Table3[[#This Row],[Units Produced]]/Table3[[#This Row],[Shift]]</f>
        <v>346</v>
      </c>
      <c r="AD378" s="2">
        <f>Table3[[#This Row],[Units Produced]]/Table3[[#This Row],[Max Capacity]]</f>
        <v>1.1197411003236246</v>
      </c>
      <c r="AE378" s="4">
        <f>Table3[[#This Row],[Repair Time (minutes)]]/Table3[[#This Row],[Number of Repairs]]</f>
        <v>9.6666666666666661</v>
      </c>
      <c r="AF378" s="4">
        <f ca="1">Table3[[#This Row],[Total Operating Time (minutes)]]/Table3[[#This Row],[Number of failures]]</f>
        <v>58.714285714285715</v>
      </c>
      <c r="AG378" s="4">
        <f>Table3[[#This Row],[Orders Fulfilled]]/Table3[[#This Row],[Orders Received]]</f>
        <v>0.69090909090909092</v>
      </c>
      <c r="AH378" s="4">
        <f>Table3[[#This Row],[Units Produced]]/Table3[[#This Row],[Energy Consumed (kWh)]]</f>
        <v>6.2567811934900543</v>
      </c>
    </row>
    <row r="379" spans="1:34" x14ac:dyDescent="0.3">
      <c r="A379" s="1">
        <f t="shared" ca="1" si="20"/>
        <v>45121</v>
      </c>
      <c r="B379">
        <v>1</v>
      </c>
      <c r="C379" t="s">
        <v>21</v>
      </c>
      <c r="D379">
        <v>594</v>
      </c>
      <c r="E379">
        <v>572</v>
      </c>
      <c r="F379">
        <v>22</v>
      </c>
      <c r="G379">
        <f t="shared" ca="1" si="21"/>
        <v>65</v>
      </c>
      <c r="H379">
        <v>12</v>
      </c>
      <c r="I379">
        <v>569</v>
      </c>
      <c r="J379">
        <v>2</v>
      </c>
      <c r="K379">
        <v>112.97</v>
      </c>
      <c r="L379">
        <v>53</v>
      </c>
      <c r="M379">
        <v>69</v>
      </c>
      <c r="N379">
        <v>2.4700000000000002</v>
      </c>
      <c r="O379">
        <v>649</v>
      </c>
      <c r="P379">
        <f t="shared" ca="1" si="22"/>
        <v>7</v>
      </c>
      <c r="Q379">
        <v>32</v>
      </c>
      <c r="R379">
        <v>2</v>
      </c>
      <c r="S379">
        <v>3.89</v>
      </c>
      <c r="T379">
        <f t="shared" ca="1" si="23"/>
        <v>508</v>
      </c>
      <c r="U379" s="2">
        <f ca="1">Table3[[#This Row],[Total Operating Time (minutes)]]/Table3[[#This Row],[Production planning Time(minutes)]]</f>
        <v>1.1200787401574803</v>
      </c>
      <c r="V379" s="2">
        <f>Table3[[#This Row],[Units Produced]]/Table3[[#This Row],[Max Capacity]]</f>
        <v>0.9152542372881356</v>
      </c>
      <c r="W379" s="2">
        <f>Table3[[#This Row],[Good Units]]/Table3[[#This Row],[Units Produced]]</f>
        <v>0.96296296296296291</v>
      </c>
      <c r="X379" s="2">
        <f>Table3[[#This Row],[Total Operating Time (minutes)]]/Table3[[#This Row],[Units Produced]]</f>
        <v>0.95791245791245794</v>
      </c>
      <c r="Y379" s="2">
        <f>Table3[[#This Row],[Defective Units]]/Table3[[#This Row],[Units Produced]]</f>
        <v>3.7037037037037035E-2</v>
      </c>
      <c r="Z379" s="4">
        <f ca="1">Table3[[#This Row],[Total Operating Time (minutes)]]/Table3[[#This Row],[Available Time(minutes)]]</f>
        <v>8.7538461538461547</v>
      </c>
      <c r="AA379" s="2">
        <f>Table3[[#This Row],[Good Units]]/Table3[[#This Row],[Units Produced]]</f>
        <v>0.96296296296296291</v>
      </c>
      <c r="AB379" s="2">
        <f>Table3[[#This Row],[Scrap Units]]/Table3[[#This Row],[Units Produced]]</f>
        <v>3.3670033670033669E-3</v>
      </c>
      <c r="AC379" s="4">
        <f>Table3[[#This Row],[Units Produced]]/Table3[[#This Row],[Shift]]</f>
        <v>594</v>
      </c>
      <c r="AD379" s="2">
        <f>Table3[[#This Row],[Units Produced]]/Table3[[#This Row],[Max Capacity]]</f>
        <v>0.9152542372881356</v>
      </c>
      <c r="AE379" s="4">
        <f>Table3[[#This Row],[Repair Time (minutes)]]/Table3[[#This Row],[Number of Repairs]]</f>
        <v>16</v>
      </c>
      <c r="AF379" s="4">
        <f ca="1">Table3[[#This Row],[Total Operating Time (minutes)]]/Table3[[#This Row],[Number of failures]]</f>
        <v>81.285714285714292</v>
      </c>
      <c r="AG379" s="4">
        <f>Table3[[#This Row],[Orders Fulfilled]]/Table3[[#This Row],[Orders Received]]</f>
        <v>0.76811594202898548</v>
      </c>
      <c r="AH379" s="4">
        <f>Table3[[#This Row],[Units Produced]]/Table3[[#This Row],[Energy Consumed (kWh)]]</f>
        <v>5.2580331061343717</v>
      </c>
    </row>
    <row r="380" spans="1:34" x14ac:dyDescent="0.3">
      <c r="A380" s="1">
        <f t="shared" ca="1" si="20"/>
        <v>45248</v>
      </c>
      <c r="B380">
        <v>1</v>
      </c>
      <c r="C380" t="s">
        <v>18</v>
      </c>
      <c r="D380">
        <v>443</v>
      </c>
      <c r="E380">
        <v>415</v>
      </c>
      <c r="F380">
        <v>28</v>
      </c>
      <c r="G380">
        <f t="shared" ca="1" si="21"/>
        <v>64</v>
      </c>
      <c r="H380">
        <v>10</v>
      </c>
      <c r="I380">
        <v>436</v>
      </c>
      <c r="J380">
        <v>3</v>
      </c>
      <c r="K380">
        <v>114.65</v>
      </c>
      <c r="L380">
        <v>40</v>
      </c>
      <c r="M380">
        <v>65</v>
      </c>
      <c r="N380">
        <v>3.71</v>
      </c>
      <c r="O380">
        <v>680</v>
      </c>
      <c r="P380">
        <f t="shared" ca="1" si="22"/>
        <v>4</v>
      </c>
      <c r="Q380">
        <v>37</v>
      </c>
      <c r="R380">
        <v>5</v>
      </c>
      <c r="S380">
        <v>6.41</v>
      </c>
      <c r="T380">
        <f t="shared" ca="1" si="23"/>
        <v>528</v>
      </c>
      <c r="U380" s="2">
        <f ca="1">Table3[[#This Row],[Total Operating Time (minutes)]]/Table3[[#This Row],[Production planning Time(minutes)]]</f>
        <v>0.8257575757575758</v>
      </c>
      <c r="V380" s="2">
        <f>Table3[[#This Row],[Units Produced]]/Table3[[#This Row],[Max Capacity]]</f>
        <v>0.65147058823529413</v>
      </c>
      <c r="W380" s="2">
        <f>Table3[[#This Row],[Good Units]]/Table3[[#This Row],[Units Produced]]</f>
        <v>0.93679458239277658</v>
      </c>
      <c r="X380" s="2">
        <f>Table3[[#This Row],[Total Operating Time (minutes)]]/Table3[[#This Row],[Units Produced]]</f>
        <v>0.98419864559819414</v>
      </c>
      <c r="Y380" s="2">
        <f>Table3[[#This Row],[Defective Units]]/Table3[[#This Row],[Units Produced]]</f>
        <v>6.320541760722348E-2</v>
      </c>
      <c r="Z380" s="4">
        <f ca="1">Table3[[#This Row],[Total Operating Time (minutes)]]/Table3[[#This Row],[Available Time(minutes)]]</f>
        <v>6.8125</v>
      </c>
      <c r="AA380" s="2">
        <f>Table3[[#This Row],[Good Units]]/Table3[[#This Row],[Units Produced]]</f>
        <v>0.93679458239277658</v>
      </c>
      <c r="AB380" s="2">
        <f>Table3[[#This Row],[Scrap Units]]/Table3[[#This Row],[Units Produced]]</f>
        <v>6.7720090293453723E-3</v>
      </c>
      <c r="AC380" s="4">
        <f>Table3[[#This Row],[Units Produced]]/Table3[[#This Row],[Shift]]</f>
        <v>443</v>
      </c>
      <c r="AD380" s="2">
        <f>Table3[[#This Row],[Units Produced]]/Table3[[#This Row],[Max Capacity]]</f>
        <v>0.65147058823529413</v>
      </c>
      <c r="AE380" s="4">
        <f>Table3[[#This Row],[Repair Time (minutes)]]/Table3[[#This Row],[Number of Repairs]]</f>
        <v>7.4</v>
      </c>
      <c r="AF380" s="4">
        <f ca="1">Table3[[#This Row],[Total Operating Time (minutes)]]/Table3[[#This Row],[Number of failures]]</f>
        <v>109</v>
      </c>
      <c r="AG380" s="4">
        <f>Table3[[#This Row],[Orders Fulfilled]]/Table3[[#This Row],[Orders Received]]</f>
        <v>0.61538461538461542</v>
      </c>
      <c r="AH380" s="4">
        <f>Table3[[#This Row],[Units Produced]]/Table3[[#This Row],[Energy Consumed (kWh)]]</f>
        <v>3.8639337112952461</v>
      </c>
    </row>
    <row r="381" spans="1:34" x14ac:dyDescent="0.3">
      <c r="A381" s="1">
        <f t="shared" ca="1" si="20"/>
        <v>45189</v>
      </c>
      <c r="B381">
        <v>1</v>
      </c>
      <c r="C381" t="s">
        <v>18</v>
      </c>
      <c r="D381">
        <v>450</v>
      </c>
      <c r="E381">
        <v>425</v>
      </c>
      <c r="F381">
        <v>25</v>
      </c>
      <c r="G381">
        <f t="shared" ca="1" si="21"/>
        <v>67</v>
      </c>
      <c r="H381">
        <v>53</v>
      </c>
      <c r="I381">
        <v>480</v>
      </c>
      <c r="J381">
        <v>10</v>
      </c>
      <c r="K381">
        <v>160.31</v>
      </c>
      <c r="L381">
        <v>56</v>
      </c>
      <c r="M381">
        <v>53</v>
      </c>
      <c r="N381">
        <v>3.34</v>
      </c>
      <c r="O381">
        <v>632</v>
      </c>
      <c r="P381">
        <f t="shared" ca="1" si="22"/>
        <v>6</v>
      </c>
      <c r="Q381">
        <v>24</v>
      </c>
      <c r="R381">
        <v>3</v>
      </c>
      <c r="S381">
        <v>4.47</v>
      </c>
      <c r="T381">
        <f t="shared" ca="1" si="23"/>
        <v>569</v>
      </c>
      <c r="U381" s="2">
        <f ca="1">Table3[[#This Row],[Total Operating Time (minutes)]]/Table3[[#This Row],[Production planning Time(minutes)]]</f>
        <v>0.843585237258348</v>
      </c>
      <c r="V381" s="2">
        <f>Table3[[#This Row],[Units Produced]]/Table3[[#This Row],[Max Capacity]]</f>
        <v>0.71202531645569622</v>
      </c>
      <c r="W381" s="2">
        <f>Table3[[#This Row],[Good Units]]/Table3[[#This Row],[Units Produced]]</f>
        <v>0.94444444444444442</v>
      </c>
      <c r="X381" s="2">
        <f>Table3[[#This Row],[Total Operating Time (minutes)]]/Table3[[#This Row],[Units Produced]]</f>
        <v>1.0666666666666667</v>
      </c>
      <c r="Y381" s="2">
        <f>Table3[[#This Row],[Defective Units]]/Table3[[#This Row],[Units Produced]]</f>
        <v>5.5555555555555552E-2</v>
      </c>
      <c r="Z381" s="4">
        <f ca="1">Table3[[#This Row],[Total Operating Time (minutes)]]/Table3[[#This Row],[Available Time(minutes)]]</f>
        <v>7.1641791044776122</v>
      </c>
      <c r="AA381" s="2">
        <f>Table3[[#This Row],[Good Units]]/Table3[[#This Row],[Units Produced]]</f>
        <v>0.94444444444444442</v>
      </c>
      <c r="AB381" s="2">
        <f>Table3[[#This Row],[Scrap Units]]/Table3[[#This Row],[Units Produced]]</f>
        <v>2.2222222222222223E-2</v>
      </c>
      <c r="AC381" s="4">
        <f>Table3[[#This Row],[Units Produced]]/Table3[[#This Row],[Shift]]</f>
        <v>450</v>
      </c>
      <c r="AD381" s="2">
        <f>Table3[[#This Row],[Units Produced]]/Table3[[#This Row],[Max Capacity]]</f>
        <v>0.71202531645569622</v>
      </c>
      <c r="AE381" s="4">
        <f>Table3[[#This Row],[Repair Time (minutes)]]/Table3[[#This Row],[Number of Repairs]]</f>
        <v>8</v>
      </c>
      <c r="AF381" s="4">
        <f ca="1">Table3[[#This Row],[Total Operating Time (minutes)]]/Table3[[#This Row],[Number of failures]]</f>
        <v>80</v>
      </c>
      <c r="AG381" s="4">
        <f>Table3[[#This Row],[Orders Fulfilled]]/Table3[[#This Row],[Orders Received]]</f>
        <v>1.0566037735849056</v>
      </c>
      <c r="AH381" s="4">
        <f>Table3[[#This Row],[Units Produced]]/Table3[[#This Row],[Energy Consumed (kWh)]]</f>
        <v>2.8070613186950282</v>
      </c>
    </row>
    <row r="382" spans="1:34" x14ac:dyDescent="0.3">
      <c r="A382" s="1">
        <f t="shared" ca="1" si="20"/>
        <v>45021</v>
      </c>
      <c r="B382">
        <v>1</v>
      </c>
      <c r="C382" t="s">
        <v>17</v>
      </c>
      <c r="D382">
        <v>571</v>
      </c>
      <c r="E382">
        <v>559</v>
      </c>
      <c r="F382">
        <v>12</v>
      </c>
      <c r="G382">
        <f t="shared" ca="1" si="21"/>
        <v>65</v>
      </c>
      <c r="H382">
        <v>27</v>
      </c>
      <c r="I382">
        <v>485</v>
      </c>
      <c r="J382">
        <v>8</v>
      </c>
      <c r="K382">
        <v>166.16</v>
      </c>
      <c r="L382">
        <v>58</v>
      </c>
      <c r="M382">
        <v>31</v>
      </c>
      <c r="N382">
        <v>3.96</v>
      </c>
      <c r="O382">
        <v>617</v>
      </c>
      <c r="P382">
        <f t="shared" ca="1" si="22"/>
        <v>3</v>
      </c>
      <c r="Q382">
        <v>30</v>
      </c>
      <c r="R382">
        <v>3</v>
      </c>
      <c r="S382">
        <v>3.04</v>
      </c>
      <c r="T382">
        <f t="shared" ca="1" si="23"/>
        <v>549</v>
      </c>
      <c r="U382" s="2">
        <f ca="1">Table3[[#This Row],[Total Operating Time (minutes)]]/Table3[[#This Row],[Production planning Time(minutes)]]</f>
        <v>0.88342440801457189</v>
      </c>
      <c r="V382" s="2">
        <f>Table3[[#This Row],[Units Produced]]/Table3[[#This Row],[Max Capacity]]</f>
        <v>0.92544570502431123</v>
      </c>
      <c r="W382" s="2">
        <f>Table3[[#This Row],[Good Units]]/Table3[[#This Row],[Units Produced]]</f>
        <v>0.978984238178634</v>
      </c>
      <c r="X382" s="2">
        <f>Table3[[#This Row],[Total Operating Time (minutes)]]/Table3[[#This Row],[Units Produced]]</f>
        <v>0.84938704028021017</v>
      </c>
      <c r="Y382" s="2">
        <f>Table3[[#This Row],[Defective Units]]/Table3[[#This Row],[Units Produced]]</f>
        <v>2.1015761821366025E-2</v>
      </c>
      <c r="Z382" s="4">
        <f ca="1">Table3[[#This Row],[Total Operating Time (minutes)]]/Table3[[#This Row],[Available Time(minutes)]]</f>
        <v>7.4615384615384617</v>
      </c>
      <c r="AA382" s="2">
        <f>Table3[[#This Row],[Good Units]]/Table3[[#This Row],[Units Produced]]</f>
        <v>0.978984238178634</v>
      </c>
      <c r="AB382" s="2">
        <f>Table3[[#This Row],[Scrap Units]]/Table3[[#This Row],[Units Produced]]</f>
        <v>1.4010507880910683E-2</v>
      </c>
      <c r="AC382" s="4">
        <f>Table3[[#This Row],[Units Produced]]/Table3[[#This Row],[Shift]]</f>
        <v>571</v>
      </c>
      <c r="AD382" s="2">
        <f>Table3[[#This Row],[Units Produced]]/Table3[[#This Row],[Max Capacity]]</f>
        <v>0.92544570502431123</v>
      </c>
      <c r="AE382" s="4">
        <f>Table3[[#This Row],[Repair Time (minutes)]]/Table3[[#This Row],[Number of Repairs]]</f>
        <v>10</v>
      </c>
      <c r="AF382" s="4">
        <f ca="1">Table3[[#This Row],[Total Operating Time (minutes)]]/Table3[[#This Row],[Number of failures]]</f>
        <v>161.66666666666666</v>
      </c>
      <c r="AG382" s="4">
        <f>Table3[[#This Row],[Orders Fulfilled]]/Table3[[#This Row],[Orders Received]]</f>
        <v>1.8709677419354838</v>
      </c>
      <c r="AH382" s="4">
        <f>Table3[[#This Row],[Units Produced]]/Table3[[#This Row],[Energy Consumed (kWh)]]</f>
        <v>3.4364467982667311</v>
      </c>
    </row>
    <row r="383" spans="1:34" x14ac:dyDescent="0.3">
      <c r="A383" s="1">
        <f t="shared" ca="1" si="20"/>
        <v>45216</v>
      </c>
      <c r="B383">
        <v>3</v>
      </c>
      <c r="C383" t="s">
        <v>19</v>
      </c>
      <c r="D383">
        <v>612</v>
      </c>
      <c r="E383">
        <v>583</v>
      </c>
      <c r="F383">
        <v>29</v>
      </c>
      <c r="G383">
        <f t="shared" ca="1" si="21"/>
        <v>61</v>
      </c>
      <c r="H383">
        <v>40</v>
      </c>
      <c r="I383">
        <v>464</v>
      </c>
      <c r="J383">
        <v>3</v>
      </c>
      <c r="K383">
        <v>112.86</v>
      </c>
      <c r="L383">
        <v>38</v>
      </c>
      <c r="M383">
        <v>37</v>
      </c>
      <c r="N383">
        <v>4.59</v>
      </c>
      <c r="O383">
        <v>637</v>
      </c>
      <c r="P383">
        <f t="shared" ca="1" si="22"/>
        <v>3</v>
      </c>
      <c r="Q383">
        <v>28</v>
      </c>
      <c r="R383">
        <v>3</v>
      </c>
      <c r="S383">
        <v>5.55</v>
      </c>
      <c r="T383">
        <f t="shared" ca="1" si="23"/>
        <v>505</v>
      </c>
      <c r="U383" s="2">
        <f ca="1">Table3[[#This Row],[Total Operating Time (minutes)]]/Table3[[#This Row],[Production planning Time(minutes)]]</f>
        <v>0.91881188118811885</v>
      </c>
      <c r="V383" s="2">
        <f>Table3[[#This Row],[Units Produced]]/Table3[[#This Row],[Max Capacity]]</f>
        <v>0.96075353218210358</v>
      </c>
      <c r="W383" s="2">
        <f>Table3[[#This Row],[Good Units]]/Table3[[#This Row],[Units Produced]]</f>
        <v>0.95261437908496727</v>
      </c>
      <c r="X383" s="2">
        <f>Table3[[#This Row],[Total Operating Time (minutes)]]/Table3[[#This Row],[Units Produced]]</f>
        <v>0.75816993464052285</v>
      </c>
      <c r="Y383" s="2">
        <f>Table3[[#This Row],[Defective Units]]/Table3[[#This Row],[Units Produced]]</f>
        <v>4.7385620915032678E-2</v>
      </c>
      <c r="Z383" s="4">
        <f ca="1">Table3[[#This Row],[Total Operating Time (minutes)]]/Table3[[#This Row],[Available Time(minutes)]]</f>
        <v>7.6065573770491799</v>
      </c>
      <c r="AA383" s="2">
        <f>Table3[[#This Row],[Good Units]]/Table3[[#This Row],[Units Produced]]</f>
        <v>0.95261437908496727</v>
      </c>
      <c r="AB383" s="2">
        <f>Table3[[#This Row],[Scrap Units]]/Table3[[#This Row],[Units Produced]]</f>
        <v>4.9019607843137254E-3</v>
      </c>
      <c r="AC383" s="4">
        <f>Table3[[#This Row],[Units Produced]]/Table3[[#This Row],[Shift]]</f>
        <v>204</v>
      </c>
      <c r="AD383" s="2">
        <f>Table3[[#This Row],[Units Produced]]/Table3[[#This Row],[Max Capacity]]</f>
        <v>0.96075353218210358</v>
      </c>
      <c r="AE383" s="4">
        <f>Table3[[#This Row],[Repair Time (minutes)]]/Table3[[#This Row],[Number of Repairs]]</f>
        <v>9.3333333333333339</v>
      </c>
      <c r="AF383" s="4">
        <f ca="1">Table3[[#This Row],[Total Operating Time (minutes)]]/Table3[[#This Row],[Number of failures]]</f>
        <v>154.66666666666666</v>
      </c>
      <c r="AG383" s="4">
        <f>Table3[[#This Row],[Orders Fulfilled]]/Table3[[#This Row],[Orders Received]]</f>
        <v>1.027027027027027</v>
      </c>
      <c r="AH383" s="4">
        <f>Table3[[#This Row],[Units Produced]]/Table3[[#This Row],[Energy Consumed (kWh)]]</f>
        <v>5.4226475279106863</v>
      </c>
    </row>
    <row r="384" spans="1:34" x14ac:dyDescent="0.3">
      <c r="A384" s="1">
        <f t="shared" ca="1" si="20"/>
        <v>45048</v>
      </c>
      <c r="B384">
        <v>1</v>
      </c>
      <c r="C384" t="s">
        <v>18</v>
      </c>
      <c r="D384">
        <v>572</v>
      </c>
      <c r="E384">
        <v>554</v>
      </c>
      <c r="F384">
        <v>18</v>
      </c>
      <c r="G384">
        <f t="shared" ca="1" si="21"/>
        <v>62</v>
      </c>
      <c r="H384">
        <v>45</v>
      </c>
      <c r="I384">
        <v>555</v>
      </c>
      <c r="J384">
        <v>8</v>
      </c>
      <c r="K384">
        <v>196.87</v>
      </c>
      <c r="L384">
        <v>43</v>
      </c>
      <c r="M384">
        <v>51</v>
      </c>
      <c r="N384">
        <v>4.0999999999999996</v>
      </c>
      <c r="O384">
        <v>664</v>
      </c>
      <c r="P384">
        <f t="shared" ca="1" si="22"/>
        <v>6</v>
      </c>
      <c r="Q384">
        <v>37</v>
      </c>
      <c r="R384">
        <v>2</v>
      </c>
      <c r="S384">
        <v>7.61</v>
      </c>
      <c r="T384">
        <f t="shared" ca="1" si="23"/>
        <v>503</v>
      </c>
      <c r="U384" s="2">
        <f ca="1">Table3[[#This Row],[Total Operating Time (minutes)]]/Table3[[#This Row],[Production planning Time(minutes)]]</f>
        <v>1.1033797216699801</v>
      </c>
      <c r="V384" s="2">
        <f>Table3[[#This Row],[Units Produced]]/Table3[[#This Row],[Max Capacity]]</f>
        <v>0.86144578313253017</v>
      </c>
      <c r="W384" s="2">
        <f>Table3[[#This Row],[Good Units]]/Table3[[#This Row],[Units Produced]]</f>
        <v>0.96853146853146854</v>
      </c>
      <c r="X384" s="2">
        <f>Table3[[#This Row],[Total Operating Time (minutes)]]/Table3[[#This Row],[Units Produced]]</f>
        <v>0.97027972027972031</v>
      </c>
      <c r="Y384" s="2">
        <f>Table3[[#This Row],[Defective Units]]/Table3[[#This Row],[Units Produced]]</f>
        <v>3.1468531468531472E-2</v>
      </c>
      <c r="Z384" s="4">
        <f ca="1">Table3[[#This Row],[Total Operating Time (minutes)]]/Table3[[#This Row],[Available Time(minutes)]]</f>
        <v>8.9516129032258061</v>
      </c>
      <c r="AA384" s="2">
        <f>Table3[[#This Row],[Good Units]]/Table3[[#This Row],[Units Produced]]</f>
        <v>0.96853146853146854</v>
      </c>
      <c r="AB384" s="2">
        <f>Table3[[#This Row],[Scrap Units]]/Table3[[#This Row],[Units Produced]]</f>
        <v>1.3986013986013986E-2</v>
      </c>
      <c r="AC384" s="4">
        <f>Table3[[#This Row],[Units Produced]]/Table3[[#This Row],[Shift]]</f>
        <v>572</v>
      </c>
      <c r="AD384" s="2">
        <f>Table3[[#This Row],[Units Produced]]/Table3[[#This Row],[Max Capacity]]</f>
        <v>0.86144578313253017</v>
      </c>
      <c r="AE384" s="4">
        <f>Table3[[#This Row],[Repair Time (minutes)]]/Table3[[#This Row],[Number of Repairs]]</f>
        <v>18.5</v>
      </c>
      <c r="AF384" s="4">
        <f ca="1">Table3[[#This Row],[Total Operating Time (minutes)]]/Table3[[#This Row],[Number of failures]]</f>
        <v>92.5</v>
      </c>
      <c r="AG384" s="4">
        <f>Table3[[#This Row],[Orders Fulfilled]]/Table3[[#This Row],[Orders Received]]</f>
        <v>0.84313725490196079</v>
      </c>
      <c r="AH384" s="4">
        <f>Table3[[#This Row],[Units Produced]]/Table3[[#This Row],[Energy Consumed (kWh)]]</f>
        <v>2.9054706151267333</v>
      </c>
    </row>
    <row r="385" spans="1:34" x14ac:dyDescent="0.3">
      <c r="A385" s="1">
        <f t="shared" ca="1" si="20"/>
        <v>44964</v>
      </c>
      <c r="B385">
        <v>1</v>
      </c>
      <c r="C385" t="s">
        <v>19</v>
      </c>
      <c r="D385">
        <v>495</v>
      </c>
      <c r="E385">
        <v>472</v>
      </c>
      <c r="F385">
        <v>23</v>
      </c>
      <c r="G385">
        <f t="shared" ca="1" si="21"/>
        <v>62</v>
      </c>
      <c r="H385">
        <v>60</v>
      </c>
      <c r="I385">
        <v>419</v>
      </c>
      <c r="J385">
        <v>6</v>
      </c>
      <c r="K385">
        <v>145.93</v>
      </c>
      <c r="L385">
        <v>47</v>
      </c>
      <c r="M385">
        <v>61</v>
      </c>
      <c r="N385">
        <v>4.3099999999999996</v>
      </c>
      <c r="O385">
        <v>620</v>
      </c>
      <c r="P385">
        <f t="shared" ca="1" si="22"/>
        <v>2</v>
      </c>
      <c r="Q385">
        <v>20</v>
      </c>
      <c r="R385">
        <v>1</v>
      </c>
      <c r="S385">
        <v>3.05</v>
      </c>
      <c r="T385">
        <f t="shared" ca="1" si="23"/>
        <v>593</v>
      </c>
      <c r="U385" s="2">
        <f ca="1">Table3[[#This Row],[Total Operating Time (minutes)]]/Table3[[#This Row],[Production planning Time(minutes)]]</f>
        <v>0.70657672849915687</v>
      </c>
      <c r="V385" s="2">
        <f>Table3[[#This Row],[Units Produced]]/Table3[[#This Row],[Max Capacity]]</f>
        <v>0.79838709677419351</v>
      </c>
      <c r="W385" s="2">
        <f>Table3[[#This Row],[Good Units]]/Table3[[#This Row],[Units Produced]]</f>
        <v>0.95353535353535357</v>
      </c>
      <c r="X385" s="2">
        <f>Table3[[#This Row],[Total Operating Time (minutes)]]/Table3[[#This Row],[Units Produced]]</f>
        <v>0.84646464646464648</v>
      </c>
      <c r="Y385" s="2">
        <f>Table3[[#This Row],[Defective Units]]/Table3[[#This Row],[Units Produced]]</f>
        <v>4.6464646464646465E-2</v>
      </c>
      <c r="Z385" s="4">
        <f ca="1">Table3[[#This Row],[Total Operating Time (minutes)]]/Table3[[#This Row],[Available Time(minutes)]]</f>
        <v>6.758064516129032</v>
      </c>
      <c r="AA385" s="2">
        <f>Table3[[#This Row],[Good Units]]/Table3[[#This Row],[Units Produced]]</f>
        <v>0.95353535353535357</v>
      </c>
      <c r="AB385" s="2">
        <f>Table3[[#This Row],[Scrap Units]]/Table3[[#This Row],[Units Produced]]</f>
        <v>1.2121212121212121E-2</v>
      </c>
      <c r="AC385" s="4">
        <f>Table3[[#This Row],[Units Produced]]/Table3[[#This Row],[Shift]]</f>
        <v>495</v>
      </c>
      <c r="AD385" s="2">
        <f>Table3[[#This Row],[Units Produced]]/Table3[[#This Row],[Max Capacity]]</f>
        <v>0.79838709677419351</v>
      </c>
      <c r="AE385" s="4">
        <f>Table3[[#This Row],[Repair Time (minutes)]]/Table3[[#This Row],[Number of Repairs]]</f>
        <v>20</v>
      </c>
      <c r="AF385" s="4">
        <f ca="1">Table3[[#This Row],[Total Operating Time (minutes)]]/Table3[[#This Row],[Number of failures]]</f>
        <v>209.5</v>
      </c>
      <c r="AG385" s="4">
        <f>Table3[[#This Row],[Orders Fulfilled]]/Table3[[#This Row],[Orders Received]]</f>
        <v>0.77049180327868849</v>
      </c>
      <c r="AH385" s="4">
        <f>Table3[[#This Row],[Units Produced]]/Table3[[#This Row],[Energy Consumed (kWh)]]</f>
        <v>3.3920372781470567</v>
      </c>
    </row>
    <row r="386" spans="1:34" x14ac:dyDescent="0.3">
      <c r="A386" s="1">
        <f t="shared" ref="A386:A449" ca="1" si="24">RANDBETWEEN(DATE(2023,1,1),DATE(2024,1,10))</f>
        <v>44956</v>
      </c>
      <c r="B386">
        <v>2</v>
      </c>
      <c r="C386" t="s">
        <v>17</v>
      </c>
      <c r="D386">
        <v>479</v>
      </c>
      <c r="E386">
        <v>468</v>
      </c>
      <c r="F386">
        <v>11</v>
      </c>
      <c r="G386">
        <f t="shared" ref="G386:G449" ca="1" si="25">RANDBETWEEN(60,70)</f>
        <v>60</v>
      </c>
      <c r="H386">
        <v>45</v>
      </c>
      <c r="I386">
        <v>448</v>
      </c>
      <c r="J386">
        <v>4</v>
      </c>
      <c r="K386">
        <v>147.09</v>
      </c>
      <c r="L386">
        <v>30</v>
      </c>
      <c r="M386">
        <v>40</v>
      </c>
      <c r="N386">
        <v>2.52</v>
      </c>
      <c r="O386">
        <v>681</v>
      </c>
      <c r="P386">
        <f t="shared" ref="P386:P449" ca="1" si="26">RANDBETWEEN(1,7)</f>
        <v>5</v>
      </c>
      <c r="Q386">
        <v>37</v>
      </c>
      <c r="R386">
        <v>5</v>
      </c>
      <c r="S386">
        <v>7.69</v>
      </c>
      <c r="T386">
        <f t="shared" ref="T386:T449" ca="1" si="27">RANDBETWEEN(500,600)</f>
        <v>588</v>
      </c>
      <c r="U386" s="2">
        <f ca="1">Table3[[#This Row],[Total Operating Time (minutes)]]/Table3[[#This Row],[Production planning Time(minutes)]]</f>
        <v>0.76190476190476186</v>
      </c>
      <c r="V386" s="2">
        <f>Table3[[#This Row],[Units Produced]]/Table3[[#This Row],[Max Capacity]]</f>
        <v>0.70337738619676948</v>
      </c>
      <c r="W386" s="2">
        <f>Table3[[#This Row],[Good Units]]/Table3[[#This Row],[Units Produced]]</f>
        <v>0.97703549060542794</v>
      </c>
      <c r="X386" s="2">
        <f>Table3[[#This Row],[Total Operating Time (minutes)]]/Table3[[#This Row],[Units Produced]]</f>
        <v>0.93528183716075153</v>
      </c>
      <c r="Y386" s="2">
        <f>Table3[[#This Row],[Defective Units]]/Table3[[#This Row],[Units Produced]]</f>
        <v>2.2964509394572025E-2</v>
      </c>
      <c r="Z386" s="4">
        <f ca="1">Table3[[#This Row],[Total Operating Time (minutes)]]/Table3[[#This Row],[Available Time(minutes)]]</f>
        <v>7.4666666666666668</v>
      </c>
      <c r="AA386" s="2">
        <f>Table3[[#This Row],[Good Units]]/Table3[[#This Row],[Units Produced]]</f>
        <v>0.97703549060542794</v>
      </c>
      <c r="AB386" s="2">
        <f>Table3[[#This Row],[Scrap Units]]/Table3[[#This Row],[Units Produced]]</f>
        <v>8.350730688935281E-3</v>
      </c>
      <c r="AC386" s="4">
        <f>Table3[[#This Row],[Units Produced]]/Table3[[#This Row],[Shift]]</f>
        <v>239.5</v>
      </c>
      <c r="AD386" s="2">
        <f>Table3[[#This Row],[Units Produced]]/Table3[[#This Row],[Max Capacity]]</f>
        <v>0.70337738619676948</v>
      </c>
      <c r="AE386" s="4">
        <f>Table3[[#This Row],[Repair Time (minutes)]]/Table3[[#This Row],[Number of Repairs]]</f>
        <v>7.4</v>
      </c>
      <c r="AF386" s="4">
        <f ca="1">Table3[[#This Row],[Total Operating Time (minutes)]]/Table3[[#This Row],[Number of failures]]</f>
        <v>89.6</v>
      </c>
      <c r="AG386" s="4">
        <f>Table3[[#This Row],[Orders Fulfilled]]/Table3[[#This Row],[Orders Received]]</f>
        <v>0.75</v>
      </c>
      <c r="AH386" s="4">
        <f>Table3[[#This Row],[Units Produced]]/Table3[[#This Row],[Energy Consumed (kWh)]]</f>
        <v>3.2565096199605681</v>
      </c>
    </row>
    <row r="387" spans="1:34" x14ac:dyDescent="0.3">
      <c r="A387" s="1">
        <f t="shared" ca="1" si="24"/>
        <v>44977</v>
      </c>
      <c r="B387">
        <v>1</v>
      </c>
      <c r="C387" t="s">
        <v>17</v>
      </c>
      <c r="D387">
        <v>700</v>
      </c>
      <c r="E387">
        <v>672</v>
      </c>
      <c r="F387">
        <v>28</v>
      </c>
      <c r="G387">
        <f t="shared" ca="1" si="25"/>
        <v>70</v>
      </c>
      <c r="H387">
        <v>28</v>
      </c>
      <c r="I387">
        <v>449</v>
      </c>
      <c r="J387">
        <v>7</v>
      </c>
      <c r="K387">
        <v>111.87</v>
      </c>
      <c r="L387">
        <v>34</v>
      </c>
      <c r="M387">
        <v>56</v>
      </c>
      <c r="N387">
        <v>3.43</v>
      </c>
      <c r="O387">
        <v>610</v>
      </c>
      <c r="P387">
        <f t="shared" ca="1" si="26"/>
        <v>7</v>
      </c>
      <c r="Q387">
        <v>34</v>
      </c>
      <c r="R387">
        <v>4</v>
      </c>
      <c r="S387">
        <v>3.53</v>
      </c>
      <c r="T387">
        <f t="shared" ca="1" si="27"/>
        <v>517</v>
      </c>
      <c r="U387" s="2">
        <f ca="1">Table3[[#This Row],[Total Operating Time (minutes)]]/Table3[[#This Row],[Production planning Time(minutes)]]</f>
        <v>0.86847195357833651</v>
      </c>
      <c r="V387" s="2">
        <f>Table3[[#This Row],[Units Produced]]/Table3[[#This Row],[Max Capacity]]</f>
        <v>1.1475409836065573</v>
      </c>
      <c r="W387" s="2">
        <f>Table3[[#This Row],[Good Units]]/Table3[[#This Row],[Units Produced]]</f>
        <v>0.96</v>
      </c>
      <c r="X387" s="2">
        <f>Table3[[#This Row],[Total Operating Time (minutes)]]/Table3[[#This Row],[Units Produced]]</f>
        <v>0.64142857142857146</v>
      </c>
      <c r="Y387" s="2">
        <f>Table3[[#This Row],[Defective Units]]/Table3[[#This Row],[Units Produced]]</f>
        <v>0.04</v>
      </c>
      <c r="Z387" s="4">
        <f ca="1">Table3[[#This Row],[Total Operating Time (minutes)]]/Table3[[#This Row],[Available Time(minutes)]]</f>
        <v>6.4142857142857146</v>
      </c>
      <c r="AA387" s="2">
        <f>Table3[[#This Row],[Good Units]]/Table3[[#This Row],[Units Produced]]</f>
        <v>0.96</v>
      </c>
      <c r="AB387" s="2">
        <f>Table3[[#This Row],[Scrap Units]]/Table3[[#This Row],[Units Produced]]</f>
        <v>0.01</v>
      </c>
      <c r="AC387" s="4">
        <f>Table3[[#This Row],[Units Produced]]/Table3[[#This Row],[Shift]]</f>
        <v>700</v>
      </c>
      <c r="AD387" s="2">
        <f>Table3[[#This Row],[Units Produced]]/Table3[[#This Row],[Max Capacity]]</f>
        <v>1.1475409836065573</v>
      </c>
      <c r="AE387" s="4">
        <f>Table3[[#This Row],[Repair Time (minutes)]]/Table3[[#This Row],[Number of Repairs]]</f>
        <v>8.5</v>
      </c>
      <c r="AF387" s="4">
        <f ca="1">Table3[[#This Row],[Total Operating Time (minutes)]]/Table3[[#This Row],[Number of failures]]</f>
        <v>64.142857142857139</v>
      </c>
      <c r="AG387" s="4">
        <f>Table3[[#This Row],[Orders Fulfilled]]/Table3[[#This Row],[Orders Received]]</f>
        <v>0.6071428571428571</v>
      </c>
      <c r="AH387" s="4">
        <f>Table3[[#This Row],[Units Produced]]/Table3[[#This Row],[Energy Consumed (kWh)]]</f>
        <v>6.2572628944310358</v>
      </c>
    </row>
    <row r="388" spans="1:34" x14ac:dyDescent="0.3">
      <c r="A388" s="1">
        <f t="shared" ca="1" si="24"/>
        <v>45233</v>
      </c>
      <c r="B388">
        <v>3</v>
      </c>
      <c r="C388" t="s">
        <v>20</v>
      </c>
      <c r="D388">
        <v>597</v>
      </c>
      <c r="E388">
        <v>587</v>
      </c>
      <c r="F388">
        <v>10</v>
      </c>
      <c r="G388">
        <f t="shared" ca="1" si="25"/>
        <v>62</v>
      </c>
      <c r="H388">
        <v>23</v>
      </c>
      <c r="I388">
        <v>560</v>
      </c>
      <c r="J388">
        <v>4</v>
      </c>
      <c r="K388">
        <v>141.32</v>
      </c>
      <c r="L388">
        <v>37</v>
      </c>
      <c r="M388">
        <v>51</v>
      </c>
      <c r="N388">
        <v>4.7</v>
      </c>
      <c r="O388">
        <v>613</v>
      </c>
      <c r="P388">
        <f t="shared" ca="1" si="26"/>
        <v>4</v>
      </c>
      <c r="Q388">
        <v>27</v>
      </c>
      <c r="R388">
        <v>1</v>
      </c>
      <c r="S388">
        <v>7.01</v>
      </c>
      <c r="T388">
        <f t="shared" ca="1" si="27"/>
        <v>544</v>
      </c>
      <c r="U388" s="2">
        <f ca="1">Table3[[#This Row],[Total Operating Time (minutes)]]/Table3[[#This Row],[Production planning Time(minutes)]]</f>
        <v>1.0294117647058822</v>
      </c>
      <c r="V388" s="2">
        <f>Table3[[#This Row],[Units Produced]]/Table3[[#This Row],[Max Capacity]]</f>
        <v>0.97389885807504073</v>
      </c>
      <c r="W388" s="2">
        <f>Table3[[#This Row],[Good Units]]/Table3[[#This Row],[Units Produced]]</f>
        <v>0.98324958123953099</v>
      </c>
      <c r="X388" s="2">
        <f>Table3[[#This Row],[Total Operating Time (minutes)]]/Table3[[#This Row],[Units Produced]]</f>
        <v>0.93802345058626468</v>
      </c>
      <c r="Y388" s="2">
        <f>Table3[[#This Row],[Defective Units]]/Table3[[#This Row],[Units Produced]]</f>
        <v>1.675041876046901E-2</v>
      </c>
      <c r="Z388" s="4">
        <f ca="1">Table3[[#This Row],[Total Operating Time (minutes)]]/Table3[[#This Row],[Available Time(minutes)]]</f>
        <v>9.0322580645161299</v>
      </c>
      <c r="AA388" s="2">
        <f>Table3[[#This Row],[Good Units]]/Table3[[#This Row],[Units Produced]]</f>
        <v>0.98324958123953099</v>
      </c>
      <c r="AB388" s="2">
        <f>Table3[[#This Row],[Scrap Units]]/Table3[[#This Row],[Units Produced]]</f>
        <v>6.7001675041876048E-3</v>
      </c>
      <c r="AC388" s="4">
        <f>Table3[[#This Row],[Units Produced]]/Table3[[#This Row],[Shift]]</f>
        <v>199</v>
      </c>
      <c r="AD388" s="2">
        <f>Table3[[#This Row],[Units Produced]]/Table3[[#This Row],[Max Capacity]]</f>
        <v>0.97389885807504073</v>
      </c>
      <c r="AE388" s="4">
        <f>Table3[[#This Row],[Repair Time (minutes)]]/Table3[[#This Row],[Number of Repairs]]</f>
        <v>27</v>
      </c>
      <c r="AF388" s="4">
        <f ca="1">Table3[[#This Row],[Total Operating Time (minutes)]]/Table3[[#This Row],[Number of failures]]</f>
        <v>140</v>
      </c>
      <c r="AG388" s="4">
        <f>Table3[[#This Row],[Orders Fulfilled]]/Table3[[#This Row],[Orders Received]]</f>
        <v>0.72549019607843135</v>
      </c>
      <c r="AH388" s="4">
        <f>Table3[[#This Row],[Units Produced]]/Table3[[#This Row],[Energy Consumed (kWh)]]</f>
        <v>4.2244551372771015</v>
      </c>
    </row>
    <row r="389" spans="1:34" x14ac:dyDescent="0.3">
      <c r="A389" s="1">
        <f t="shared" ca="1" si="24"/>
        <v>45021</v>
      </c>
      <c r="B389">
        <v>3</v>
      </c>
      <c r="C389" t="s">
        <v>19</v>
      </c>
      <c r="D389">
        <v>617</v>
      </c>
      <c r="E389">
        <v>588</v>
      </c>
      <c r="F389">
        <v>29</v>
      </c>
      <c r="G389">
        <f t="shared" ca="1" si="25"/>
        <v>64</v>
      </c>
      <c r="H389">
        <v>22</v>
      </c>
      <c r="I389">
        <v>411</v>
      </c>
      <c r="J389">
        <v>10</v>
      </c>
      <c r="K389">
        <v>129.29</v>
      </c>
      <c r="L389">
        <v>45</v>
      </c>
      <c r="M389">
        <v>65</v>
      </c>
      <c r="N389">
        <v>2.7</v>
      </c>
      <c r="O389">
        <v>662</v>
      </c>
      <c r="P389">
        <f t="shared" ca="1" si="26"/>
        <v>3</v>
      </c>
      <c r="Q389">
        <v>23</v>
      </c>
      <c r="R389">
        <v>2</v>
      </c>
      <c r="S389">
        <v>7.31</v>
      </c>
      <c r="T389">
        <f t="shared" ca="1" si="27"/>
        <v>520</v>
      </c>
      <c r="U389" s="2">
        <f ca="1">Table3[[#This Row],[Total Operating Time (minutes)]]/Table3[[#This Row],[Production planning Time(minutes)]]</f>
        <v>0.79038461538461535</v>
      </c>
      <c r="V389" s="2">
        <f>Table3[[#This Row],[Units Produced]]/Table3[[#This Row],[Max Capacity]]</f>
        <v>0.93202416918428999</v>
      </c>
      <c r="W389" s="2">
        <f>Table3[[#This Row],[Good Units]]/Table3[[#This Row],[Units Produced]]</f>
        <v>0.95299837925445707</v>
      </c>
      <c r="X389" s="2">
        <f>Table3[[#This Row],[Total Operating Time (minutes)]]/Table3[[#This Row],[Units Produced]]</f>
        <v>0.66612641815235007</v>
      </c>
      <c r="Y389" s="2">
        <f>Table3[[#This Row],[Defective Units]]/Table3[[#This Row],[Units Produced]]</f>
        <v>4.7001620745542948E-2</v>
      </c>
      <c r="Z389" s="4">
        <f ca="1">Table3[[#This Row],[Total Operating Time (minutes)]]/Table3[[#This Row],[Available Time(minutes)]]</f>
        <v>6.421875</v>
      </c>
      <c r="AA389" s="2">
        <f>Table3[[#This Row],[Good Units]]/Table3[[#This Row],[Units Produced]]</f>
        <v>0.95299837925445707</v>
      </c>
      <c r="AB389" s="2">
        <f>Table3[[#This Row],[Scrap Units]]/Table3[[#This Row],[Units Produced]]</f>
        <v>1.6207455429497569E-2</v>
      </c>
      <c r="AC389" s="4">
        <f>Table3[[#This Row],[Units Produced]]/Table3[[#This Row],[Shift]]</f>
        <v>205.66666666666666</v>
      </c>
      <c r="AD389" s="2">
        <f>Table3[[#This Row],[Units Produced]]/Table3[[#This Row],[Max Capacity]]</f>
        <v>0.93202416918428999</v>
      </c>
      <c r="AE389" s="4">
        <f>Table3[[#This Row],[Repair Time (minutes)]]/Table3[[#This Row],[Number of Repairs]]</f>
        <v>11.5</v>
      </c>
      <c r="AF389" s="4">
        <f ca="1">Table3[[#This Row],[Total Operating Time (minutes)]]/Table3[[#This Row],[Number of failures]]</f>
        <v>137</v>
      </c>
      <c r="AG389" s="4">
        <f>Table3[[#This Row],[Orders Fulfilled]]/Table3[[#This Row],[Orders Received]]</f>
        <v>0.69230769230769229</v>
      </c>
      <c r="AH389" s="4">
        <f>Table3[[#This Row],[Units Produced]]/Table3[[#This Row],[Energy Consumed (kWh)]]</f>
        <v>4.772217495552634</v>
      </c>
    </row>
    <row r="390" spans="1:34" x14ac:dyDescent="0.3">
      <c r="A390" s="1">
        <f t="shared" ca="1" si="24"/>
        <v>45022</v>
      </c>
      <c r="B390">
        <v>3</v>
      </c>
      <c r="C390" t="s">
        <v>17</v>
      </c>
      <c r="D390">
        <v>494</v>
      </c>
      <c r="E390">
        <v>466</v>
      </c>
      <c r="F390">
        <v>28</v>
      </c>
      <c r="G390">
        <f t="shared" ca="1" si="25"/>
        <v>66</v>
      </c>
      <c r="H390">
        <v>49</v>
      </c>
      <c r="I390">
        <v>486</v>
      </c>
      <c r="J390">
        <v>1</v>
      </c>
      <c r="K390">
        <v>149.1</v>
      </c>
      <c r="L390">
        <v>33</v>
      </c>
      <c r="M390">
        <v>45</v>
      </c>
      <c r="N390">
        <v>4.0999999999999996</v>
      </c>
      <c r="O390">
        <v>647</v>
      </c>
      <c r="P390">
        <f t="shared" ca="1" si="26"/>
        <v>5</v>
      </c>
      <c r="Q390">
        <v>33</v>
      </c>
      <c r="R390">
        <v>2</v>
      </c>
      <c r="S390">
        <v>4.62</v>
      </c>
      <c r="T390">
        <f t="shared" ca="1" si="27"/>
        <v>560</v>
      </c>
      <c r="U390" s="2">
        <f ca="1">Table3[[#This Row],[Total Operating Time (minutes)]]/Table3[[#This Row],[Production planning Time(minutes)]]</f>
        <v>0.86785714285714288</v>
      </c>
      <c r="V390" s="2">
        <f>Table3[[#This Row],[Units Produced]]/Table3[[#This Row],[Max Capacity]]</f>
        <v>0.7635239567233385</v>
      </c>
      <c r="W390" s="2">
        <f>Table3[[#This Row],[Good Units]]/Table3[[#This Row],[Units Produced]]</f>
        <v>0.94331983805668018</v>
      </c>
      <c r="X390" s="2">
        <f>Table3[[#This Row],[Total Operating Time (minutes)]]/Table3[[#This Row],[Units Produced]]</f>
        <v>0.98380566801619429</v>
      </c>
      <c r="Y390" s="2">
        <f>Table3[[#This Row],[Defective Units]]/Table3[[#This Row],[Units Produced]]</f>
        <v>5.6680161943319839E-2</v>
      </c>
      <c r="Z390" s="4">
        <f ca="1">Table3[[#This Row],[Total Operating Time (minutes)]]/Table3[[#This Row],[Available Time(minutes)]]</f>
        <v>7.3636363636363633</v>
      </c>
      <c r="AA390" s="2">
        <f>Table3[[#This Row],[Good Units]]/Table3[[#This Row],[Units Produced]]</f>
        <v>0.94331983805668018</v>
      </c>
      <c r="AB390" s="2">
        <f>Table3[[#This Row],[Scrap Units]]/Table3[[#This Row],[Units Produced]]</f>
        <v>2.0242914979757085E-3</v>
      </c>
      <c r="AC390" s="4">
        <f>Table3[[#This Row],[Units Produced]]/Table3[[#This Row],[Shift]]</f>
        <v>164.66666666666666</v>
      </c>
      <c r="AD390" s="2">
        <f>Table3[[#This Row],[Units Produced]]/Table3[[#This Row],[Max Capacity]]</f>
        <v>0.7635239567233385</v>
      </c>
      <c r="AE390" s="4">
        <f>Table3[[#This Row],[Repair Time (minutes)]]/Table3[[#This Row],[Number of Repairs]]</f>
        <v>16.5</v>
      </c>
      <c r="AF390" s="4">
        <f ca="1">Table3[[#This Row],[Total Operating Time (minutes)]]/Table3[[#This Row],[Number of failures]]</f>
        <v>97.2</v>
      </c>
      <c r="AG390" s="4">
        <f>Table3[[#This Row],[Orders Fulfilled]]/Table3[[#This Row],[Orders Received]]</f>
        <v>0.73333333333333328</v>
      </c>
      <c r="AH390" s="4">
        <f>Table3[[#This Row],[Units Produced]]/Table3[[#This Row],[Energy Consumed (kWh)]]</f>
        <v>3.3132126089872571</v>
      </c>
    </row>
    <row r="391" spans="1:34" x14ac:dyDescent="0.3">
      <c r="A391" s="1">
        <f t="shared" ca="1" si="24"/>
        <v>45088</v>
      </c>
      <c r="B391">
        <v>1</v>
      </c>
      <c r="C391" t="s">
        <v>18</v>
      </c>
      <c r="D391">
        <v>486</v>
      </c>
      <c r="E391">
        <v>466</v>
      </c>
      <c r="F391">
        <v>20</v>
      </c>
      <c r="G391">
        <f t="shared" ca="1" si="25"/>
        <v>68</v>
      </c>
      <c r="H391">
        <v>41</v>
      </c>
      <c r="I391">
        <v>407</v>
      </c>
      <c r="J391">
        <v>6</v>
      </c>
      <c r="K391">
        <v>101.26</v>
      </c>
      <c r="L391">
        <v>41</v>
      </c>
      <c r="M391">
        <v>38</v>
      </c>
      <c r="N391">
        <v>2.67</v>
      </c>
      <c r="O391">
        <v>694</v>
      </c>
      <c r="P391">
        <f t="shared" ca="1" si="26"/>
        <v>7</v>
      </c>
      <c r="Q391">
        <v>20</v>
      </c>
      <c r="R391">
        <v>5</v>
      </c>
      <c r="S391">
        <v>5.62</v>
      </c>
      <c r="T391">
        <f t="shared" ca="1" si="27"/>
        <v>556</v>
      </c>
      <c r="U391" s="2">
        <f ca="1">Table3[[#This Row],[Total Operating Time (minutes)]]/Table3[[#This Row],[Production planning Time(minutes)]]</f>
        <v>0.73201438848920863</v>
      </c>
      <c r="V391" s="2">
        <f>Table3[[#This Row],[Units Produced]]/Table3[[#This Row],[Max Capacity]]</f>
        <v>0.70028818443804031</v>
      </c>
      <c r="W391" s="2">
        <f>Table3[[#This Row],[Good Units]]/Table3[[#This Row],[Units Produced]]</f>
        <v>0.95884773662551437</v>
      </c>
      <c r="X391" s="2">
        <f>Table3[[#This Row],[Total Operating Time (minutes)]]/Table3[[#This Row],[Units Produced]]</f>
        <v>0.83744855967078191</v>
      </c>
      <c r="Y391" s="2">
        <f>Table3[[#This Row],[Defective Units]]/Table3[[#This Row],[Units Produced]]</f>
        <v>4.1152263374485597E-2</v>
      </c>
      <c r="Z391" s="4">
        <f ca="1">Table3[[#This Row],[Total Operating Time (minutes)]]/Table3[[#This Row],[Available Time(minutes)]]</f>
        <v>5.9852941176470589</v>
      </c>
      <c r="AA391" s="2">
        <f>Table3[[#This Row],[Good Units]]/Table3[[#This Row],[Units Produced]]</f>
        <v>0.95884773662551437</v>
      </c>
      <c r="AB391" s="2">
        <f>Table3[[#This Row],[Scrap Units]]/Table3[[#This Row],[Units Produced]]</f>
        <v>1.2345679012345678E-2</v>
      </c>
      <c r="AC391" s="4">
        <f>Table3[[#This Row],[Units Produced]]/Table3[[#This Row],[Shift]]</f>
        <v>486</v>
      </c>
      <c r="AD391" s="2">
        <f>Table3[[#This Row],[Units Produced]]/Table3[[#This Row],[Max Capacity]]</f>
        <v>0.70028818443804031</v>
      </c>
      <c r="AE391" s="4">
        <f>Table3[[#This Row],[Repair Time (minutes)]]/Table3[[#This Row],[Number of Repairs]]</f>
        <v>4</v>
      </c>
      <c r="AF391" s="4">
        <f ca="1">Table3[[#This Row],[Total Operating Time (minutes)]]/Table3[[#This Row],[Number of failures]]</f>
        <v>58.142857142857146</v>
      </c>
      <c r="AG391" s="4">
        <f>Table3[[#This Row],[Orders Fulfilled]]/Table3[[#This Row],[Orders Received]]</f>
        <v>1.0789473684210527</v>
      </c>
      <c r="AH391" s="4">
        <f>Table3[[#This Row],[Units Produced]]/Table3[[#This Row],[Energy Consumed (kWh)]]</f>
        <v>4.7995259727434325</v>
      </c>
    </row>
    <row r="392" spans="1:34" x14ac:dyDescent="0.3">
      <c r="A392" s="1">
        <f t="shared" ca="1" si="24"/>
        <v>45218</v>
      </c>
      <c r="B392">
        <v>2</v>
      </c>
      <c r="C392" t="s">
        <v>19</v>
      </c>
      <c r="D392">
        <v>555</v>
      </c>
      <c r="E392">
        <v>531</v>
      </c>
      <c r="F392">
        <v>24</v>
      </c>
      <c r="G392">
        <f t="shared" ca="1" si="25"/>
        <v>65</v>
      </c>
      <c r="H392">
        <v>42</v>
      </c>
      <c r="I392">
        <v>439</v>
      </c>
      <c r="J392">
        <v>4</v>
      </c>
      <c r="K392">
        <v>184.86</v>
      </c>
      <c r="L392">
        <v>40</v>
      </c>
      <c r="M392">
        <v>70</v>
      </c>
      <c r="N392">
        <v>2.0299999999999998</v>
      </c>
      <c r="O392">
        <v>627</v>
      </c>
      <c r="P392">
        <f t="shared" ca="1" si="26"/>
        <v>4</v>
      </c>
      <c r="Q392">
        <v>38</v>
      </c>
      <c r="R392">
        <v>3</v>
      </c>
      <c r="S392">
        <v>7.87</v>
      </c>
      <c r="T392">
        <f t="shared" ca="1" si="27"/>
        <v>565</v>
      </c>
      <c r="U392" s="2">
        <f ca="1">Table3[[#This Row],[Total Operating Time (minutes)]]/Table3[[#This Row],[Production planning Time(minutes)]]</f>
        <v>0.77699115044247791</v>
      </c>
      <c r="V392" s="2">
        <f>Table3[[#This Row],[Units Produced]]/Table3[[#This Row],[Max Capacity]]</f>
        <v>0.88516746411483249</v>
      </c>
      <c r="W392" s="2">
        <f>Table3[[#This Row],[Good Units]]/Table3[[#This Row],[Units Produced]]</f>
        <v>0.95675675675675675</v>
      </c>
      <c r="X392" s="2">
        <f>Table3[[#This Row],[Total Operating Time (minutes)]]/Table3[[#This Row],[Units Produced]]</f>
        <v>0.79099099099099102</v>
      </c>
      <c r="Y392" s="2">
        <f>Table3[[#This Row],[Defective Units]]/Table3[[#This Row],[Units Produced]]</f>
        <v>4.3243243243243246E-2</v>
      </c>
      <c r="Z392" s="4">
        <f ca="1">Table3[[#This Row],[Total Operating Time (minutes)]]/Table3[[#This Row],[Available Time(minutes)]]</f>
        <v>6.7538461538461538</v>
      </c>
      <c r="AA392" s="2">
        <f>Table3[[#This Row],[Good Units]]/Table3[[#This Row],[Units Produced]]</f>
        <v>0.95675675675675675</v>
      </c>
      <c r="AB392" s="2">
        <f>Table3[[#This Row],[Scrap Units]]/Table3[[#This Row],[Units Produced]]</f>
        <v>7.2072072072072073E-3</v>
      </c>
      <c r="AC392" s="4">
        <f>Table3[[#This Row],[Units Produced]]/Table3[[#This Row],[Shift]]</f>
        <v>277.5</v>
      </c>
      <c r="AD392" s="2">
        <f>Table3[[#This Row],[Units Produced]]/Table3[[#This Row],[Max Capacity]]</f>
        <v>0.88516746411483249</v>
      </c>
      <c r="AE392" s="4">
        <f>Table3[[#This Row],[Repair Time (minutes)]]/Table3[[#This Row],[Number of Repairs]]</f>
        <v>12.666666666666666</v>
      </c>
      <c r="AF392" s="4">
        <f ca="1">Table3[[#This Row],[Total Operating Time (minutes)]]/Table3[[#This Row],[Number of failures]]</f>
        <v>109.75</v>
      </c>
      <c r="AG392" s="4">
        <f>Table3[[#This Row],[Orders Fulfilled]]/Table3[[#This Row],[Orders Received]]</f>
        <v>0.5714285714285714</v>
      </c>
      <c r="AH392" s="4">
        <f>Table3[[#This Row],[Units Produced]]/Table3[[#This Row],[Energy Consumed (kWh)]]</f>
        <v>3.0022719896137615</v>
      </c>
    </row>
    <row r="393" spans="1:34" x14ac:dyDescent="0.3">
      <c r="A393" s="1">
        <f t="shared" ca="1" si="24"/>
        <v>45189</v>
      </c>
      <c r="B393">
        <v>1</v>
      </c>
      <c r="C393" t="s">
        <v>21</v>
      </c>
      <c r="D393">
        <v>549</v>
      </c>
      <c r="E393">
        <v>535</v>
      </c>
      <c r="F393">
        <v>14</v>
      </c>
      <c r="G393">
        <f t="shared" ca="1" si="25"/>
        <v>67</v>
      </c>
      <c r="H393">
        <v>31</v>
      </c>
      <c r="I393">
        <v>496</v>
      </c>
      <c r="J393">
        <v>10</v>
      </c>
      <c r="K393">
        <v>137.94</v>
      </c>
      <c r="L393">
        <v>51</v>
      </c>
      <c r="M393">
        <v>47</v>
      </c>
      <c r="N393">
        <v>2.35</v>
      </c>
      <c r="O393">
        <v>680</v>
      </c>
      <c r="P393">
        <f t="shared" ca="1" si="26"/>
        <v>1</v>
      </c>
      <c r="Q393">
        <v>21</v>
      </c>
      <c r="R393">
        <v>3</v>
      </c>
      <c r="S393">
        <v>3.25</v>
      </c>
      <c r="T393">
        <f t="shared" ca="1" si="27"/>
        <v>546</v>
      </c>
      <c r="U393" s="2">
        <f ca="1">Table3[[#This Row],[Total Operating Time (minutes)]]/Table3[[#This Row],[Production planning Time(minutes)]]</f>
        <v>0.90842490842490842</v>
      </c>
      <c r="V393" s="2">
        <f>Table3[[#This Row],[Units Produced]]/Table3[[#This Row],[Max Capacity]]</f>
        <v>0.80735294117647061</v>
      </c>
      <c r="W393" s="2">
        <f>Table3[[#This Row],[Good Units]]/Table3[[#This Row],[Units Produced]]</f>
        <v>0.97449908925318762</v>
      </c>
      <c r="X393" s="2">
        <f>Table3[[#This Row],[Total Operating Time (minutes)]]/Table3[[#This Row],[Units Produced]]</f>
        <v>0.90346083788706744</v>
      </c>
      <c r="Y393" s="2">
        <f>Table3[[#This Row],[Defective Units]]/Table3[[#This Row],[Units Produced]]</f>
        <v>2.5500910746812388E-2</v>
      </c>
      <c r="Z393" s="4">
        <f ca="1">Table3[[#This Row],[Total Operating Time (minutes)]]/Table3[[#This Row],[Available Time(minutes)]]</f>
        <v>7.4029850746268657</v>
      </c>
      <c r="AA393" s="2">
        <f>Table3[[#This Row],[Good Units]]/Table3[[#This Row],[Units Produced]]</f>
        <v>0.97449908925318762</v>
      </c>
      <c r="AB393" s="2">
        <f>Table3[[#This Row],[Scrap Units]]/Table3[[#This Row],[Units Produced]]</f>
        <v>1.8214936247723135E-2</v>
      </c>
      <c r="AC393" s="4">
        <f>Table3[[#This Row],[Units Produced]]/Table3[[#This Row],[Shift]]</f>
        <v>549</v>
      </c>
      <c r="AD393" s="2">
        <f>Table3[[#This Row],[Units Produced]]/Table3[[#This Row],[Max Capacity]]</f>
        <v>0.80735294117647061</v>
      </c>
      <c r="AE393" s="4">
        <f>Table3[[#This Row],[Repair Time (minutes)]]/Table3[[#This Row],[Number of Repairs]]</f>
        <v>7</v>
      </c>
      <c r="AF393" s="4">
        <f ca="1">Table3[[#This Row],[Total Operating Time (minutes)]]/Table3[[#This Row],[Number of failures]]</f>
        <v>496</v>
      </c>
      <c r="AG393" s="4">
        <f>Table3[[#This Row],[Orders Fulfilled]]/Table3[[#This Row],[Orders Received]]</f>
        <v>1.0851063829787233</v>
      </c>
      <c r="AH393" s="4">
        <f>Table3[[#This Row],[Units Produced]]/Table3[[#This Row],[Energy Consumed (kWh)]]</f>
        <v>3.9799913005654632</v>
      </c>
    </row>
    <row r="394" spans="1:34" x14ac:dyDescent="0.3">
      <c r="A394" s="1">
        <f t="shared" ca="1" si="24"/>
        <v>45171</v>
      </c>
      <c r="B394">
        <v>3</v>
      </c>
      <c r="C394" t="s">
        <v>19</v>
      </c>
      <c r="D394">
        <v>671</v>
      </c>
      <c r="E394">
        <v>649</v>
      </c>
      <c r="F394">
        <v>22</v>
      </c>
      <c r="G394">
        <f t="shared" ca="1" si="25"/>
        <v>70</v>
      </c>
      <c r="H394">
        <v>38</v>
      </c>
      <c r="I394">
        <v>518</v>
      </c>
      <c r="J394">
        <v>1</v>
      </c>
      <c r="K394">
        <v>162.33000000000001</v>
      </c>
      <c r="L394">
        <v>59</v>
      </c>
      <c r="M394">
        <v>41</v>
      </c>
      <c r="N394">
        <v>3.14</v>
      </c>
      <c r="O394">
        <v>612</v>
      </c>
      <c r="P394">
        <f t="shared" ca="1" si="26"/>
        <v>4</v>
      </c>
      <c r="Q394">
        <v>29</v>
      </c>
      <c r="R394">
        <v>2</v>
      </c>
      <c r="S394">
        <v>5.12</v>
      </c>
      <c r="T394">
        <f t="shared" ca="1" si="27"/>
        <v>534</v>
      </c>
      <c r="U394" s="2">
        <f ca="1">Table3[[#This Row],[Total Operating Time (minutes)]]/Table3[[#This Row],[Production planning Time(minutes)]]</f>
        <v>0.97003745318352064</v>
      </c>
      <c r="V394" s="2">
        <f>Table3[[#This Row],[Units Produced]]/Table3[[#This Row],[Max Capacity]]</f>
        <v>1.09640522875817</v>
      </c>
      <c r="W394" s="2">
        <f>Table3[[#This Row],[Good Units]]/Table3[[#This Row],[Units Produced]]</f>
        <v>0.96721311475409832</v>
      </c>
      <c r="X394" s="2">
        <f>Table3[[#This Row],[Total Operating Time (minutes)]]/Table3[[#This Row],[Units Produced]]</f>
        <v>0.77198211624441138</v>
      </c>
      <c r="Y394" s="2">
        <f>Table3[[#This Row],[Defective Units]]/Table3[[#This Row],[Units Produced]]</f>
        <v>3.2786885245901641E-2</v>
      </c>
      <c r="Z394" s="4">
        <f ca="1">Table3[[#This Row],[Total Operating Time (minutes)]]/Table3[[#This Row],[Available Time(minutes)]]</f>
        <v>7.4</v>
      </c>
      <c r="AA394" s="2">
        <f>Table3[[#This Row],[Good Units]]/Table3[[#This Row],[Units Produced]]</f>
        <v>0.96721311475409832</v>
      </c>
      <c r="AB394" s="2">
        <f>Table3[[#This Row],[Scrap Units]]/Table3[[#This Row],[Units Produced]]</f>
        <v>1.4903129657228018E-3</v>
      </c>
      <c r="AC394" s="4">
        <f>Table3[[#This Row],[Units Produced]]/Table3[[#This Row],[Shift]]</f>
        <v>223.66666666666666</v>
      </c>
      <c r="AD394" s="2">
        <f>Table3[[#This Row],[Units Produced]]/Table3[[#This Row],[Max Capacity]]</f>
        <v>1.09640522875817</v>
      </c>
      <c r="AE394" s="4">
        <f>Table3[[#This Row],[Repair Time (minutes)]]/Table3[[#This Row],[Number of Repairs]]</f>
        <v>14.5</v>
      </c>
      <c r="AF394" s="4">
        <f ca="1">Table3[[#This Row],[Total Operating Time (minutes)]]/Table3[[#This Row],[Number of failures]]</f>
        <v>129.5</v>
      </c>
      <c r="AG394" s="4">
        <f>Table3[[#This Row],[Orders Fulfilled]]/Table3[[#This Row],[Orders Received]]</f>
        <v>1.4390243902439024</v>
      </c>
      <c r="AH394" s="4">
        <f>Table3[[#This Row],[Units Produced]]/Table3[[#This Row],[Energy Consumed (kWh)]]</f>
        <v>4.1335551038008989</v>
      </c>
    </row>
    <row r="395" spans="1:34" x14ac:dyDescent="0.3">
      <c r="A395" s="1">
        <f t="shared" ca="1" si="24"/>
        <v>45289</v>
      </c>
      <c r="B395">
        <v>3</v>
      </c>
      <c r="C395" t="s">
        <v>17</v>
      </c>
      <c r="D395">
        <v>426</v>
      </c>
      <c r="E395">
        <v>409</v>
      </c>
      <c r="F395">
        <v>17</v>
      </c>
      <c r="G395">
        <f t="shared" ca="1" si="25"/>
        <v>68</v>
      </c>
      <c r="H395">
        <v>34</v>
      </c>
      <c r="I395">
        <v>489</v>
      </c>
      <c r="J395">
        <v>7</v>
      </c>
      <c r="K395">
        <v>159.11000000000001</v>
      </c>
      <c r="L395">
        <v>41</v>
      </c>
      <c r="M395">
        <v>45</v>
      </c>
      <c r="N395">
        <v>4.8099999999999996</v>
      </c>
      <c r="O395">
        <v>679</v>
      </c>
      <c r="P395">
        <f t="shared" ca="1" si="26"/>
        <v>3</v>
      </c>
      <c r="Q395">
        <v>35</v>
      </c>
      <c r="R395">
        <v>1</v>
      </c>
      <c r="S395">
        <v>4.1399999999999997</v>
      </c>
      <c r="T395">
        <f t="shared" ca="1" si="27"/>
        <v>555</v>
      </c>
      <c r="U395" s="2">
        <f ca="1">Table3[[#This Row],[Total Operating Time (minutes)]]/Table3[[#This Row],[Production planning Time(minutes)]]</f>
        <v>0.88108108108108107</v>
      </c>
      <c r="V395" s="2">
        <f>Table3[[#This Row],[Units Produced]]/Table3[[#This Row],[Max Capacity]]</f>
        <v>0.62739322533136965</v>
      </c>
      <c r="W395" s="2">
        <f>Table3[[#This Row],[Good Units]]/Table3[[#This Row],[Units Produced]]</f>
        <v>0.960093896713615</v>
      </c>
      <c r="X395" s="2">
        <f>Table3[[#This Row],[Total Operating Time (minutes)]]/Table3[[#This Row],[Units Produced]]</f>
        <v>1.147887323943662</v>
      </c>
      <c r="Y395" s="2">
        <f>Table3[[#This Row],[Defective Units]]/Table3[[#This Row],[Units Produced]]</f>
        <v>3.9906103286384977E-2</v>
      </c>
      <c r="Z395" s="4">
        <f ca="1">Table3[[#This Row],[Total Operating Time (minutes)]]/Table3[[#This Row],[Available Time(minutes)]]</f>
        <v>7.1911764705882355</v>
      </c>
      <c r="AA395" s="2">
        <f>Table3[[#This Row],[Good Units]]/Table3[[#This Row],[Units Produced]]</f>
        <v>0.960093896713615</v>
      </c>
      <c r="AB395" s="2">
        <f>Table3[[#This Row],[Scrap Units]]/Table3[[#This Row],[Units Produced]]</f>
        <v>1.6431924882629109E-2</v>
      </c>
      <c r="AC395" s="4">
        <f>Table3[[#This Row],[Units Produced]]/Table3[[#This Row],[Shift]]</f>
        <v>142</v>
      </c>
      <c r="AD395" s="2">
        <f>Table3[[#This Row],[Units Produced]]/Table3[[#This Row],[Max Capacity]]</f>
        <v>0.62739322533136965</v>
      </c>
      <c r="AE395" s="4">
        <f>Table3[[#This Row],[Repair Time (minutes)]]/Table3[[#This Row],[Number of Repairs]]</f>
        <v>35</v>
      </c>
      <c r="AF395" s="4">
        <f ca="1">Table3[[#This Row],[Total Operating Time (minutes)]]/Table3[[#This Row],[Number of failures]]</f>
        <v>163</v>
      </c>
      <c r="AG395" s="4">
        <f>Table3[[#This Row],[Orders Fulfilled]]/Table3[[#This Row],[Orders Received]]</f>
        <v>0.91111111111111109</v>
      </c>
      <c r="AH395" s="4">
        <f>Table3[[#This Row],[Units Produced]]/Table3[[#This Row],[Energy Consumed (kWh)]]</f>
        <v>2.6773929985544589</v>
      </c>
    </row>
    <row r="396" spans="1:34" x14ac:dyDescent="0.3">
      <c r="A396" s="1">
        <f t="shared" ca="1" si="24"/>
        <v>45258</v>
      </c>
      <c r="B396">
        <v>2</v>
      </c>
      <c r="C396" t="s">
        <v>21</v>
      </c>
      <c r="D396">
        <v>486</v>
      </c>
      <c r="E396">
        <v>462</v>
      </c>
      <c r="F396">
        <v>24</v>
      </c>
      <c r="G396">
        <f t="shared" ca="1" si="25"/>
        <v>61</v>
      </c>
      <c r="H396">
        <v>58</v>
      </c>
      <c r="I396">
        <v>460</v>
      </c>
      <c r="J396">
        <v>9</v>
      </c>
      <c r="K396">
        <v>147.4</v>
      </c>
      <c r="L396">
        <v>40</v>
      </c>
      <c r="M396">
        <v>64</v>
      </c>
      <c r="N396">
        <v>4.9400000000000004</v>
      </c>
      <c r="O396">
        <v>643</v>
      </c>
      <c r="P396">
        <f t="shared" ca="1" si="26"/>
        <v>2</v>
      </c>
      <c r="Q396">
        <v>30</v>
      </c>
      <c r="R396">
        <v>4</v>
      </c>
      <c r="S396">
        <v>4.6900000000000004</v>
      </c>
      <c r="T396">
        <f t="shared" ca="1" si="27"/>
        <v>529</v>
      </c>
      <c r="U396" s="2">
        <f ca="1">Table3[[#This Row],[Total Operating Time (minutes)]]/Table3[[#This Row],[Production planning Time(minutes)]]</f>
        <v>0.86956521739130432</v>
      </c>
      <c r="V396" s="2">
        <f>Table3[[#This Row],[Units Produced]]/Table3[[#This Row],[Max Capacity]]</f>
        <v>0.7558320373250389</v>
      </c>
      <c r="W396" s="2">
        <f>Table3[[#This Row],[Good Units]]/Table3[[#This Row],[Units Produced]]</f>
        <v>0.95061728395061729</v>
      </c>
      <c r="X396" s="2">
        <f>Table3[[#This Row],[Total Operating Time (minutes)]]/Table3[[#This Row],[Units Produced]]</f>
        <v>0.94650205761316875</v>
      </c>
      <c r="Y396" s="2">
        <f>Table3[[#This Row],[Defective Units]]/Table3[[#This Row],[Units Produced]]</f>
        <v>4.9382716049382713E-2</v>
      </c>
      <c r="Z396" s="4">
        <f ca="1">Table3[[#This Row],[Total Operating Time (minutes)]]/Table3[[#This Row],[Available Time(minutes)]]</f>
        <v>7.5409836065573774</v>
      </c>
      <c r="AA396" s="2">
        <f>Table3[[#This Row],[Good Units]]/Table3[[#This Row],[Units Produced]]</f>
        <v>0.95061728395061729</v>
      </c>
      <c r="AB396" s="2">
        <f>Table3[[#This Row],[Scrap Units]]/Table3[[#This Row],[Units Produced]]</f>
        <v>1.8518518518518517E-2</v>
      </c>
      <c r="AC396" s="4">
        <f>Table3[[#This Row],[Units Produced]]/Table3[[#This Row],[Shift]]</f>
        <v>243</v>
      </c>
      <c r="AD396" s="2">
        <f>Table3[[#This Row],[Units Produced]]/Table3[[#This Row],[Max Capacity]]</f>
        <v>0.7558320373250389</v>
      </c>
      <c r="AE396" s="4">
        <f>Table3[[#This Row],[Repair Time (minutes)]]/Table3[[#This Row],[Number of Repairs]]</f>
        <v>7.5</v>
      </c>
      <c r="AF396" s="4">
        <f ca="1">Table3[[#This Row],[Total Operating Time (minutes)]]/Table3[[#This Row],[Number of failures]]</f>
        <v>230</v>
      </c>
      <c r="AG396" s="4">
        <f>Table3[[#This Row],[Orders Fulfilled]]/Table3[[#This Row],[Orders Received]]</f>
        <v>0.625</v>
      </c>
      <c r="AH396" s="4">
        <f>Table3[[#This Row],[Units Produced]]/Table3[[#This Row],[Energy Consumed (kWh)]]</f>
        <v>3.2971506105834463</v>
      </c>
    </row>
    <row r="397" spans="1:34" x14ac:dyDescent="0.3">
      <c r="A397" s="1">
        <f t="shared" ca="1" si="24"/>
        <v>45283</v>
      </c>
      <c r="B397">
        <v>1</v>
      </c>
      <c r="C397" t="s">
        <v>17</v>
      </c>
      <c r="D397">
        <v>667</v>
      </c>
      <c r="E397">
        <v>640</v>
      </c>
      <c r="F397">
        <v>27</v>
      </c>
      <c r="G397">
        <f t="shared" ca="1" si="25"/>
        <v>66</v>
      </c>
      <c r="H397">
        <v>13</v>
      </c>
      <c r="I397">
        <v>471</v>
      </c>
      <c r="J397">
        <v>5</v>
      </c>
      <c r="K397">
        <v>183.16</v>
      </c>
      <c r="L397">
        <v>50</v>
      </c>
      <c r="M397">
        <v>67</v>
      </c>
      <c r="N397">
        <v>4.79</v>
      </c>
      <c r="O397">
        <v>660</v>
      </c>
      <c r="P397">
        <f t="shared" ca="1" si="26"/>
        <v>5</v>
      </c>
      <c r="Q397">
        <v>27</v>
      </c>
      <c r="R397">
        <v>2</v>
      </c>
      <c r="S397">
        <v>7.45</v>
      </c>
      <c r="T397">
        <f t="shared" ca="1" si="27"/>
        <v>573</v>
      </c>
      <c r="U397" s="2">
        <f ca="1">Table3[[#This Row],[Total Operating Time (minutes)]]/Table3[[#This Row],[Production planning Time(minutes)]]</f>
        <v>0.82198952879581155</v>
      </c>
      <c r="V397" s="2">
        <f>Table3[[#This Row],[Units Produced]]/Table3[[#This Row],[Max Capacity]]</f>
        <v>1.0106060606060605</v>
      </c>
      <c r="W397" s="2">
        <f>Table3[[#This Row],[Good Units]]/Table3[[#This Row],[Units Produced]]</f>
        <v>0.95952023988005997</v>
      </c>
      <c r="X397" s="2">
        <f>Table3[[#This Row],[Total Operating Time (minutes)]]/Table3[[#This Row],[Units Produced]]</f>
        <v>0.70614692653673161</v>
      </c>
      <c r="Y397" s="2">
        <f>Table3[[#This Row],[Defective Units]]/Table3[[#This Row],[Units Produced]]</f>
        <v>4.0479760119940027E-2</v>
      </c>
      <c r="Z397" s="4">
        <f ca="1">Table3[[#This Row],[Total Operating Time (minutes)]]/Table3[[#This Row],[Available Time(minutes)]]</f>
        <v>7.1363636363636367</v>
      </c>
      <c r="AA397" s="2">
        <f>Table3[[#This Row],[Good Units]]/Table3[[#This Row],[Units Produced]]</f>
        <v>0.95952023988005997</v>
      </c>
      <c r="AB397" s="2">
        <f>Table3[[#This Row],[Scrap Units]]/Table3[[#This Row],[Units Produced]]</f>
        <v>7.4962518740629685E-3</v>
      </c>
      <c r="AC397" s="4">
        <f>Table3[[#This Row],[Units Produced]]/Table3[[#This Row],[Shift]]</f>
        <v>667</v>
      </c>
      <c r="AD397" s="2">
        <f>Table3[[#This Row],[Units Produced]]/Table3[[#This Row],[Max Capacity]]</f>
        <v>1.0106060606060605</v>
      </c>
      <c r="AE397" s="4">
        <f>Table3[[#This Row],[Repair Time (minutes)]]/Table3[[#This Row],[Number of Repairs]]</f>
        <v>13.5</v>
      </c>
      <c r="AF397" s="4">
        <f ca="1">Table3[[#This Row],[Total Operating Time (minutes)]]/Table3[[#This Row],[Number of failures]]</f>
        <v>94.2</v>
      </c>
      <c r="AG397" s="4">
        <f>Table3[[#This Row],[Orders Fulfilled]]/Table3[[#This Row],[Orders Received]]</f>
        <v>0.74626865671641796</v>
      </c>
      <c r="AH397" s="4">
        <f>Table3[[#This Row],[Units Produced]]/Table3[[#This Row],[Energy Consumed (kWh)]]</f>
        <v>3.6416248089102425</v>
      </c>
    </row>
    <row r="398" spans="1:34" x14ac:dyDescent="0.3">
      <c r="A398" s="1">
        <f t="shared" ca="1" si="24"/>
        <v>45155</v>
      </c>
      <c r="B398">
        <v>2</v>
      </c>
      <c r="C398" t="s">
        <v>19</v>
      </c>
      <c r="D398">
        <v>466</v>
      </c>
      <c r="E398">
        <v>452</v>
      </c>
      <c r="F398">
        <v>14</v>
      </c>
      <c r="G398">
        <f t="shared" ca="1" si="25"/>
        <v>67</v>
      </c>
      <c r="H398">
        <v>55</v>
      </c>
      <c r="I398">
        <v>519</v>
      </c>
      <c r="J398">
        <v>3</v>
      </c>
      <c r="K398">
        <v>154.22999999999999</v>
      </c>
      <c r="L398">
        <v>54</v>
      </c>
      <c r="M398">
        <v>46</v>
      </c>
      <c r="N398">
        <v>2.79</v>
      </c>
      <c r="O398">
        <v>630</v>
      </c>
      <c r="P398">
        <f t="shared" ca="1" si="26"/>
        <v>7</v>
      </c>
      <c r="Q398">
        <v>33</v>
      </c>
      <c r="R398">
        <v>2</v>
      </c>
      <c r="S398">
        <v>7.04</v>
      </c>
      <c r="T398">
        <f t="shared" ca="1" si="27"/>
        <v>508</v>
      </c>
      <c r="U398" s="2">
        <f ca="1">Table3[[#This Row],[Total Operating Time (minutes)]]/Table3[[#This Row],[Production planning Time(minutes)]]</f>
        <v>1.0216535433070866</v>
      </c>
      <c r="V398" s="2">
        <f>Table3[[#This Row],[Units Produced]]/Table3[[#This Row],[Max Capacity]]</f>
        <v>0.73968253968253972</v>
      </c>
      <c r="W398" s="2">
        <f>Table3[[#This Row],[Good Units]]/Table3[[#This Row],[Units Produced]]</f>
        <v>0.96995708154506433</v>
      </c>
      <c r="X398" s="2">
        <f>Table3[[#This Row],[Total Operating Time (minutes)]]/Table3[[#This Row],[Units Produced]]</f>
        <v>1.1137339055793991</v>
      </c>
      <c r="Y398" s="2">
        <f>Table3[[#This Row],[Defective Units]]/Table3[[#This Row],[Units Produced]]</f>
        <v>3.0042918454935622E-2</v>
      </c>
      <c r="Z398" s="4">
        <f ca="1">Table3[[#This Row],[Total Operating Time (minutes)]]/Table3[[#This Row],[Available Time(minutes)]]</f>
        <v>7.7462686567164178</v>
      </c>
      <c r="AA398" s="2">
        <f>Table3[[#This Row],[Good Units]]/Table3[[#This Row],[Units Produced]]</f>
        <v>0.96995708154506433</v>
      </c>
      <c r="AB398" s="2">
        <f>Table3[[#This Row],[Scrap Units]]/Table3[[#This Row],[Units Produced]]</f>
        <v>6.4377682403433476E-3</v>
      </c>
      <c r="AC398" s="4">
        <f>Table3[[#This Row],[Units Produced]]/Table3[[#This Row],[Shift]]</f>
        <v>233</v>
      </c>
      <c r="AD398" s="2">
        <f>Table3[[#This Row],[Units Produced]]/Table3[[#This Row],[Max Capacity]]</f>
        <v>0.73968253968253972</v>
      </c>
      <c r="AE398" s="4">
        <f>Table3[[#This Row],[Repair Time (minutes)]]/Table3[[#This Row],[Number of Repairs]]</f>
        <v>16.5</v>
      </c>
      <c r="AF398" s="4">
        <f ca="1">Table3[[#This Row],[Total Operating Time (minutes)]]/Table3[[#This Row],[Number of failures]]</f>
        <v>74.142857142857139</v>
      </c>
      <c r="AG398" s="4">
        <f>Table3[[#This Row],[Orders Fulfilled]]/Table3[[#This Row],[Orders Received]]</f>
        <v>1.173913043478261</v>
      </c>
      <c r="AH398" s="4">
        <f>Table3[[#This Row],[Units Produced]]/Table3[[#This Row],[Energy Consumed (kWh)]]</f>
        <v>3.0214614536730857</v>
      </c>
    </row>
    <row r="399" spans="1:34" x14ac:dyDescent="0.3">
      <c r="A399" s="1">
        <f t="shared" ca="1" si="24"/>
        <v>44932</v>
      </c>
      <c r="B399">
        <v>2</v>
      </c>
      <c r="C399" t="s">
        <v>21</v>
      </c>
      <c r="D399">
        <v>626</v>
      </c>
      <c r="E399">
        <v>605</v>
      </c>
      <c r="F399">
        <v>21</v>
      </c>
      <c r="G399">
        <f t="shared" ca="1" si="25"/>
        <v>62</v>
      </c>
      <c r="H399">
        <v>21</v>
      </c>
      <c r="I399">
        <v>531</v>
      </c>
      <c r="J399">
        <v>8</v>
      </c>
      <c r="K399">
        <v>104.02</v>
      </c>
      <c r="L399">
        <v>32</v>
      </c>
      <c r="M399">
        <v>40</v>
      </c>
      <c r="N399">
        <v>2.83</v>
      </c>
      <c r="O399">
        <v>657</v>
      </c>
      <c r="P399">
        <f t="shared" ca="1" si="26"/>
        <v>3</v>
      </c>
      <c r="Q399">
        <v>28</v>
      </c>
      <c r="R399">
        <v>1</v>
      </c>
      <c r="S399">
        <v>5.01</v>
      </c>
      <c r="T399">
        <f t="shared" ca="1" si="27"/>
        <v>548</v>
      </c>
      <c r="U399" s="2">
        <f ca="1">Table3[[#This Row],[Total Operating Time (minutes)]]/Table3[[#This Row],[Production planning Time(minutes)]]</f>
        <v>0.96897810218978098</v>
      </c>
      <c r="V399" s="2">
        <f>Table3[[#This Row],[Units Produced]]/Table3[[#This Row],[Max Capacity]]</f>
        <v>0.95281582952815824</v>
      </c>
      <c r="W399" s="2">
        <f>Table3[[#This Row],[Good Units]]/Table3[[#This Row],[Units Produced]]</f>
        <v>0.9664536741214057</v>
      </c>
      <c r="X399" s="2">
        <f>Table3[[#This Row],[Total Operating Time (minutes)]]/Table3[[#This Row],[Units Produced]]</f>
        <v>0.84824281150159742</v>
      </c>
      <c r="Y399" s="2">
        <f>Table3[[#This Row],[Defective Units]]/Table3[[#This Row],[Units Produced]]</f>
        <v>3.3546325878594248E-2</v>
      </c>
      <c r="Z399" s="4">
        <f ca="1">Table3[[#This Row],[Total Operating Time (minutes)]]/Table3[[#This Row],[Available Time(minutes)]]</f>
        <v>8.564516129032258</v>
      </c>
      <c r="AA399" s="2">
        <f>Table3[[#This Row],[Good Units]]/Table3[[#This Row],[Units Produced]]</f>
        <v>0.9664536741214057</v>
      </c>
      <c r="AB399" s="2">
        <f>Table3[[#This Row],[Scrap Units]]/Table3[[#This Row],[Units Produced]]</f>
        <v>1.2779552715654952E-2</v>
      </c>
      <c r="AC399" s="4">
        <f>Table3[[#This Row],[Units Produced]]/Table3[[#This Row],[Shift]]</f>
        <v>313</v>
      </c>
      <c r="AD399" s="2">
        <f>Table3[[#This Row],[Units Produced]]/Table3[[#This Row],[Max Capacity]]</f>
        <v>0.95281582952815824</v>
      </c>
      <c r="AE399" s="4">
        <f>Table3[[#This Row],[Repair Time (minutes)]]/Table3[[#This Row],[Number of Repairs]]</f>
        <v>28</v>
      </c>
      <c r="AF399" s="4">
        <f ca="1">Table3[[#This Row],[Total Operating Time (minutes)]]/Table3[[#This Row],[Number of failures]]</f>
        <v>177</v>
      </c>
      <c r="AG399" s="4">
        <f>Table3[[#This Row],[Orders Fulfilled]]/Table3[[#This Row],[Orders Received]]</f>
        <v>0.8</v>
      </c>
      <c r="AH399" s="4">
        <f>Table3[[#This Row],[Units Produced]]/Table3[[#This Row],[Energy Consumed (kWh)]]</f>
        <v>6.0180734474139594</v>
      </c>
    </row>
    <row r="400" spans="1:34" x14ac:dyDescent="0.3">
      <c r="A400" s="1">
        <f t="shared" ca="1" si="24"/>
        <v>44996</v>
      </c>
      <c r="B400">
        <v>2</v>
      </c>
      <c r="C400" t="s">
        <v>21</v>
      </c>
      <c r="D400">
        <v>423</v>
      </c>
      <c r="E400">
        <v>399</v>
      </c>
      <c r="F400">
        <v>24</v>
      </c>
      <c r="G400">
        <f t="shared" ca="1" si="25"/>
        <v>62</v>
      </c>
      <c r="H400">
        <v>22</v>
      </c>
      <c r="I400">
        <v>535</v>
      </c>
      <c r="J400">
        <v>5</v>
      </c>
      <c r="K400">
        <v>101.94</v>
      </c>
      <c r="L400">
        <v>31</v>
      </c>
      <c r="M400">
        <v>64</v>
      </c>
      <c r="N400">
        <v>3.47</v>
      </c>
      <c r="O400">
        <v>663</v>
      </c>
      <c r="P400">
        <f t="shared" ca="1" si="26"/>
        <v>1</v>
      </c>
      <c r="Q400">
        <v>40</v>
      </c>
      <c r="R400">
        <v>2</v>
      </c>
      <c r="S400">
        <v>7.5</v>
      </c>
      <c r="T400">
        <f t="shared" ca="1" si="27"/>
        <v>555</v>
      </c>
      <c r="U400" s="2">
        <f ca="1">Table3[[#This Row],[Total Operating Time (minutes)]]/Table3[[#This Row],[Production planning Time(minutes)]]</f>
        <v>0.963963963963964</v>
      </c>
      <c r="V400" s="2">
        <f>Table3[[#This Row],[Units Produced]]/Table3[[#This Row],[Max Capacity]]</f>
        <v>0.63800904977375561</v>
      </c>
      <c r="W400" s="2">
        <f>Table3[[#This Row],[Good Units]]/Table3[[#This Row],[Units Produced]]</f>
        <v>0.94326241134751776</v>
      </c>
      <c r="X400" s="2">
        <f>Table3[[#This Row],[Total Operating Time (minutes)]]/Table3[[#This Row],[Units Produced]]</f>
        <v>1.2647754137115839</v>
      </c>
      <c r="Y400" s="2">
        <f>Table3[[#This Row],[Defective Units]]/Table3[[#This Row],[Units Produced]]</f>
        <v>5.6737588652482268E-2</v>
      </c>
      <c r="Z400" s="4">
        <f ca="1">Table3[[#This Row],[Total Operating Time (minutes)]]/Table3[[#This Row],[Available Time(minutes)]]</f>
        <v>8.629032258064516</v>
      </c>
      <c r="AA400" s="2">
        <f>Table3[[#This Row],[Good Units]]/Table3[[#This Row],[Units Produced]]</f>
        <v>0.94326241134751776</v>
      </c>
      <c r="AB400" s="2">
        <f>Table3[[#This Row],[Scrap Units]]/Table3[[#This Row],[Units Produced]]</f>
        <v>1.1820330969267139E-2</v>
      </c>
      <c r="AC400" s="4">
        <f>Table3[[#This Row],[Units Produced]]/Table3[[#This Row],[Shift]]</f>
        <v>211.5</v>
      </c>
      <c r="AD400" s="2">
        <f>Table3[[#This Row],[Units Produced]]/Table3[[#This Row],[Max Capacity]]</f>
        <v>0.63800904977375561</v>
      </c>
      <c r="AE400" s="4">
        <f>Table3[[#This Row],[Repair Time (minutes)]]/Table3[[#This Row],[Number of Repairs]]</f>
        <v>20</v>
      </c>
      <c r="AF400" s="4">
        <f ca="1">Table3[[#This Row],[Total Operating Time (minutes)]]/Table3[[#This Row],[Number of failures]]</f>
        <v>535</v>
      </c>
      <c r="AG400" s="4">
        <f>Table3[[#This Row],[Orders Fulfilled]]/Table3[[#This Row],[Orders Received]]</f>
        <v>0.484375</v>
      </c>
      <c r="AH400" s="4">
        <f>Table3[[#This Row],[Units Produced]]/Table3[[#This Row],[Energy Consumed (kWh)]]</f>
        <v>4.1494997057092409</v>
      </c>
    </row>
    <row r="401" spans="1:34" x14ac:dyDescent="0.3">
      <c r="A401" s="1">
        <f t="shared" ca="1" si="24"/>
        <v>45047</v>
      </c>
      <c r="B401">
        <v>1</v>
      </c>
      <c r="C401" t="s">
        <v>17</v>
      </c>
      <c r="D401">
        <v>567</v>
      </c>
      <c r="E401">
        <v>544</v>
      </c>
      <c r="F401">
        <v>23</v>
      </c>
      <c r="G401">
        <f t="shared" ca="1" si="25"/>
        <v>70</v>
      </c>
      <c r="H401">
        <v>41</v>
      </c>
      <c r="I401">
        <v>411</v>
      </c>
      <c r="J401">
        <v>3</v>
      </c>
      <c r="K401">
        <v>173.84</v>
      </c>
      <c r="L401">
        <v>40</v>
      </c>
      <c r="M401">
        <v>34</v>
      </c>
      <c r="N401">
        <v>2.2599999999999998</v>
      </c>
      <c r="O401">
        <v>640</v>
      </c>
      <c r="P401">
        <f t="shared" ca="1" si="26"/>
        <v>6</v>
      </c>
      <c r="Q401">
        <v>39</v>
      </c>
      <c r="R401">
        <v>5</v>
      </c>
      <c r="S401">
        <v>4.46</v>
      </c>
      <c r="T401">
        <f t="shared" ca="1" si="27"/>
        <v>575</v>
      </c>
      <c r="U401" s="2">
        <f ca="1">Table3[[#This Row],[Total Operating Time (minutes)]]/Table3[[#This Row],[Production planning Time(minutes)]]</f>
        <v>0.71478260869565213</v>
      </c>
      <c r="V401" s="2">
        <f>Table3[[#This Row],[Units Produced]]/Table3[[#This Row],[Max Capacity]]</f>
        <v>0.88593750000000004</v>
      </c>
      <c r="W401" s="2">
        <f>Table3[[#This Row],[Good Units]]/Table3[[#This Row],[Units Produced]]</f>
        <v>0.95943562610229272</v>
      </c>
      <c r="X401" s="2">
        <f>Table3[[#This Row],[Total Operating Time (minutes)]]/Table3[[#This Row],[Units Produced]]</f>
        <v>0.72486772486772488</v>
      </c>
      <c r="Y401" s="2">
        <f>Table3[[#This Row],[Defective Units]]/Table3[[#This Row],[Units Produced]]</f>
        <v>4.0564373897707229E-2</v>
      </c>
      <c r="Z401" s="4">
        <f ca="1">Table3[[#This Row],[Total Operating Time (minutes)]]/Table3[[#This Row],[Available Time(minutes)]]</f>
        <v>5.871428571428571</v>
      </c>
      <c r="AA401" s="2">
        <f>Table3[[#This Row],[Good Units]]/Table3[[#This Row],[Units Produced]]</f>
        <v>0.95943562610229272</v>
      </c>
      <c r="AB401" s="2">
        <f>Table3[[#This Row],[Scrap Units]]/Table3[[#This Row],[Units Produced]]</f>
        <v>5.2910052910052907E-3</v>
      </c>
      <c r="AC401" s="4">
        <f>Table3[[#This Row],[Units Produced]]/Table3[[#This Row],[Shift]]</f>
        <v>567</v>
      </c>
      <c r="AD401" s="2">
        <f>Table3[[#This Row],[Units Produced]]/Table3[[#This Row],[Max Capacity]]</f>
        <v>0.88593750000000004</v>
      </c>
      <c r="AE401" s="4">
        <f>Table3[[#This Row],[Repair Time (minutes)]]/Table3[[#This Row],[Number of Repairs]]</f>
        <v>7.8</v>
      </c>
      <c r="AF401" s="4">
        <f ca="1">Table3[[#This Row],[Total Operating Time (minutes)]]/Table3[[#This Row],[Number of failures]]</f>
        <v>68.5</v>
      </c>
      <c r="AG401" s="4">
        <f>Table3[[#This Row],[Orders Fulfilled]]/Table3[[#This Row],[Orders Received]]</f>
        <v>1.1764705882352942</v>
      </c>
      <c r="AH401" s="4">
        <f>Table3[[#This Row],[Units Produced]]/Table3[[#This Row],[Energy Consumed (kWh)]]</f>
        <v>3.2616198803497469</v>
      </c>
    </row>
    <row r="402" spans="1:34" x14ac:dyDescent="0.3">
      <c r="A402" s="1">
        <f t="shared" ca="1" si="24"/>
        <v>44994</v>
      </c>
      <c r="B402">
        <v>2</v>
      </c>
      <c r="C402" t="s">
        <v>18</v>
      </c>
      <c r="D402">
        <v>675</v>
      </c>
      <c r="E402">
        <v>656</v>
      </c>
      <c r="F402">
        <v>19</v>
      </c>
      <c r="G402">
        <f t="shared" ca="1" si="25"/>
        <v>69</v>
      </c>
      <c r="H402">
        <v>26</v>
      </c>
      <c r="I402">
        <v>496</v>
      </c>
      <c r="J402">
        <v>5</v>
      </c>
      <c r="K402">
        <v>141.72999999999999</v>
      </c>
      <c r="L402">
        <v>42</v>
      </c>
      <c r="M402">
        <v>58</v>
      </c>
      <c r="N402">
        <v>4.29</v>
      </c>
      <c r="O402">
        <v>673</v>
      </c>
      <c r="P402">
        <f t="shared" ca="1" si="26"/>
        <v>6</v>
      </c>
      <c r="Q402">
        <v>35</v>
      </c>
      <c r="R402">
        <v>1</v>
      </c>
      <c r="S402">
        <v>3.05</v>
      </c>
      <c r="T402">
        <f t="shared" ca="1" si="27"/>
        <v>587</v>
      </c>
      <c r="U402" s="2">
        <f ca="1">Table3[[#This Row],[Total Operating Time (minutes)]]/Table3[[#This Row],[Production planning Time(minutes)]]</f>
        <v>0.84497444633730834</v>
      </c>
      <c r="V402" s="2">
        <f>Table3[[#This Row],[Units Produced]]/Table3[[#This Row],[Max Capacity]]</f>
        <v>1.0029717682020802</v>
      </c>
      <c r="W402" s="2">
        <f>Table3[[#This Row],[Good Units]]/Table3[[#This Row],[Units Produced]]</f>
        <v>0.97185185185185186</v>
      </c>
      <c r="X402" s="2">
        <f>Table3[[#This Row],[Total Operating Time (minutes)]]/Table3[[#This Row],[Units Produced]]</f>
        <v>0.73481481481481481</v>
      </c>
      <c r="Y402" s="2">
        <f>Table3[[#This Row],[Defective Units]]/Table3[[#This Row],[Units Produced]]</f>
        <v>2.8148148148148148E-2</v>
      </c>
      <c r="Z402" s="4">
        <f ca="1">Table3[[#This Row],[Total Operating Time (minutes)]]/Table3[[#This Row],[Available Time(minutes)]]</f>
        <v>7.1884057971014492</v>
      </c>
      <c r="AA402" s="2">
        <f>Table3[[#This Row],[Good Units]]/Table3[[#This Row],[Units Produced]]</f>
        <v>0.97185185185185186</v>
      </c>
      <c r="AB402" s="2">
        <f>Table3[[#This Row],[Scrap Units]]/Table3[[#This Row],[Units Produced]]</f>
        <v>7.4074074074074077E-3</v>
      </c>
      <c r="AC402" s="4">
        <f>Table3[[#This Row],[Units Produced]]/Table3[[#This Row],[Shift]]</f>
        <v>337.5</v>
      </c>
      <c r="AD402" s="2">
        <f>Table3[[#This Row],[Units Produced]]/Table3[[#This Row],[Max Capacity]]</f>
        <v>1.0029717682020802</v>
      </c>
      <c r="AE402" s="4">
        <f>Table3[[#This Row],[Repair Time (minutes)]]/Table3[[#This Row],[Number of Repairs]]</f>
        <v>35</v>
      </c>
      <c r="AF402" s="4">
        <f ca="1">Table3[[#This Row],[Total Operating Time (minutes)]]/Table3[[#This Row],[Number of failures]]</f>
        <v>82.666666666666671</v>
      </c>
      <c r="AG402" s="4">
        <f>Table3[[#This Row],[Orders Fulfilled]]/Table3[[#This Row],[Orders Received]]</f>
        <v>0.72413793103448276</v>
      </c>
      <c r="AH402" s="4">
        <f>Table3[[#This Row],[Units Produced]]/Table3[[#This Row],[Energy Consumed (kWh)]]</f>
        <v>4.7625767304028788</v>
      </c>
    </row>
    <row r="403" spans="1:34" x14ac:dyDescent="0.3">
      <c r="A403" s="1">
        <f t="shared" ca="1" si="24"/>
        <v>45226</v>
      </c>
      <c r="B403">
        <v>1</v>
      </c>
      <c r="C403" t="s">
        <v>18</v>
      </c>
      <c r="D403">
        <v>589</v>
      </c>
      <c r="E403">
        <v>565</v>
      </c>
      <c r="F403">
        <v>24</v>
      </c>
      <c r="G403">
        <f t="shared" ca="1" si="25"/>
        <v>66</v>
      </c>
      <c r="H403">
        <v>10</v>
      </c>
      <c r="I403">
        <v>523</v>
      </c>
      <c r="J403">
        <v>5</v>
      </c>
      <c r="K403">
        <v>163.41</v>
      </c>
      <c r="L403">
        <v>49</v>
      </c>
      <c r="M403">
        <v>38</v>
      </c>
      <c r="N403">
        <v>2.93</v>
      </c>
      <c r="O403">
        <v>665</v>
      </c>
      <c r="P403">
        <f t="shared" ca="1" si="26"/>
        <v>5</v>
      </c>
      <c r="Q403">
        <v>40</v>
      </c>
      <c r="R403">
        <v>2</v>
      </c>
      <c r="S403">
        <v>3.08</v>
      </c>
      <c r="T403">
        <f t="shared" ca="1" si="27"/>
        <v>524</v>
      </c>
      <c r="U403" s="2">
        <f ca="1">Table3[[#This Row],[Total Operating Time (minutes)]]/Table3[[#This Row],[Production planning Time(minutes)]]</f>
        <v>0.99809160305343514</v>
      </c>
      <c r="V403" s="2">
        <f>Table3[[#This Row],[Units Produced]]/Table3[[#This Row],[Max Capacity]]</f>
        <v>0.88571428571428568</v>
      </c>
      <c r="W403" s="2">
        <f>Table3[[#This Row],[Good Units]]/Table3[[#This Row],[Units Produced]]</f>
        <v>0.95925297113752117</v>
      </c>
      <c r="X403" s="2">
        <f>Table3[[#This Row],[Total Operating Time (minutes)]]/Table3[[#This Row],[Units Produced]]</f>
        <v>0.88794567062818341</v>
      </c>
      <c r="Y403" s="2">
        <f>Table3[[#This Row],[Defective Units]]/Table3[[#This Row],[Units Produced]]</f>
        <v>4.074702886247878E-2</v>
      </c>
      <c r="Z403" s="4">
        <f ca="1">Table3[[#This Row],[Total Operating Time (minutes)]]/Table3[[#This Row],[Available Time(minutes)]]</f>
        <v>7.9242424242424239</v>
      </c>
      <c r="AA403" s="2">
        <f>Table3[[#This Row],[Good Units]]/Table3[[#This Row],[Units Produced]]</f>
        <v>0.95925297113752117</v>
      </c>
      <c r="AB403" s="2">
        <f>Table3[[#This Row],[Scrap Units]]/Table3[[#This Row],[Units Produced]]</f>
        <v>8.4889643463497456E-3</v>
      </c>
      <c r="AC403" s="4">
        <f>Table3[[#This Row],[Units Produced]]/Table3[[#This Row],[Shift]]</f>
        <v>589</v>
      </c>
      <c r="AD403" s="2">
        <f>Table3[[#This Row],[Units Produced]]/Table3[[#This Row],[Max Capacity]]</f>
        <v>0.88571428571428568</v>
      </c>
      <c r="AE403" s="4">
        <f>Table3[[#This Row],[Repair Time (minutes)]]/Table3[[#This Row],[Number of Repairs]]</f>
        <v>20</v>
      </c>
      <c r="AF403" s="4">
        <f ca="1">Table3[[#This Row],[Total Operating Time (minutes)]]/Table3[[#This Row],[Number of failures]]</f>
        <v>104.6</v>
      </c>
      <c r="AG403" s="4">
        <f>Table3[[#This Row],[Orders Fulfilled]]/Table3[[#This Row],[Orders Received]]</f>
        <v>1.2894736842105263</v>
      </c>
      <c r="AH403" s="4">
        <f>Table3[[#This Row],[Units Produced]]/Table3[[#This Row],[Energy Consumed (kWh)]]</f>
        <v>3.6044305734043207</v>
      </c>
    </row>
    <row r="404" spans="1:34" x14ac:dyDescent="0.3">
      <c r="A404" s="1">
        <f t="shared" ca="1" si="24"/>
        <v>45002</v>
      </c>
      <c r="B404">
        <v>2</v>
      </c>
      <c r="C404" t="s">
        <v>20</v>
      </c>
      <c r="D404">
        <v>443</v>
      </c>
      <c r="E404">
        <v>432</v>
      </c>
      <c r="F404">
        <v>11</v>
      </c>
      <c r="G404">
        <f t="shared" ca="1" si="25"/>
        <v>69</v>
      </c>
      <c r="H404">
        <v>10</v>
      </c>
      <c r="I404">
        <v>437</v>
      </c>
      <c r="J404">
        <v>1</v>
      </c>
      <c r="K404">
        <v>144.88</v>
      </c>
      <c r="L404">
        <v>37</v>
      </c>
      <c r="M404">
        <v>35</v>
      </c>
      <c r="N404">
        <v>3.46</v>
      </c>
      <c r="O404">
        <v>607</v>
      </c>
      <c r="P404">
        <f t="shared" ca="1" si="26"/>
        <v>7</v>
      </c>
      <c r="Q404">
        <v>40</v>
      </c>
      <c r="R404">
        <v>1</v>
      </c>
      <c r="S404">
        <v>4.2699999999999996</v>
      </c>
      <c r="T404">
        <f t="shared" ca="1" si="27"/>
        <v>600</v>
      </c>
      <c r="U404" s="2">
        <f ca="1">Table3[[#This Row],[Total Operating Time (minutes)]]/Table3[[#This Row],[Production planning Time(minutes)]]</f>
        <v>0.72833333333333339</v>
      </c>
      <c r="V404" s="2">
        <f>Table3[[#This Row],[Units Produced]]/Table3[[#This Row],[Max Capacity]]</f>
        <v>0.72981878088962104</v>
      </c>
      <c r="W404" s="2">
        <f>Table3[[#This Row],[Good Units]]/Table3[[#This Row],[Units Produced]]</f>
        <v>0.97516930022573367</v>
      </c>
      <c r="X404" s="2">
        <f>Table3[[#This Row],[Total Operating Time (minutes)]]/Table3[[#This Row],[Units Produced]]</f>
        <v>0.98645598194130923</v>
      </c>
      <c r="Y404" s="2">
        <f>Table3[[#This Row],[Defective Units]]/Table3[[#This Row],[Units Produced]]</f>
        <v>2.4830699774266364E-2</v>
      </c>
      <c r="Z404" s="4">
        <f ca="1">Table3[[#This Row],[Total Operating Time (minutes)]]/Table3[[#This Row],[Available Time(minutes)]]</f>
        <v>6.333333333333333</v>
      </c>
      <c r="AA404" s="2">
        <f>Table3[[#This Row],[Good Units]]/Table3[[#This Row],[Units Produced]]</f>
        <v>0.97516930022573367</v>
      </c>
      <c r="AB404" s="2">
        <f>Table3[[#This Row],[Scrap Units]]/Table3[[#This Row],[Units Produced]]</f>
        <v>2.257336343115124E-3</v>
      </c>
      <c r="AC404" s="4">
        <f>Table3[[#This Row],[Units Produced]]/Table3[[#This Row],[Shift]]</f>
        <v>221.5</v>
      </c>
      <c r="AD404" s="2">
        <f>Table3[[#This Row],[Units Produced]]/Table3[[#This Row],[Max Capacity]]</f>
        <v>0.72981878088962104</v>
      </c>
      <c r="AE404" s="4">
        <f>Table3[[#This Row],[Repair Time (minutes)]]/Table3[[#This Row],[Number of Repairs]]</f>
        <v>40</v>
      </c>
      <c r="AF404" s="4">
        <f ca="1">Table3[[#This Row],[Total Operating Time (minutes)]]/Table3[[#This Row],[Number of failures]]</f>
        <v>62.428571428571431</v>
      </c>
      <c r="AG404" s="4">
        <f>Table3[[#This Row],[Orders Fulfilled]]/Table3[[#This Row],[Orders Received]]</f>
        <v>1.0571428571428572</v>
      </c>
      <c r="AH404" s="4">
        <f>Table3[[#This Row],[Units Produced]]/Table3[[#This Row],[Energy Consumed (kWh)]]</f>
        <v>3.0577029265599118</v>
      </c>
    </row>
    <row r="405" spans="1:34" x14ac:dyDescent="0.3">
      <c r="A405" s="1">
        <f t="shared" ca="1" si="24"/>
        <v>45159</v>
      </c>
      <c r="B405">
        <v>1</v>
      </c>
      <c r="C405" t="s">
        <v>18</v>
      </c>
      <c r="D405">
        <v>476</v>
      </c>
      <c r="E405">
        <v>451</v>
      </c>
      <c r="F405">
        <v>25</v>
      </c>
      <c r="G405">
        <f t="shared" ca="1" si="25"/>
        <v>70</v>
      </c>
      <c r="H405">
        <v>56</v>
      </c>
      <c r="I405">
        <v>586</v>
      </c>
      <c r="J405">
        <v>6</v>
      </c>
      <c r="K405">
        <v>194.86</v>
      </c>
      <c r="L405">
        <v>31</v>
      </c>
      <c r="M405">
        <v>65</v>
      </c>
      <c r="N405">
        <v>3.51</v>
      </c>
      <c r="O405">
        <v>617</v>
      </c>
      <c r="P405">
        <f t="shared" ca="1" si="26"/>
        <v>3</v>
      </c>
      <c r="Q405">
        <v>32</v>
      </c>
      <c r="R405">
        <v>4</v>
      </c>
      <c r="S405">
        <v>7.14</v>
      </c>
      <c r="T405">
        <f t="shared" ca="1" si="27"/>
        <v>590</v>
      </c>
      <c r="U405" s="2">
        <f ca="1">Table3[[#This Row],[Total Operating Time (minutes)]]/Table3[[#This Row],[Production planning Time(minutes)]]</f>
        <v>0.99322033898305084</v>
      </c>
      <c r="V405" s="2">
        <f>Table3[[#This Row],[Units Produced]]/Table3[[#This Row],[Max Capacity]]</f>
        <v>0.77147487844408424</v>
      </c>
      <c r="W405" s="2">
        <f>Table3[[#This Row],[Good Units]]/Table3[[#This Row],[Units Produced]]</f>
        <v>0.94747899159663862</v>
      </c>
      <c r="X405" s="2">
        <f>Table3[[#This Row],[Total Operating Time (minutes)]]/Table3[[#This Row],[Units Produced]]</f>
        <v>1.23109243697479</v>
      </c>
      <c r="Y405" s="2">
        <f>Table3[[#This Row],[Defective Units]]/Table3[[#This Row],[Units Produced]]</f>
        <v>5.2521008403361345E-2</v>
      </c>
      <c r="Z405" s="4">
        <f ca="1">Table3[[#This Row],[Total Operating Time (minutes)]]/Table3[[#This Row],[Available Time(minutes)]]</f>
        <v>8.3714285714285719</v>
      </c>
      <c r="AA405" s="2">
        <f>Table3[[#This Row],[Good Units]]/Table3[[#This Row],[Units Produced]]</f>
        <v>0.94747899159663862</v>
      </c>
      <c r="AB405" s="2">
        <f>Table3[[#This Row],[Scrap Units]]/Table3[[#This Row],[Units Produced]]</f>
        <v>1.2605042016806723E-2</v>
      </c>
      <c r="AC405" s="4">
        <f>Table3[[#This Row],[Units Produced]]/Table3[[#This Row],[Shift]]</f>
        <v>476</v>
      </c>
      <c r="AD405" s="2">
        <f>Table3[[#This Row],[Units Produced]]/Table3[[#This Row],[Max Capacity]]</f>
        <v>0.77147487844408424</v>
      </c>
      <c r="AE405" s="4">
        <f>Table3[[#This Row],[Repair Time (minutes)]]/Table3[[#This Row],[Number of Repairs]]</f>
        <v>8</v>
      </c>
      <c r="AF405" s="4">
        <f ca="1">Table3[[#This Row],[Total Operating Time (minutes)]]/Table3[[#This Row],[Number of failures]]</f>
        <v>195.33333333333334</v>
      </c>
      <c r="AG405" s="4">
        <f>Table3[[#This Row],[Orders Fulfilled]]/Table3[[#This Row],[Orders Received]]</f>
        <v>0.47692307692307695</v>
      </c>
      <c r="AH405" s="4">
        <f>Table3[[#This Row],[Units Produced]]/Table3[[#This Row],[Energy Consumed (kWh)]]</f>
        <v>2.4427794313866364</v>
      </c>
    </row>
    <row r="406" spans="1:34" x14ac:dyDescent="0.3">
      <c r="A406" s="1">
        <f t="shared" ca="1" si="24"/>
        <v>45075</v>
      </c>
      <c r="B406">
        <v>3</v>
      </c>
      <c r="C406" t="s">
        <v>19</v>
      </c>
      <c r="D406">
        <v>654</v>
      </c>
      <c r="E406">
        <v>626</v>
      </c>
      <c r="F406">
        <v>28</v>
      </c>
      <c r="G406">
        <f t="shared" ca="1" si="25"/>
        <v>61</v>
      </c>
      <c r="H406">
        <v>21</v>
      </c>
      <c r="I406">
        <v>401</v>
      </c>
      <c r="J406">
        <v>8</v>
      </c>
      <c r="K406">
        <v>154.61000000000001</v>
      </c>
      <c r="L406">
        <v>38</v>
      </c>
      <c r="M406">
        <v>65</v>
      </c>
      <c r="N406">
        <v>2.41</v>
      </c>
      <c r="O406">
        <v>649</v>
      </c>
      <c r="P406">
        <f t="shared" ca="1" si="26"/>
        <v>7</v>
      </c>
      <c r="Q406">
        <v>38</v>
      </c>
      <c r="R406">
        <v>2</v>
      </c>
      <c r="S406">
        <v>7.17</v>
      </c>
      <c r="T406">
        <f t="shared" ca="1" si="27"/>
        <v>579</v>
      </c>
      <c r="U406" s="2">
        <f ca="1">Table3[[#This Row],[Total Operating Time (minutes)]]/Table3[[#This Row],[Production planning Time(minutes)]]</f>
        <v>0.69257340241796206</v>
      </c>
      <c r="V406" s="2">
        <f>Table3[[#This Row],[Units Produced]]/Table3[[#This Row],[Max Capacity]]</f>
        <v>1.0077041602465331</v>
      </c>
      <c r="W406" s="2">
        <f>Table3[[#This Row],[Good Units]]/Table3[[#This Row],[Units Produced]]</f>
        <v>0.95718654434250761</v>
      </c>
      <c r="X406" s="2">
        <f>Table3[[#This Row],[Total Operating Time (minutes)]]/Table3[[#This Row],[Units Produced]]</f>
        <v>0.61314984709480125</v>
      </c>
      <c r="Y406" s="2">
        <f>Table3[[#This Row],[Defective Units]]/Table3[[#This Row],[Units Produced]]</f>
        <v>4.2813455657492352E-2</v>
      </c>
      <c r="Z406" s="4">
        <f ca="1">Table3[[#This Row],[Total Operating Time (minutes)]]/Table3[[#This Row],[Available Time(minutes)]]</f>
        <v>6.5737704918032787</v>
      </c>
      <c r="AA406" s="2">
        <f>Table3[[#This Row],[Good Units]]/Table3[[#This Row],[Units Produced]]</f>
        <v>0.95718654434250761</v>
      </c>
      <c r="AB406" s="2">
        <f>Table3[[#This Row],[Scrap Units]]/Table3[[#This Row],[Units Produced]]</f>
        <v>1.2232415902140673E-2</v>
      </c>
      <c r="AC406" s="4">
        <f>Table3[[#This Row],[Units Produced]]/Table3[[#This Row],[Shift]]</f>
        <v>218</v>
      </c>
      <c r="AD406" s="2">
        <f>Table3[[#This Row],[Units Produced]]/Table3[[#This Row],[Max Capacity]]</f>
        <v>1.0077041602465331</v>
      </c>
      <c r="AE406" s="4">
        <f>Table3[[#This Row],[Repair Time (minutes)]]/Table3[[#This Row],[Number of Repairs]]</f>
        <v>19</v>
      </c>
      <c r="AF406" s="4">
        <f ca="1">Table3[[#This Row],[Total Operating Time (minutes)]]/Table3[[#This Row],[Number of failures]]</f>
        <v>57.285714285714285</v>
      </c>
      <c r="AG406" s="4">
        <f>Table3[[#This Row],[Orders Fulfilled]]/Table3[[#This Row],[Orders Received]]</f>
        <v>0.58461538461538465</v>
      </c>
      <c r="AH406" s="4">
        <f>Table3[[#This Row],[Units Produced]]/Table3[[#This Row],[Energy Consumed (kWh)]]</f>
        <v>4.2299980596339175</v>
      </c>
    </row>
    <row r="407" spans="1:34" x14ac:dyDescent="0.3">
      <c r="A407" s="1">
        <f t="shared" ca="1" si="24"/>
        <v>45056</v>
      </c>
      <c r="B407">
        <v>1</v>
      </c>
      <c r="C407" t="s">
        <v>17</v>
      </c>
      <c r="D407">
        <v>453</v>
      </c>
      <c r="E407">
        <v>439</v>
      </c>
      <c r="F407">
        <v>14</v>
      </c>
      <c r="G407">
        <f t="shared" ca="1" si="25"/>
        <v>65</v>
      </c>
      <c r="H407">
        <v>43</v>
      </c>
      <c r="I407">
        <v>416</v>
      </c>
      <c r="J407">
        <v>10</v>
      </c>
      <c r="K407">
        <v>170.63</v>
      </c>
      <c r="L407">
        <v>59</v>
      </c>
      <c r="M407">
        <v>46</v>
      </c>
      <c r="N407">
        <v>4.75</v>
      </c>
      <c r="O407">
        <v>668</v>
      </c>
      <c r="P407">
        <f t="shared" ca="1" si="26"/>
        <v>5</v>
      </c>
      <c r="Q407">
        <v>21</v>
      </c>
      <c r="R407">
        <v>5</v>
      </c>
      <c r="S407">
        <v>4.7</v>
      </c>
      <c r="T407">
        <f t="shared" ca="1" si="27"/>
        <v>599</v>
      </c>
      <c r="U407" s="2">
        <f ca="1">Table3[[#This Row],[Total Operating Time (minutes)]]/Table3[[#This Row],[Production planning Time(minutes)]]</f>
        <v>0.69449081803005008</v>
      </c>
      <c r="V407" s="2">
        <f>Table3[[#This Row],[Units Produced]]/Table3[[#This Row],[Max Capacity]]</f>
        <v>0.67814371257485029</v>
      </c>
      <c r="W407" s="2">
        <f>Table3[[#This Row],[Good Units]]/Table3[[#This Row],[Units Produced]]</f>
        <v>0.9690949227373068</v>
      </c>
      <c r="X407" s="2">
        <f>Table3[[#This Row],[Total Operating Time (minutes)]]/Table3[[#This Row],[Units Produced]]</f>
        <v>0.91832229580573954</v>
      </c>
      <c r="Y407" s="2">
        <f>Table3[[#This Row],[Defective Units]]/Table3[[#This Row],[Units Produced]]</f>
        <v>3.0905077262693158E-2</v>
      </c>
      <c r="Z407" s="4">
        <f ca="1">Table3[[#This Row],[Total Operating Time (minutes)]]/Table3[[#This Row],[Available Time(minutes)]]</f>
        <v>6.4</v>
      </c>
      <c r="AA407" s="2">
        <f>Table3[[#This Row],[Good Units]]/Table3[[#This Row],[Units Produced]]</f>
        <v>0.9690949227373068</v>
      </c>
      <c r="AB407" s="2">
        <f>Table3[[#This Row],[Scrap Units]]/Table3[[#This Row],[Units Produced]]</f>
        <v>2.2075055187637971E-2</v>
      </c>
      <c r="AC407" s="4">
        <f>Table3[[#This Row],[Units Produced]]/Table3[[#This Row],[Shift]]</f>
        <v>453</v>
      </c>
      <c r="AD407" s="2">
        <f>Table3[[#This Row],[Units Produced]]/Table3[[#This Row],[Max Capacity]]</f>
        <v>0.67814371257485029</v>
      </c>
      <c r="AE407" s="4">
        <f>Table3[[#This Row],[Repair Time (minutes)]]/Table3[[#This Row],[Number of Repairs]]</f>
        <v>4.2</v>
      </c>
      <c r="AF407" s="4">
        <f ca="1">Table3[[#This Row],[Total Operating Time (minutes)]]/Table3[[#This Row],[Number of failures]]</f>
        <v>83.2</v>
      </c>
      <c r="AG407" s="4">
        <f>Table3[[#This Row],[Orders Fulfilled]]/Table3[[#This Row],[Orders Received]]</f>
        <v>1.2826086956521738</v>
      </c>
      <c r="AH407" s="4">
        <f>Table3[[#This Row],[Units Produced]]/Table3[[#This Row],[Energy Consumed (kWh)]]</f>
        <v>2.6548672566371683</v>
      </c>
    </row>
    <row r="408" spans="1:34" x14ac:dyDescent="0.3">
      <c r="A408" s="1">
        <f t="shared" ca="1" si="24"/>
        <v>45129</v>
      </c>
      <c r="B408">
        <v>3</v>
      </c>
      <c r="C408" t="s">
        <v>21</v>
      </c>
      <c r="D408">
        <v>657</v>
      </c>
      <c r="E408">
        <v>635</v>
      </c>
      <c r="F408">
        <v>22</v>
      </c>
      <c r="G408">
        <f t="shared" ca="1" si="25"/>
        <v>61</v>
      </c>
      <c r="H408">
        <v>34</v>
      </c>
      <c r="I408">
        <v>472</v>
      </c>
      <c r="J408">
        <v>7</v>
      </c>
      <c r="K408">
        <v>170.52</v>
      </c>
      <c r="L408">
        <v>54</v>
      </c>
      <c r="M408">
        <v>50</v>
      </c>
      <c r="N408">
        <v>2.67</v>
      </c>
      <c r="O408">
        <v>605</v>
      </c>
      <c r="P408">
        <f t="shared" ca="1" si="26"/>
        <v>7</v>
      </c>
      <c r="Q408">
        <v>23</v>
      </c>
      <c r="R408">
        <v>1</v>
      </c>
      <c r="S408">
        <v>7.37</v>
      </c>
      <c r="T408">
        <f t="shared" ca="1" si="27"/>
        <v>593</v>
      </c>
      <c r="U408" s="2">
        <f ca="1">Table3[[#This Row],[Total Operating Time (minutes)]]/Table3[[#This Row],[Production planning Time(minutes)]]</f>
        <v>0.79595278246205736</v>
      </c>
      <c r="V408" s="2">
        <f>Table3[[#This Row],[Units Produced]]/Table3[[#This Row],[Max Capacity]]</f>
        <v>1.0859504132231406</v>
      </c>
      <c r="W408" s="2">
        <f>Table3[[#This Row],[Good Units]]/Table3[[#This Row],[Units Produced]]</f>
        <v>0.9665144596651446</v>
      </c>
      <c r="X408" s="2">
        <f>Table3[[#This Row],[Total Operating Time (minutes)]]/Table3[[#This Row],[Units Produced]]</f>
        <v>0.71841704718417043</v>
      </c>
      <c r="Y408" s="2">
        <f>Table3[[#This Row],[Defective Units]]/Table3[[#This Row],[Units Produced]]</f>
        <v>3.3485540334855401E-2</v>
      </c>
      <c r="Z408" s="4">
        <f ca="1">Table3[[#This Row],[Total Operating Time (minutes)]]/Table3[[#This Row],[Available Time(minutes)]]</f>
        <v>7.7377049180327866</v>
      </c>
      <c r="AA408" s="2">
        <f>Table3[[#This Row],[Good Units]]/Table3[[#This Row],[Units Produced]]</f>
        <v>0.9665144596651446</v>
      </c>
      <c r="AB408" s="2">
        <f>Table3[[#This Row],[Scrap Units]]/Table3[[#This Row],[Units Produced]]</f>
        <v>1.06544901065449E-2</v>
      </c>
      <c r="AC408" s="4">
        <f>Table3[[#This Row],[Units Produced]]/Table3[[#This Row],[Shift]]</f>
        <v>219</v>
      </c>
      <c r="AD408" s="2">
        <f>Table3[[#This Row],[Units Produced]]/Table3[[#This Row],[Max Capacity]]</f>
        <v>1.0859504132231406</v>
      </c>
      <c r="AE408" s="4">
        <f>Table3[[#This Row],[Repair Time (minutes)]]/Table3[[#This Row],[Number of Repairs]]</f>
        <v>23</v>
      </c>
      <c r="AF408" s="4">
        <f ca="1">Table3[[#This Row],[Total Operating Time (minutes)]]/Table3[[#This Row],[Number of failures]]</f>
        <v>67.428571428571431</v>
      </c>
      <c r="AG408" s="4">
        <f>Table3[[#This Row],[Orders Fulfilled]]/Table3[[#This Row],[Orders Received]]</f>
        <v>1.08</v>
      </c>
      <c r="AH408" s="4">
        <f>Table3[[#This Row],[Units Produced]]/Table3[[#This Row],[Energy Consumed (kWh)]]</f>
        <v>3.8529204785362419</v>
      </c>
    </row>
    <row r="409" spans="1:34" x14ac:dyDescent="0.3">
      <c r="A409" s="1">
        <f t="shared" ca="1" si="24"/>
        <v>45212</v>
      </c>
      <c r="B409">
        <v>1</v>
      </c>
      <c r="C409" t="s">
        <v>18</v>
      </c>
      <c r="D409">
        <v>621</v>
      </c>
      <c r="E409">
        <v>596</v>
      </c>
      <c r="F409">
        <v>25</v>
      </c>
      <c r="G409">
        <f t="shared" ca="1" si="25"/>
        <v>64</v>
      </c>
      <c r="H409">
        <v>54</v>
      </c>
      <c r="I409">
        <v>463</v>
      </c>
      <c r="J409">
        <v>10</v>
      </c>
      <c r="K409">
        <v>184.33</v>
      </c>
      <c r="L409">
        <v>51</v>
      </c>
      <c r="M409">
        <v>37</v>
      </c>
      <c r="N409">
        <v>2.5</v>
      </c>
      <c r="O409">
        <v>618</v>
      </c>
      <c r="P409">
        <f t="shared" ca="1" si="26"/>
        <v>2</v>
      </c>
      <c r="Q409">
        <v>31</v>
      </c>
      <c r="R409">
        <v>1</v>
      </c>
      <c r="S409">
        <v>6.25</v>
      </c>
      <c r="T409">
        <f t="shared" ca="1" si="27"/>
        <v>522</v>
      </c>
      <c r="U409" s="2">
        <f ca="1">Table3[[#This Row],[Total Operating Time (minutes)]]/Table3[[#This Row],[Production planning Time(minutes)]]</f>
        <v>0.8869731800766284</v>
      </c>
      <c r="V409" s="2">
        <f>Table3[[#This Row],[Units Produced]]/Table3[[#This Row],[Max Capacity]]</f>
        <v>1.0048543689320388</v>
      </c>
      <c r="W409" s="2">
        <f>Table3[[#This Row],[Good Units]]/Table3[[#This Row],[Units Produced]]</f>
        <v>0.95974235104669892</v>
      </c>
      <c r="X409" s="2">
        <f>Table3[[#This Row],[Total Operating Time (minutes)]]/Table3[[#This Row],[Units Produced]]</f>
        <v>0.74557165861513686</v>
      </c>
      <c r="Y409" s="2">
        <f>Table3[[#This Row],[Defective Units]]/Table3[[#This Row],[Units Produced]]</f>
        <v>4.0257648953301126E-2</v>
      </c>
      <c r="Z409" s="4">
        <f ca="1">Table3[[#This Row],[Total Operating Time (minutes)]]/Table3[[#This Row],[Available Time(minutes)]]</f>
        <v>7.234375</v>
      </c>
      <c r="AA409" s="2">
        <f>Table3[[#This Row],[Good Units]]/Table3[[#This Row],[Units Produced]]</f>
        <v>0.95974235104669892</v>
      </c>
      <c r="AB409" s="2">
        <f>Table3[[#This Row],[Scrap Units]]/Table3[[#This Row],[Units Produced]]</f>
        <v>1.610305958132045E-2</v>
      </c>
      <c r="AC409" s="4">
        <f>Table3[[#This Row],[Units Produced]]/Table3[[#This Row],[Shift]]</f>
        <v>621</v>
      </c>
      <c r="AD409" s="2">
        <f>Table3[[#This Row],[Units Produced]]/Table3[[#This Row],[Max Capacity]]</f>
        <v>1.0048543689320388</v>
      </c>
      <c r="AE409" s="4">
        <f>Table3[[#This Row],[Repair Time (minutes)]]/Table3[[#This Row],[Number of Repairs]]</f>
        <v>31</v>
      </c>
      <c r="AF409" s="4">
        <f ca="1">Table3[[#This Row],[Total Operating Time (minutes)]]/Table3[[#This Row],[Number of failures]]</f>
        <v>231.5</v>
      </c>
      <c r="AG409" s="4">
        <f>Table3[[#This Row],[Orders Fulfilled]]/Table3[[#This Row],[Orders Received]]</f>
        <v>1.3783783783783783</v>
      </c>
      <c r="AH409" s="4">
        <f>Table3[[#This Row],[Units Produced]]/Table3[[#This Row],[Energy Consumed (kWh)]]</f>
        <v>3.3689578473390114</v>
      </c>
    </row>
    <row r="410" spans="1:34" x14ac:dyDescent="0.3">
      <c r="A410" s="1">
        <f t="shared" ca="1" si="24"/>
        <v>45181</v>
      </c>
      <c r="B410">
        <v>3</v>
      </c>
      <c r="C410" t="s">
        <v>21</v>
      </c>
      <c r="D410">
        <v>655</v>
      </c>
      <c r="E410">
        <v>630</v>
      </c>
      <c r="F410">
        <v>25</v>
      </c>
      <c r="G410">
        <f t="shared" ca="1" si="25"/>
        <v>63</v>
      </c>
      <c r="H410">
        <v>47</v>
      </c>
      <c r="I410">
        <v>495</v>
      </c>
      <c r="J410">
        <v>1</v>
      </c>
      <c r="K410">
        <v>167.84</v>
      </c>
      <c r="L410">
        <v>31</v>
      </c>
      <c r="M410">
        <v>51</v>
      </c>
      <c r="N410">
        <v>3.83</v>
      </c>
      <c r="O410">
        <v>699</v>
      </c>
      <c r="P410">
        <f t="shared" ca="1" si="26"/>
        <v>4</v>
      </c>
      <c r="Q410">
        <v>26</v>
      </c>
      <c r="R410">
        <v>5</v>
      </c>
      <c r="S410">
        <v>3.27</v>
      </c>
      <c r="T410">
        <f t="shared" ca="1" si="27"/>
        <v>520</v>
      </c>
      <c r="U410" s="2">
        <f ca="1">Table3[[#This Row],[Total Operating Time (minutes)]]/Table3[[#This Row],[Production planning Time(minutes)]]</f>
        <v>0.95192307692307687</v>
      </c>
      <c r="V410" s="2">
        <f>Table3[[#This Row],[Units Produced]]/Table3[[#This Row],[Max Capacity]]</f>
        <v>0.93705293276108725</v>
      </c>
      <c r="W410" s="2">
        <f>Table3[[#This Row],[Good Units]]/Table3[[#This Row],[Units Produced]]</f>
        <v>0.96183206106870234</v>
      </c>
      <c r="X410" s="2">
        <f>Table3[[#This Row],[Total Operating Time (minutes)]]/Table3[[#This Row],[Units Produced]]</f>
        <v>0.75572519083969469</v>
      </c>
      <c r="Y410" s="2">
        <f>Table3[[#This Row],[Defective Units]]/Table3[[#This Row],[Units Produced]]</f>
        <v>3.8167938931297711E-2</v>
      </c>
      <c r="Z410" s="4">
        <f ca="1">Table3[[#This Row],[Total Operating Time (minutes)]]/Table3[[#This Row],[Available Time(minutes)]]</f>
        <v>7.8571428571428568</v>
      </c>
      <c r="AA410" s="2">
        <f>Table3[[#This Row],[Good Units]]/Table3[[#This Row],[Units Produced]]</f>
        <v>0.96183206106870234</v>
      </c>
      <c r="AB410" s="2">
        <f>Table3[[#This Row],[Scrap Units]]/Table3[[#This Row],[Units Produced]]</f>
        <v>1.5267175572519084E-3</v>
      </c>
      <c r="AC410" s="4">
        <f>Table3[[#This Row],[Units Produced]]/Table3[[#This Row],[Shift]]</f>
        <v>218.33333333333334</v>
      </c>
      <c r="AD410" s="2">
        <f>Table3[[#This Row],[Units Produced]]/Table3[[#This Row],[Max Capacity]]</f>
        <v>0.93705293276108725</v>
      </c>
      <c r="AE410" s="4">
        <f>Table3[[#This Row],[Repair Time (minutes)]]/Table3[[#This Row],[Number of Repairs]]</f>
        <v>5.2</v>
      </c>
      <c r="AF410" s="4">
        <f ca="1">Table3[[#This Row],[Total Operating Time (minutes)]]/Table3[[#This Row],[Number of failures]]</f>
        <v>123.75</v>
      </c>
      <c r="AG410" s="4">
        <f>Table3[[#This Row],[Orders Fulfilled]]/Table3[[#This Row],[Orders Received]]</f>
        <v>0.60784313725490191</v>
      </c>
      <c r="AH410" s="4">
        <f>Table3[[#This Row],[Units Produced]]/Table3[[#This Row],[Energy Consumed (kWh)]]</f>
        <v>3.9025262154432792</v>
      </c>
    </row>
    <row r="411" spans="1:34" x14ac:dyDescent="0.3">
      <c r="A411" s="1">
        <f t="shared" ca="1" si="24"/>
        <v>45174</v>
      </c>
      <c r="B411">
        <v>1</v>
      </c>
      <c r="C411" t="s">
        <v>17</v>
      </c>
      <c r="D411">
        <v>515</v>
      </c>
      <c r="E411">
        <v>491</v>
      </c>
      <c r="F411">
        <v>24</v>
      </c>
      <c r="G411">
        <f t="shared" ca="1" si="25"/>
        <v>68</v>
      </c>
      <c r="H411">
        <v>19</v>
      </c>
      <c r="I411">
        <v>429</v>
      </c>
      <c r="J411">
        <v>3</v>
      </c>
      <c r="K411">
        <v>153.6</v>
      </c>
      <c r="L411">
        <v>33</v>
      </c>
      <c r="M411">
        <v>69</v>
      </c>
      <c r="N411">
        <v>4.9400000000000004</v>
      </c>
      <c r="O411">
        <v>681</v>
      </c>
      <c r="P411">
        <f t="shared" ca="1" si="26"/>
        <v>2</v>
      </c>
      <c r="Q411">
        <v>20</v>
      </c>
      <c r="R411">
        <v>1</v>
      </c>
      <c r="S411">
        <v>3.36</v>
      </c>
      <c r="T411">
        <f t="shared" ca="1" si="27"/>
        <v>507</v>
      </c>
      <c r="U411" s="2">
        <f ca="1">Table3[[#This Row],[Total Operating Time (minutes)]]/Table3[[#This Row],[Production planning Time(minutes)]]</f>
        <v>0.84615384615384615</v>
      </c>
      <c r="V411" s="2">
        <f>Table3[[#This Row],[Units Produced]]/Table3[[#This Row],[Max Capacity]]</f>
        <v>0.75624082232011747</v>
      </c>
      <c r="W411" s="2">
        <f>Table3[[#This Row],[Good Units]]/Table3[[#This Row],[Units Produced]]</f>
        <v>0.95339805825242718</v>
      </c>
      <c r="X411" s="2">
        <f>Table3[[#This Row],[Total Operating Time (minutes)]]/Table3[[#This Row],[Units Produced]]</f>
        <v>0.83300970873786406</v>
      </c>
      <c r="Y411" s="2">
        <f>Table3[[#This Row],[Defective Units]]/Table3[[#This Row],[Units Produced]]</f>
        <v>4.6601941747572817E-2</v>
      </c>
      <c r="Z411" s="4">
        <f ca="1">Table3[[#This Row],[Total Operating Time (minutes)]]/Table3[[#This Row],[Available Time(minutes)]]</f>
        <v>6.3088235294117645</v>
      </c>
      <c r="AA411" s="2">
        <f>Table3[[#This Row],[Good Units]]/Table3[[#This Row],[Units Produced]]</f>
        <v>0.95339805825242718</v>
      </c>
      <c r="AB411" s="2">
        <f>Table3[[#This Row],[Scrap Units]]/Table3[[#This Row],[Units Produced]]</f>
        <v>5.8252427184466021E-3</v>
      </c>
      <c r="AC411" s="4">
        <f>Table3[[#This Row],[Units Produced]]/Table3[[#This Row],[Shift]]</f>
        <v>515</v>
      </c>
      <c r="AD411" s="2">
        <f>Table3[[#This Row],[Units Produced]]/Table3[[#This Row],[Max Capacity]]</f>
        <v>0.75624082232011747</v>
      </c>
      <c r="AE411" s="4">
        <f>Table3[[#This Row],[Repair Time (minutes)]]/Table3[[#This Row],[Number of Repairs]]</f>
        <v>20</v>
      </c>
      <c r="AF411" s="4">
        <f ca="1">Table3[[#This Row],[Total Operating Time (minutes)]]/Table3[[#This Row],[Number of failures]]</f>
        <v>214.5</v>
      </c>
      <c r="AG411" s="4">
        <f>Table3[[#This Row],[Orders Fulfilled]]/Table3[[#This Row],[Orders Received]]</f>
        <v>0.47826086956521741</v>
      </c>
      <c r="AH411" s="4">
        <f>Table3[[#This Row],[Units Produced]]/Table3[[#This Row],[Energy Consumed (kWh)]]</f>
        <v>3.3528645833333335</v>
      </c>
    </row>
    <row r="412" spans="1:34" x14ac:dyDescent="0.3">
      <c r="A412" s="1">
        <f t="shared" ca="1" si="24"/>
        <v>45211</v>
      </c>
      <c r="B412">
        <v>1</v>
      </c>
      <c r="C412" t="s">
        <v>20</v>
      </c>
      <c r="D412">
        <v>498</v>
      </c>
      <c r="E412">
        <v>485</v>
      </c>
      <c r="F412">
        <v>13</v>
      </c>
      <c r="G412">
        <f t="shared" ca="1" si="25"/>
        <v>62</v>
      </c>
      <c r="H412">
        <v>22</v>
      </c>
      <c r="I412">
        <v>585</v>
      </c>
      <c r="J412">
        <v>1</v>
      </c>
      <c r="K412">
        <v>122.14</v>
      </c>
      <c r="L412">
        <v>40</v>
      </c>
      <c r="M412">
        <v>60</v>
      </c>
      <c r="N412">
        <v>4.63</v>
      </c>
      <c r="O412">
        <v>618</v>
      </c>
      <c r="P412">
        <f t="shared" ca="1" si="26"/>
        <v>2</v>
      </c>
      <c r="Q412">
        <v>24</v>
      </c>
      <c r="R412">
        <v>5</v>
      </c>
      <c r="S412">
        <v>6.14</v>
      </c>
      <c r="T412">
        <f t="shared" ca="1" si="27"/>
        <v>567</v>
      </c>
      <c r="U412" s="2">
        <f ca="1">Table3[[#This Row],[Total Operating Time (minutes)]]/Table3[[#This Row],[Production planning Time(minutes)]]</f>
        <v>1.0317460317460319</v>
      </c>
      <c r="V412" s="2">
        <f>Table3[[#This Row],[Units Produced]]/Table3[[#This Row],[Max Capacity]]</f>
        <v>0.80582524271844658</v>
      </c>
      <c r="W412" s="2">
        <f>Table3[[#This Row],[Good Units]]/Table3[[#This Row],[Units Produced]]</f>
        <v>0.97389558232931728</v>
      </c>
      <c r="X412" s="2">
        <f>Table3[[#This Row],[Total Operating Time (minutes)]]/Table3[[#This Row],[Units Produced]]</f>
        <v>1.1746987951807228</v>
      </c>
      <c r="Y412" s="2">
        <f>Table3[[#This Row],[Defective Units]]/Table3[[#This Row],[Units Produced]]</f>
        <v>2.6104417670682729E-2</v>
      </c>
      <c r="Z412" s="4">
        <f ca="1">Table3[[#This Row],[Total Operating Time (minutes)]]/Table3[[#This Row],[Available Time(minutes)]]</f>
        <v>9.435483870967742</v>
      </c>
      <c r="AA412" s="2">
        <f>Table3[[#This Row],[Good Units]]/Table3[[#This Row],[Units Produced]]</f>
        <v>0.97389558232931728</v>
      </c>
      <c r="AB412" s="2">
        <f>Table3[[#This Row],[Scrap Units]]/Table3[[#This Row],[Units Produced]]</f>
        <v>2.008032128514056E-3</v>
      </c>
      <c r="AC412" s="4">
        <f>Table3[[#This Row],[Units Produced]]/Table3[[#This Row],[Shift]]</f>
        <v>498</v>
      </c>
      <c r="AD412" s="2">
        <f>Table3[[#This Row],[Units Produced]]/Table3[[#This Row],[Max Capacity]]</f>
        <v>0.80582524271844658</v>
      </c>
      <c r="AE412" s="4">
        <f>Table3[[#This Row],[Repair Time (minutes)]]/Table3[[#This Row],[Number of Repairs]]</f>
        <v>4.8</v>
      </c>
      <c r="AF412" s="4">
        <f ca="1">Table3[[#This Row],[Total Operating Time (minutes)]]/Table3[[#This Row],[Number of failures]]</f>
        <v>292.5</v>
      </c>
      <c r="AG412" s="4">
        <f>Table3[[#This Row],[Orders Fulfilled]]/Table3[[#This Row],[Orders Received]]</f>
        <v>0.66666666666666663</v>
      </c>
      <c r="AH412" s="4">
        <f>Table3[[#This Row],[Units Produced]]/Table3[[#This Row],[Energy Consumed (kWh)]]</f>
        <v>4.0772883576224004</v>
      </c>
    </row>
    <row r="413" spans="1:34" x14ac:dyDescent="0.3">
      <c r="A413" s="1">
        <f t="shared" ca="1" si="24"/>
        <v>45069</v>
      </c>
      <c r="B413">
        <v>1</v>
      </c>
      <c r="C413" t="s">
        <v>21</v>
      </c>
      <c r="D413">
        <v>405</v>
      </c>
      <c r="E413">
        <v>379</v>
      </c>
      <c r="F413">
        <v>26</v>
      </c>
      <c r="G413">
        <f t="shared" ca="1" si="25"/>
        <v>64</v>
      </c>
      <c r="H413">
        <v>34</v>
      </c>
      <c r="I413">
        <v>415</v>
      </c>
      <c r="J413">
        <v>10</v>
      </c>
      <c r="K413">
        <v>109.77</v>
      </c>
      <c r="L413">
        <v>36</v>
      </c>
      <c r="M413">
        <v>66</v>
      </c>
      <c r="N413">
        <v>4.58</v>
      </c>
      <c r="O413">
        <v>643</v>
      </c>
      <c r="P413">
        <f t="shared" ca="1" si="26"/>
        <v>2</v>
      </c>
      <c r="Q413">
        <v>22</v>
      </c>
      <c r="R413">
        <v>5</v>
      </c>
      <c r="S413">
        <v>6.1</v>
      </c>
      <c r="T413">
        <f t="shared" ca="1" si="27"/>
        <v>518</v>
      </c>
      <c r="U413" s="2">
        <f ca="1">Table3[[#This Row],[Total Operating Time (minutes)]]/Table3[[#This Row],[Production planning Time(minutes)]]</f>
        <v>0.80115830115830111</v>
      </c>
      <c r="V413" s="2">
        <f>Table3[[#This Row],[Units Produced]]/Table3[[#This Row],[Max Capacity]]</f>
        <v>0.62986003110419908</v>
      </c>
      <c r="W413" s="2">
        <f>Table3[[#This Row],[Good Units]]/Table3[[#This Row],[Units Produced]]</f>
        <v>0.93580246913580245</v>
      </c>
      <c r="X413" s="2">
        <f>Table3[[#This Row],[Total Operating Time (minutes)]]/Table3[[#This Row],[Units Produced]]</f>
        <v>1.0246913580246915</v>
      </c>
      <c r="Y413" s="2">
        <f>Table3[[#This Row],[Defective Units]]/Table3[[#This Row],[Units Produced]]</f>
        <v>6.4197530864197536E-2</v>
      </c>
      <c r="Z413" s="4">
        <f ca="1">Table3[[#This Row],[Total Operating Time (minutes)]]/Table3[[#This Row],[Available Time(minutes)]]</f>
        <v>6.484375</v>
      </c>
      <c r="AA413" s="2">
        <f>Table3[[#This Row],[Good Units]]/Table3[[#This Row],[Units Produced]]</f>
        <v>0.93580246913580245</v>
      </c>
      <c r="AB413" s="2">
        <f>Table3[[#This Row],[Scrap Units]]/Table3[[#This Row],[Units Produced]]</f>
        <v>2.4691358024691357E-2</v>
      </c>
      <c r="AC413" s="4">
        <f>Table3[[#This Row],[Units Produced]]/Table3[[#This Row],[Shift]]</f>
        <v>405</v>
      </c>
      <c r="AD413" s="2">
        <f>Table3[[#This Row],[Units Produced]]/Table3[[#This Row],[Max Capacity]]</f>
        <v>0.62986003110419908</v>
      </c>
      <c r="AE413" s="4">
        <f>Table3[[#This Row],[Repair Time (minutes)]]/Table3[[#This Row],[Number of Repairs]]</f>
        <v>4.4000000000000004</v>
      </c>
      <c r="AF413" s="4">
        <f ca="1">Table3[[#This Row],[Total Operating Time (minutes)]]/Table3[[#This Row],[Number of failures]]</f>
        <v>207.5</v>
      </c>
      <c r="AG413" s="4">
        <f>Table3[[#This Row],[Orders Fulfilled]]/Table3[[#This Row],[Orders Received]]</f>
        <v>0.54545454545454541</v>
      </c>
      <c r="AH413" s="4">
        <f>Table3[[#This Row],[Units Produced]]/Table3[[#This Row],[Energy Consumed (kWh)]]</f>
        <v>3.6895326591965021</v>
      </c>
    </row>
    <row r="414" spans="1:34" x14ac:dyDescent="0.3">
      <c r="A414" s="1">
        <f t="shared" ca="1" si="24"/>
        <v>45153</v>
      </c>
      <c r="B414">
        <v>3</v>
      </c>
      <c r="C414" t="s">
        <v>17</v>
      </c>
      <c r="D414">
        <v>613</v>
      </c>
      <c r="E414">
        <v>599</v>
      </c>
      <c r="F414">
        <v>14</v>
      </c>
      <c r="G414">
        <f t="shared" ca="1" si="25"/>
        <v>68</v>
      </c>
      <c r="H414">
        <v>28</v>
      </c>
      <c r="I414">
        <v>559</v>
      </c>
      <c r="J414">
        <v>10</v>
      </c>
      <c r="K414">
        <v>132.38</v>
      </c>
      <c r="L414">
        <v>53</v>
      </c>
      <c r="M414">
        <v>32</v>
      </c>
      <c r="N414">
        <v>4.67</v>
      </c>
      <c r="O414">
        <v>651</v>
      </c>
      <c r="P414">
        <f t="shared" ca="1" si="26"/>
        <v>1</v>
      </c>
      <c r="Q414">
        <v>40</v>
      </c>
      <c r="R414">
        <v>2</v>
      </c>
      <c r="S414">
        <v>7</v>
      </c>
      <c r="T414">
        <f t="shared" ca="1" si="27"/>
        <v>594</v>
      </c>
      <c r="U414" s="2">
        <f ca="1">Table3[[#This Row],[Total Operating Time (minutes)]]/Table3[[#This Row],[Production planning Time(minutes)]]</f>
        <v>0.94107744107744107</v>
      </c>
      <c r="V414" s="2">
        <f>Table3[[#This Row],[Units Produced]]/Table3[[#This Row],[Max Capacity]]</f>
        <v>0.94162826420890933</v>
      </c>
      <c r="W414" s="2">
        <f>Table3[[#This Row],[Good Units]]/Table3[[#This Row],[Units Produced]]</f>
        <v>0.97716150081566067</v>
      </c>
      <c r="X414" s="2">
        <f>Table3[[#This Row],[Total Operating Time (minutes)]]/Table3[[#This Row],[Units Produced]]</f>
        <v>0.9119086460032626</v>
      </c>
      <c r="Y414" s="2">
        <f>Table3[[#This Row],[Defective Units]]/Table3[[#This Row],[Units Produced]]</f>
        <v>2.2838499184339316E-2</v>
      </c>
      <c r="Z414" s="4">
        <f ca="1">Table3[[#This Row],[Total Operating Time (minutes)]]/Table3[[#This Row],[Available Time(minutes)]]</f>
        <v>8.2205882352941178</v>
      </c>
      <c r="AA414" s="2">
        <f>Table3[[#This Row],[Good Units]]/Table3[[#This Row],[Units Produced]]</f>
        <v>0.97716150081566067</v>
      </c>
      <c r="AB414" s="2">
        <f>Table3[[#This Row],[Scrap Units]]/Table3[[#This Row],[Units Produced]]</f>
        <v>1.6313213703099509E-2</v>
      </c>
      <c r="AC414" s="4">
        <f>Table3[[#This Row],[Units Produced]]/Table3[[#This Row],[Shift]]</f>
        <v>204.33333333333334</v>
      </c>
      <c r="AD414" s="2">
        <f>Table3[[#This Row],[Units Produced]]/Table3[[#This Row],[Max Capacity]]</f>
        <v>0.94162826420890933</v>
      </c>
      <c r="AE414" s="4">
        <f>Table3[[#This Row],[Repair Time (minutes)]]/Table3[[#This Row],[Number of Repairs]]</f>
        <v>20</v>
      </c>
      <c r="AF414" s="4">
        <f ca="1">Table3[[#This Row],[Total Operating Time (minutes)]]/Table3[[#This Row],[Number of failures]]</f>
        <v>559</v>
      </c>
      <c r="AG414" s="4">
        <f>Table3[[#This Row],[Orders Fulfilled]]/Table3[[#This Row],[Orders Received]]</f>
        <v>1.65625</v>
      </c>
      <c r="AH414" s="4">
        <f>Table3[[#This Row],[Units Produced]]/Table3[[#This Row],[Energy Consumed (kWh)]]</f>
        <v>4.6306088533011032</v>
      </c>
    </row>
    <row r="415" spans="1:34" x14ac:dyDescent="0.3">
      <c r="A415" s="1">
        <f t="shared" ca="1" si="24"/>
        <v>45283</v>
      </c>
      <c r="B415">
        <v>2</v>
      </c>
      <c r="C415" t="s">
        <v>17</v>
      </c>
      <c r="D415">
        <v>610</v>
      </c>
      <c r="E415">
        <v>589</v>
      </c>
      <c r="F415">
        <v>21</v>
      </c>
      <c r="G415">
        <f t="shared" ca="1" si="25"/>
        <v>61</v>
      </c>
      <c r="H415">
        <v>34</v>
      </c>
      <c r="I415">
        <v>500</v>
      </c>
      <c r="J415">
        <v>2</v>
      </c>
      <c r="K415">
        <v>192.98</v>
      </c>
      <c r="L415">
        <v>55</v>
      </c>
      <c r="M415">
        <v>38</v>
      </c>
      <c r="N415">
        <v>3.31</v>
      </c>
      <c r="O415">
        <v>621</v>
      </c>
      <c r="P415">
        <f t="shared" ca="1" si="26"/>
        <v>2</v>
      </c>
      <c r="Q415">
        <v>30</v>
      </c>
      <c r="R415">
        <v>4</v>
      </c>
      <c r="S415">
        <v>7.8</v>
      </c>
      <c r="T415">
        <f t="shared" ca="1" si="27"/>
        <v>551</v>
      </c>
      <c r="U415" s="2">
        <f ca="1">Table3[[#This Row],[Total Operating Time (minutes)]]/Table3[[#This Row],[Production planning Time(minutes)]]</f>
        <v>0.90744101633393826</v>
      </c>
      <c r="V415" s="2">
        <f>Table3[[#This Row],[Units Produced]]/Table3[[#This Row],[Max Capacity]]</f>
        <v>0.98228663446054754</v>
      </c>
      <c r="W415" s="2">
        <f>Table3[[#This Row],[Good Units]]/Table3[[#This Row],[Units Produced]]</f>
        <v>0.96557377049180326</v>
      </c>
      <c r="X415" s="2">
        <f>Table3[[#This Row],[Total Operating Time (minutes)]]/Table3[[#This Row],[Units Produced]]</f>
        <v>0.81967213114754101</v>
      </c>
      <c r="Y415" s="2">
        <f>Table3[[#This Row],[Defective Units]]/Table3[[#This Row],[Units Produced]]</f>
        <v>3.4426229508196723E-2</v>
      </c>
      <c r="Z415" s="4">
        <f ca="1">Table3[[#This Row],[Total Operating Time (minutes)]]/Table3[[#This Row],[Available Time(minutes)]]</f>
        <v>8.1967213114754092</v>
      </c>
      <c r="AA415" s="2">
        <f>Table3[[#This Row],[Good Units]]/Table3[[#This Row],[Units Produced]]</f>
        <v>0.96557377049180326</v>
      </c>
      <c r="AB415" s="2">
        <f>Table3[[#This Row],[Scrap Units]]/Table3[[#This Row],[Units Produced]]</f>
        <v>3.2786885245901639E-3</v>
      </c>
      <c r="AC415" s="4">
        <f>Table3[[#This Row],[Units Produced]]/Table3[[#This Row],[Shift]]</f>
        <v>305</v>
      </c>
      <c r="AD415" s="2">
        <f>Table3[[#This Row],[Units Produced]]/Table3[[#This Row],[Max Capacity]]</f>
        <v>0.98228663446054754</v>
      </c>
      <c r="AE415" s="4">
        <f>Table3[[#This Row],[Repair Time (minutes)]]/Table3[[#This Row],[Number of Repairs]]</f>
        <v>7.5</v>
      </c>
      <c r="AF415" s="4">
        <f ca="1">Table3[[#This Row],[Total Operating Time (minutes)]]/Table3[[#This Row],[Number of failures]]</f>
        <v>250</v>
      </c>
      <c r="AG415" s="4">
        <f>Table3[[#This Row],[Orders Fulfilled]]/Table3[[#This Row],[Orders Received]]</f>
        <v>1.4473684210526316</v>
      </c>
      <c r="AH415" s="4">
        <f>Table3[[#This Row],[Units Produced]]/Table3[[#This Row],[Energy Consumed (kWh)]]</f>
        <v>3.1609493211731787</v>
      </c>
    </row>
    <row r="416" spans="1:34" x14ac:dyDescent="0.3">
      <c r="A416" s="1">
        <f t="shared" ca="1" si="24"/>
        <v>44955</v>
      </c>
      <c r="B416">
        <v>3</v>
      </c>
      <c r="C416" t="s">
        <v>18</v>
      </c>
      <c r="D416">
        <v>501</v>
      </c>
      <c r="E416">
        <v>480</v>
      </c>
      <c r="F416">
        <v>21</v>
      </c>
      <c r="G416">
        <f t="shared" ca="1" si="25"/>
        <v>60</v>
      </c>
      <c r="H416">
        <v>56</v>
      </c>
      <c r="I416">
        <v>547</v>
      </c>
      <c r="J416">
        <v>3</v>
      </c>
      <c r="K416">
        <v>110.13</v>
      </c>
      <c r="L416">
        <v>46</v>
      </c>
      <c r="M416">
        <v>53</v>
      </c>
      <c r="N416">
        <v>2.63</v>
      </c>
      <c r="O416">
        <v>607</v>
      </c>
      <c r="P416">
        <f t="shared" ca="1" si="26"/>
        <v>3</v>
      </c>
      <c r="Q416">
        <v>40</v>
      </c>
      <c r="R416">
        <v>5</v>
      </c>
      <c r="S416">
        <v>4.71</v>
      </c>
      <c r="T416">
        <f t="shared" ca="1" si="27"/>
        <v>529</v>
      </c>
      <c r="U416" s="2">
        <f ca="1">Table3[[#This Row],[Total Operating Time (minutes)]]/Table3[[#This Row],[Production planning Time(minutes)]]</f>
        <v>1.0340264650283555</v>
      </c>
      <c r="V416" s="2">
        <f>Table3[[#This Row],[Units Produced]]/Table3[[#This Row],[Max Capacity]]</f>
        <v>0.82537067545304776</v>
      </c>
      <c r="W416" s="2">
        <f>Table3[[#This Row],[Good Units]]/Table3[[#This Row],[Units Produced]]</f>
        <v>0.95808383233532934</v>
      </c>
      <c r="X416" s="2">
        <f>Table3[[#This Row],[Total Operating Time (minutes)]]/Table3[[#This Row],[Units Produced]]</f>
        <v>1.091816367265469</v>
      </c>
      <c r="Y416" s="2">
        <f>Table3[[#This Row],[Defective Units]]/Table3[[#This Row],[Units Produced]]</f>
        <v>4.1916167664670656E-2</v>
      </c>
      <c r="Z416" s="4">
        <f ca="1">Table3[[#This Row],[Total Operating Time (minutes)]]/Table3[[#This Row],[Available Time(minutes)]]</f>
        <v>9.1166666666666671</v>
      </c>
      <c r="AA416" s="2">
        <f>Table3[[#This Row],[Good Units]]/Table3[[#This Row],[Units Produced]]</f>
        <v>0.95808383233532934</v>
      </c>
      <c r="AB416" s="2">
        <f>Table3[[#This Row],[Scrap Units]]/Table3[[#This Row],[Units Produced]]</f>
        <v>5.9880239520958087E-3</v>
      </c>
      <c r="AC416" s="4">
        <f>Table3[[#This Row],[Units Produced]]/Table3[[#This Row],[Shift]]</f>
        <v>167</v>
      </c>
      <c r="AD416" s="2">
        <f>Table3[[#This Row],[Units Produced]]/Table3[[#This Row],[Max Capacity]]</f>
        <v>0.82537067545304776</v>
      </c>
      <c r="AE416" s="4">
        <f>Table3[[#This Row],[Repair Time (minutes)]]/Table3[[#This Row],[Number of Repairs]]</f>
        <v>8</v>
      </c>
      <c r="AF416" s="4">
        <f ca="1">Table3[[#This Row],[Total Operating Time (minutes)]]/Table3[[#This Row],[Number of failures]]</f>
        <v>182.33333333333334</v>
      </c>
      <c r="AG416" s="4">
        <f>Table3[[#This Row],[Orders Fulfilled]]/Table3[[#This Row],[Orders Received]]</f>
        <v>0.86792452830188682</v>
      </c>
      <c r="AH416" s="4">
        <f>Table3[[#This Row],[Units Produced]]/Table3[[#This Row],[Energy Consumed (kWh)]]</f>
        <v>4.5491691637156091</v>
      </c>
    </row>
    <row r="417" spans="1:34" x14ac:dyDescent="0.3">
      <c r="A417" s="1">
        <f t="shared" ca="1" si="24"/>
        <v>45228</v>
      </c>
      <c r="B417">
        <v>2</v>
      </c>
      <c r="C417" t="s">
        <v>20</v>
      </c>
      <c r="D417">
        <v>633</v>
      </c>
      <c r="E417">
        <v>611</v>
      </c>
      <c r="F417">
        <v>22</v>
      </c>
      <c r="G417">
        <f t="shared" ca="1" si="25"/>
        <v>60</v>
      </c>
      <c r="H417">
        <v>59</v>
      </c>
      <c r="I417">
        <v>454</v>
      </c>
      <c r="J417">
        <v>4</v>
      </c>
      <c r="K417">
        <v>143.9</v>
      </c>
      <c r="L417">
        <v>35</v>
      </c>
      <c r="M417">
        <v>69</v>
      </c>
      <c r="N417">
        <v>3.65</v>
      </c>
      <c r="O417">
        <v>635</v>
      </c>
      <c r="P417">
        <f t="shared" ca="1" si="26"/>
        <v>7</v>
      </c>
      <c r="Q417">
        <v>22</v>
      </c>
      <c r="R417">
        <v>1</v>
      </c>
      <c r="S417">
        <v>5.14</v>
      </c>
      <c r="T417">
        <f t="shared" ca="1" si="27"/>
        <v>500</v>
      </c>
      <c r="U417" s="2">
        <f ca="1">Table3[[#This Row],[Total Operating Time (minutes)]]/Table3[[#This Row],[Production planning Time(minutes)]]</f>
        <v>0.90800000000000003</v>
      </c>
      <c r="V417" s="2">
        <f>Table3[[#This Row],[Units Produced]]/Table3[[#This Row],[Max Capacity]]</f>
        <v>0.99685039370078743</v>
      </c>
      <c r="W417" s="2">
        <f>Table3[[#This Row],[Good Units]]/Table3[[#This Row],[Units Produced]]</f>
        <v>0.96524486571879942</v>
      </c>
      <c r="X417" s="2">
        <f>Table3[[#This Row],[Total Operating Time (minutes)]]/Table3[[#This Row],[Units Produced]]</f>
        <v>0.71721958925750395</v>
      </c>
      <c r="Y417" s="2">
        <f>Table3[[#This Row],[Defective Units]]/Table3[[#This Row],[Units Produced]]</f>
        <v>3.4755134281200632E-2</v>
      </c>
      <c r="Z417" s="4">
        <f ca="1">Table3[[#This Row],[Total Operating Time (minutes)]]/Table3[[#This Row],[Available Time(minutes)]]</f>
        <v>7.5666666666666664</v>
      </c>
      <c r="AA417" s="2">
        <f>Table3[[#This Row],[Good Units]]/Table3[[#This Row],[Units Produced]]</f>
        <v>0.96524486571879942</v>
      </c>
      <c r="AB417" s="2">
        <f>Table3[[#This Row],[Scrap Units]]/Table3[[#This Row],[Units Produced]]</f>
        <v>6.3191153238546603E-3</v>
      </c>
      <c r="AC417" s="4">
        <f>Table3[[#This Row],[Units Produced]]/Table3[[#This Row],[Shift]]</f>
        <v>316.5</v>
      </c>
      <c r="AD417" s="2">
        <f>Table3[[#This Row],[Units Produced]]/Table3[[#This Row],[Max Capacity]]</f>
        <v>0.99685039370078743</v>
      </c>
      <c r="AE417" s="4">
        <f>Table3[[#This Row],[Repair Time (minutes)]]/Table3[[#This Row],[Number of Repairs]]</f>
        <v>22</v>
      </c>
      <c r="AF417" s="4">
        <f ca="1">Table3[[#This Row],[Total Operating Time (minutes)]]/Table3[[#This Row],[Number of failures]]</f>
        <v>64.857142857142861</v>
      </c>
      <c r="AG417" s="4">
        <f>Table3[[#This Row],[Orders Fulfilled]]/Table3[[#This Row],[Orders Received]]</f>
        <v>0.50724637681159424</v>
      </c>
      <c r="AH417" s="4">
        <f>Table3[[#This Row],[Units Produced]]/Table3[[#This Row],[Energy Consumed (kWh)]]</f>
        <v>4.3988881167477416</v>
      </c>
    </row>
    <row r="418" spans="1:34" x14ac:dyDescent="0.3">
      <c r="A418" s="1">
        <f t="shared" ca="1" si="24"/>
        <v>45173</v>
      </c>
      <c r="B418">
        <v>2</v>
      </c>
      <c r="C418" t="s">
        <v>18</v>
      </c>
      <c r="D418">
        <v>519</v>
      </c>
      <c r="E418">
        <v>503</v>
      </c>
      <c r="F418">
        <v>16</v>
      </c>
      <c r="G418">
        <f t="shared" ca="1" si="25"/>
        <v>61</v>
      </c>
      <c r="H418">
        <v>18</v>
      </c>
      <c r="I418">
        <v>486</v>
      </c>
      <c r="J418">
        <v>5</v>
      </c>
      <c r="K418">
        <v>191.99</v>
      </c>
      <c r="L418">
        <v>58</v>
      </c>
      <c r="M418">
        <v>64</v>
      </c>
      <c r="N418">
        <v>2.29</v>
      </c>
      <c r="O418">
        <v>656</v>
      </c>
      <c r="P418">
        <f t="shared" ca="1" si="26"/>
        <v>4</v>
      </c>
      <c r="Q418">
        <v>23</v>
      </c>
      <c r="R418">
        <v>5</v>
      </c>
      <c r="S418">
        <v>4.57</v>
      </c>
      <c r="T418">
        <f t="shared" ca="1" si="27"/>
        <v>535</v>
      </c>
      <c r="U418" s="2">
        <f ca="1">Table3[[#This Row],[Total Operating Time (minutes)]]/Table3[[#This Row],[Production planning Time(minutes)]]</f>
        <v>0.90841121495327104</v>
      </c>
      <c r="V418" s="2">
        <f>Table3[[#This Row],[Units Produced]]/Table3[[#This Row],[Max Capacity]]</f>
        <v>0.79115853658536583</v>
      </c>
      <c r="W418" s="2">
        <f>Table3[[#This Row],[Good Units]]/Table3[[#This Row],[Units Produced]]</f>
        <v>0.96917148362235073</v>
      </c>
      <c r="X418" s="2">
        <f>Table3[[#This Row],[Total Operating Time (minutes)]]/Table3[[#This Row],[Units Produced]]</f>
        <v>0.93641618497109824</v>
      </c>
      <c r="Y418" s="2">
        <f>Table3[[#This Row],[Defective Units]]/Table3[[#This Row],[Units Produced]]</f>
        <v>3.0828516377649325E-2</v>
      </c>
      <c r="Z418" s="4">
        <f ca="1">Table3[[#This Row],[Total Operating Time (minutes)]]/Table3[[#This Row],[Available Time(minutes)]]</f>
        <v>7.9672131147540988</v>
      </c>
      <c r="AA418" s="2">
        <f>Table3[[#This Row],[Good Units]]/Table3[[#This Row],[Units Produced]]</f>
        <v>0.96917148362235073</v>
      </c>
      <c r="AB418" s="2">
        <f>Table3[[#This Row],[Scrap Units]]/Table3[[#This Row],[Units Produced]]</f>
        <v>9.6339113680154135E-3</v>
      </c>
      <c r="AC418" s="4">
        <f>Table3[[#This Row],[Units Produced]]/Table3[[#This Row],[Shift]]</f>
        <v>259.5</v>
      </c>
      <c r="AD418" s="2">
        <f>Table3[[#This Row],[Units Produced]]/Table3[[#This Row],[Max Capacity]]</f>
        <v>0.79115853658536583</v>
      </c>
      <c r="AE418" s="4">
        <f>Table3[[#This Row],[Repair Time (minutes)]]/Table3[[#This Row],[Number of Repairs]]</f>
        <v>4.5999999999999996</v>
      </c>
      <c r="AF418" s="4">
        <f ca="1">Table3[[#This Row],[Total Operating Time (minutes)]]/Table3[[#This Row],[Number of failures]]</f>
        <v>121.5</v>
      </c>
      <c r="AG418" s="4">
        <f>Table3[[#This Row],[Orders Fulfilled]]/Table3[[#This Row],[Orders Received]]</f>
        <v>0.90625</v>
      </c>
      <c r="AH418" s="4">
        <f>Table3[[#This Row],[Units Produced]]/Table3[[#This Row],[Energy Consumed (kWh)]]</f>
        <v>2.7032657950934942</v>
      </c>
    </row>
    <row r="419" spans="1:34" x14ac:dyDescent="0.3">
      <c r="A419" s="1">
        <f t="shared" ca="1" si="24"/>
        <v>45267</v>
      </c>
      <c r="B419">
        <v>1</v>
      </c>
      <c r="C419" t="s">
        <v>20</v>
      </c>
      <c r="D419">
        <v>631</v>
      </c>
      <c r="E419">
        <v>619</v>
      </c>
      <c r="F419">
        <v>12</v>
      </c>
      <c r="G419">
        <f t="shared" ca="1" si="25"/>
        <v>64</v>
      </c>
      <c r="H419">
        <v>18</v>
      </c>
      <c r="I419">
        <v>422</v>
      </c>
      <c r="J419">
        <v>2</v>
      </c>
      <c r="K419">
        <v>114.87</v>
      </c>
      <c r="L419">
        <v>55</v>
      </c>
      <c r="M419">
        <v>60</v>
      </c>
      <c r="N419">
        <v>3.84</v>
      </c>
      <c r="O419">
        <v>608</v>
      </c>
      <c r="P419">
        <f t="shared" ca="1" si="26"/>
        <v>3</v>
      </c>
      <c r="Q419">
        <v>24</v>
      </c>
      <c r="R419">
        <v>3</v>
      </c>
      <c r="S419">
        <v>6.24</v>
      </c>
      <c r="T419">
        <f t="shared" ca="1" si="27"/>
        <v>529</v>
      </c>
      <c r="U419" s="2">
        <f ca="1">Table3[[#This Row],[Total Operating Time (minutes)]]/Table3[[#This Row],[Production planning Time(minutes)]]</f>
        <v>0.7977315689981096</v>
      </c>
      <c r="V419" s="2">
        <f>Table3[[#This Row],[Units Produced]]/Table3[[#This Row],[Max Capacity]]</f>
        <v>1.037828947368421</v>
      </c>
      <c r="W419" s="2">
        <f>Table3[[#This Row],[Good Units]]/Table3[[#This Row],[Units Produced]]</f>
        <v>0.98098256735340728</v>
      </c>
      <c r="X419" s="2">
        <f>Table3[[#This Row],[Total Operating Time (minutes)]]/Table3[[#This Row],[Units Produced]]</f>
        <v>0.66877971473851028</v>
      </c>
      <c r="Y419" s="2">
        <f>Table3[[#This Row],[Defective Units]]/Table3[[#This Row],[Units Produced]]</f>
        <v>1.9017432646592711E-2</v>
      </c>
      <c r="Z419" s="4">
        <f ca="1">Table3[[#This Row],[Total Operating Time (minutes)]]/Table3[[#This Row],[Available Time(minutes)]]</f>
        <v>6.59375</v>
      </c>
      <c r="AA419" s="2">
        <f>Table3[[#This Row],[Good Units]]/Table3[[#This Row],[Units Produced]]</f>
        <v>0.98098256735340728</v>
      </c>
      <c r="AB419" s="2">
        <f>Table3[[#This Row],[Scrap Units]]/Table3[[#This Row],[Units Produced]]</f>
        <v>3.1695721077654518E-3</v>
      </c>
      <c r="AC419" s="4">
        <f>Table3[[#This Row],[Units Produced]]/Table3[[#This Row],[Shift]]</f>
        <v>631</v>
      </c>
      <c r="AD419" s="2">
        <f>Table3[[#This Row],[Units Produced]]/Table3[[#This Row],[Max Capacity]]</f>
        <v>1.037828947368421</v>
      </c>
      <c r="AE419" s="4">
        <f>Table3[[#This Row],[Repair Time (minutes)]]/Table3[[#This Row],[Number of Repairs]]</f>
        <v>8</v>
      </c>
      <c r="AF419" s="4">
        <f ca="1">Table3[[#This Row],[Total Operating Time (minutes)]]/Table3[[#This Row],[Number of failures]]</f>
        <v>140.66666666666666</v>
      </c>
      <c r="AG419" s="4">
        <f>Table3[[#This Row],[Orders Fulfilled]]/Table3[[#This Row],[Orders Received]]</f>
        <v>0.91666666666666663</v>
      </c>
      <c r="AH419" s="4">
        <f>Table3[[#This Row],[Units Produced]]/Table3[[#This Row],[Energy Consumed (kWh)]]</f>
        <v>5.4931661878645421</v>
      </c>
    </row>
    <row r="420" spans="1:34" x14ac:dyDescent="0.3">
      <c r="A420" s="1">
        <f t="shared" ca="1" si="24"/>
        <v>45138</v>
      </c>
      <c r="B420">
        <v>2</v>
      </c>
      <c r="C420" t="s">
        <v>19</v>
      </c>
      <c r="D420">
        <v>547</v>
      </c>
      <c r="E420">
        <v>525</v>
      </c>
      <c r="F420">
        <v>22</v>
      </c>
      <c r="G420">
        <f t="shared" ca="1" si="25"/>
        <v>63</v>
      </c>
      <c r="H420">
        <v>32</v>
      </c>
      <c r="I420">
        <v>569</v>
      </c>
      <c r="J420">
        <v>8</v>
      </c>
      <c r="K420">
        <v>152.12</v>
      </c>
      <c r="L420">
        <v>51</v>
      </c>
      <c r="M420">
        <v>44</v>
      </c>
      <c r="N420">
        <v>4.03</v>
      </c>
      <c r="O420">
        <v>640</v>
      </c>
      <c r="P420">
        <f t="shared" ca="1" si="26"/>
        <v>4</v>
      </c>
      <c r="Q420">
        <v>20</v>
      </c>
      <c r="R420">
        <v>1</v>
      </c>
      <c r="S420">
        <v>6.24</v>
      </c>
      <c r="T420">
        <f t="shared" ca="1" si="27"/>
        <v>586</v>
      </c>
      <c r="U420" s="2">
        <f ca="1">Table3[[#This Row],[Total Operating Time (minutes)]]/Table3[[#This Row],[Production planning Time(minutes)]]</f>
        <v>0.97098976109215018</v>
      </c>
      <c r="V420" s="2">
        <f>Table3[[#This Row],[Units Produced]]/Table3[[#This Row],[Max Capacity]]</f>
        <v>0.85468750000000004</v>
      </c>
      <c r="W420" s="2">
        <f>Table3[[#This Row],[Good Units]]/Table3[[#This Row],[Units Produced]]</f>
        <v>0.95978062157221211</v>
      </c>
      <c r="X420" s="2">
        <f>Table3[[#This Row],[Total Operating Time (minutes)]]/Table3[[#This Row],[Units Produced]]</f>
        <v>1.040219378427788</v>
      </c>
      <c r="Y420" s="2">
        <f>Table3[[#This Row],[Defective Units]]/Table3[[#This Row],[Units Produced]]</f>
        <v>4.0219378427787937E-2</v>
      </c>
      <c r="Z420" s="4">
        <f ca="1">Table3[[#This Row],[Total Operating Time (minutes)]]/Table3[[#This Row],[Available Time(minutes)]]</f>
        <v>9.0317460317460316</v>
      </c>
      <c r="AA420" s="2">
        <f>Table3[[#This Row],[Good Units]]/Table3[[#This Row],[Units Produced]]</f>
        <v>0.95978062157221211</v>
      </c>
      <c r="AB420" s="2">
        <f>Table3[[#This Row],[Scrap Units]]/Table3[[#This Row],[Units Produced]]</f>
        <v>1.4625228519195612E-2</v>
      </c>
      <c r="AC420" s="4">
        <f>Table3[[#This Row],[Units Produced]]/Table3[[#This Row],[Shift]]</f>
        <v>273.5</v>
      </c>
      <c r="AD420" s="2">
        <f>Table3[[#This Row],[Units Produced]]/Table3[[#This Row],[Max Capacity]]</f>
        <v>0.85468750000000004</v>
      </c>
      <c r="AE420" s="4">
        <f>Table3[[#This Row],[Repair Time (minutes)]]/Table3[[#This Row],[Number of Repairs]]</f>
        <v>20</v>
      </c>
      <c r="AF420" s="4">
        <f ca="1">Table3[[#This Row],[Total Operating Time (minutes)]]/Table3[[#This Row],[Number of failures]]</f>
        <v>142.25</v>
      </c>
      <c r="AG420" s="4">
        <f>Table3[[#This Row],[Orders Fulfilled]]/Table3[[#This Row],[Orders Received]]</f>
        <v>1.1590909090909092</v>
      </c>
      <c r="AH420" s="4">
        <f>Table3[[#This Row],[Units Produced]]/Table3[[#This Row],[Energy Consumed (kWh)]]</f>
        <v>3.595845385222193</v>
      </c>
    </row>
    <row r="421" spans="1:34" x14ac:dyDescent="0.3">
      <c r="A421" s="1">
        <f t="shared" ca="1" si="24"/>
        <v>45212</v>
      </c>
      <c r="B421">
        <v>2</v>
      </c>
      <c r="C421" t="s">
        <v>20</v>
      </c>
      <c r="D421">
        <v>530</v>
      </c>
      <c r="E421">
        <v>516</v>
      </c>
      <c r="F421">
        <v>14</v>
      </c>
      <c r="G421">
        <f t="shared" ca="1" si="25"/>
        <v>70</v>
      </c>
      <c r="H421">
        <v>11</v>
      </c>
      <c r="I421">
        <v>522</v>
      </c>
      <c r="J421">
        <v>5</v>
      </c>
      <c r="K421">
        <v>141.28</v>
      </c>
      <c r="L421">
        <v>56</v>
      </c>
      <c r="M421">
        <v>40</v>
      </c>
      <c r="N421">
        <v>4.2300000000000004</v>
      </c>
      <c r="O421">
        <v>675</v>
      </c>
      <c r="P421">
        <f t="shared" ca="1" si="26"/>
        <v>2</v>
      </c>
      <c r="Q421">
        <v>27</v>
      </c>
      <c r="R421">
        <v>3</v>
      </c>
      <c r="S421">
        <v>6.76</v>
      </c>
      <c r="T421">
        <f t="shared" ca="1" si="27"/>
        <v>583</v>
      </c>
      <c r="U421" s="2">
        <f ca="1">Table3[[#This Row],[Total Operating Time (minutes)]]/Table3[[#This Row],[Production planning Time(minutes)]]</f>
        <v>0.89536878216123494</v>
      </c>
      <c r="V421" s="2">
        <f>Table3[[#This Row],[Units Produced]]/Table3[[#This Row],[Max Capacity]]</f>
        <v>0.78518518518518521</v>
      </c>
      <c r="W421" s="2">
        <f>Table3[[#This Row],[Good Units]]/Table3[[#This Row],[Units Produced]]</f>
        <v>0.97358490566037736</v>
      </c>
      <c r="X421" s="2">
        <f>Table3[[#This Row],[Total Operating Time (minutes)]]/Table3[[#This Row],[Units Produced]]</f>
        <v>0.98490566037735849</v>
      </c>
      <c r="Y421" s="2">
        <f>Table3[[#This Row],[Defective Units]]/Table3[[#This Row],[Units Produced]]</f>
        <v>2.6415094339622643E-2</v>
      </c>
      <c r="Z421" s="4">
        <f ca="1">Table3[[#This Row],[Total Operating Time (minutes)]]/Table3[[#This Row],[Available Time(minutes)]]</f>
        <v>7.4571428571428573</v>
      </c>
      <c r="AA421" s="2">
        <f>Table3[[#This Row],[Good Units]]/Table3[[#This Row],[Units Produced]]</f>
        <v>0.97358490566037736</v>
      </c>
      <c r="AB421" s="2">
        <f>Table3[[#This Row],[Scrap Units]]/Table3[[#This Row],[Units Produced]]</f>
        <v>9.433962264150943E-3</v>
      </c>
      <c r="AC421" s="4">
        <f>Table3[[#This Row],[Units Produced]]/Table3[[#This Row],[Shift]]</f>
        <v>265</v>
      </c>
      <c r="AD421" s="2">
        <f>Table3[[#This Row],[Units Produced]]/Table3[[#This Row],[Max Capacity]]</f>
        <v>0.78518518518518521</v>
      </c>
      <c r="AE421" s="4">
        <f>Table3[[#This Row],[Repair Time (minutes)]]/Table3[[#This Row],[Number of Repairs]]</f>
        <v>9</v>
      </c>
      <c r="AF421" s="4">
        <f ca="1">Table3[[#This Row],[Total Operating Time (minutes)]]/Table3[[#This Row],[Number of failures]]</f>
        <v>261</v>
      </c>
      <c r="AG421" s="4">
        <f>Table3[[#This Row],[Orders Fulfilled]]/Table3[[#This Row],[Orders Received]]</f>
        <v>1.4</v>
      </c>
      <c r="AH421" s="4">
        <f>Table3[[#This Row],[Units Produced]]/Table3[[#This Row],[Energy Consumed (kWh)]]</f>
        <v>3.7514156285390712</v>
      </c>
    </row>
    <row r="422" spans="1:34" x14ac:dyDescent="0.3">
      <c r="A422" s="1">
        <f t="shared" ca="1" si="24"/>
        <v>45253</v>
      </c>
      <c r="B422">
        <v>1</v>
      </c>
      <c r="C422" t="s">
        <v>21</v>
      </c>
      <c r="D422">
        <v>614</v>
      </c>
      <c r="E422">
        <v>593</v>
      </c>
      <c r="F422">
        <v>21</v>
      </c>
      <c r="G422">
        <f t="shared" ca="1" si="25"/>
        <v>64</v>
      </c>
      <c r="H422">
        <v>32</v>
      </c>
      <c r="I422">
        <v>442</v>
      </c>
      <c r="J422">
        <v>2</v>
      </c>
      <c r="K422">
        <v>185.36</v>
      </c>
      <c r="L422">
        <v>44</v>
      </c>
      <c r="M422">
        <v>44</v>
      </c>
      <c r="N422">
        <v>2.82</v>
      </c>
      <c r="O422">
        <v>699</v>
      </c>
      <c r="P422">
        <f t="shared" ca="1" si="26"/>
        <v>4</v>
      </c>
      <c r="Q422">
        <v>21</v>
      </c>
      <c r="R422">
        <v>3</v>
      </c>
      <c r="S422">
        <v>6.88</v>
      </c>
      <c r="T422">
        <f t="shared" ca="1" si="27"/>
        <v>557</v>
      </c>
      <c r="U422" s="2">
        <f ca="1">Table3[[#This Row],[Total Operating Time (minutes)]]/Table3[[#This Row],[Production planning Time(minutes)]]</f>
        <v>0.79353680430879714</v>
      </c>
      <c r="V422" s="2">
        <f>Table3[[#This Row],[Units Produced]]/Table3[[#This Row],[Max Capacity]]</f>
        <v>0.87839771101573672</v>
      </c>
      <c r="W422" s="2">
        <f>Table3[[#This Row],[Good Units]]/Table3[[#This Row],[Units Produced]]</f>
        <v>0.96579804560260585</v>
      </c>
      <c r="X422" s="2">
        <f>Table3[[#This Row],[Total Operating Time (minutes)]]/Table3[[#This Row],[Units Produced]]</f>
        <v>0.71986970684039087</v>
      </c>
      <c r="Y422" s="2">
        <f>Table3[[#This Row],[Defective Units]]/Table3[[#This Row],[Units Produced]]</f>
        <v>3.4201954397394138E-2</v>
      </c>
      <c r="Z422" s="4">
        <f ca="1">Table3[[#This Row],[Total Operating Time (minutes)]]/Table3[[#This Row],[Available Time(minutes)]]</f>
        <v>6.90625</v>
      </c>
      <c r="AA422" s="2">
        <f>Table3[[#This Row],[Good Units]]/Table3[[#This Row],[Units Produced]]</f>
        <v>0.96579804560260585</v>
      </c>
      <c r="AB422" s="2">
        <f>Table3[[#This Row],[Scrap Units]]/Table3[[#This Row],[Units Produced]]</f>
        <v>3.2573289902280132E-3</v>
      </c>
      <c r="AC422" s="4">
        <f>Table3[[#This Row],[Units Produced]]/Table3[[#This Row],[Shift]]</f>
        <v>614</v>
      </c>
      <c r="AD422" s="2">
        <f>Table3[[#This Row],[Units Produced]]/Table3[[#This Row],[Max Capacity]]</f>
        <v>0.87839771101573672</v>
      </c>
      <c r="AE422" s="4">
        <f>Table3[[#This Row],[Repair Time (minutes)]]/Table3[[#This Row],[Number of Repairs]]</f>
        <v>7</v>
      </c>
      <c r="AF422" s="4">
        <f ca="1">Table3[[#This Row],[Total Operating Time (minutes)]]/Table3[[#This Row],[Number of failures]]</f>
        <v>110.5</v>
      </c>
      <c r="AG422" s="4">
        <f>Table3[[#This Row],[Orders Fulfilled]]/Table3[[#This Row],[Orders Received]]</f>
        <v>1</v>
      </c>
      <c r="AH422" s="4">
        <f>Table3[[#This Row],[Units Produced]]/Table3[[#This Row],[Energy Consumed (kWh)]]</f>
        <v>3.3124730254639618</v>
      </c>
    </row>
    <row r="423" spans="1:34" x14ac:dyDescent="0.3">
      <c r="A423" s="1">
        <f t="shared" ca="1" si="24"/>
        <v>44972</v>
      </c>
      <c r="B423">
        <v>3</v>
      </c>
      <c r="C423" t="s">
        <v>20</v>
      </c>
      <c r="D423">
        <v>570</v>
      </c>
      <c r="E423">
        <v>543</v>
      </c>
      <c r="F423">
        <v>27</v>
      </c>
      <c r="G423">
        <f t="shared" ca="1" si="25"/>
        <v>60</v>
      </c>
      <c r="H423">
        <v>50</v>
      </c>
      <c r="I423">
        <v>403</v>
      </c>
      <c r="J423">
        <v>2</v>
      </c>
      <c r="K423">
        <v>179.3</v>
      </c>
      <c r="L423">
        <v>38</v>
      </c>
      <c r="M423">
        <v>48</v>
      </c>
      <c r="N423">
        <v>4.68</v>
      </c>
      <c r="O423">
        <v>662</v>
      </c>
      <c r="P423">
        <f t="shared" ca="1" si="26"/>
        <v>5</v>
      </c>
      <c r="Q423">
        <v>22</v>
      </c>
      <c r="R423">
        <v>3</v>
      </c>
      <c r="S423">
        <v>5.79</v>
      </c>
      <c r="T423">
        <f t="shared" ca="1" si="27"/>
        <v>513</v>
      </c>
      <c r="U423" s="2">
        <f ca="1">Table3[[#This Row],[Total Operating Time (minutes)]]/Table3[[#This Row],[Production planning Time(minutes)]]</f>
        <v>0.78557504873294348</v>
      </c>
      <c r="V423" s="2">
        <f>Table3[[#This Row],[Units Produced]]/Table3[[#This Row],[Max Capacity]]</f>
        <v>0.86102719033232633</v>
      </c>
      <c r="W423" s="2">
        <f>Table3[[#This Row],[Good Units]]/Table3[[#This Row],[Units Produced]]</f>
        <v>0.95263157894736838</v>
      </c>
      <c r="X423" s="2">
        <f>Table3[[#This Row],[Total Operating Time (minutes)]]/Table3[[#This Row],[Units Produced]]</f>
        <v>0.7070175438596491</v>
      </c>
      <c r="Y423" s="2">
        <f>Table3[[#This Row],[Defective Units]]/Table3[[#This Row],[Units Produced]]</f>
        <v>4.736842105263158E-2</v>
      </c>
      <c r="Z423" s="4">
        <f ca="1">Table3[[#This Row],[Total Operating Time (minutes)]]/Table3[[#This Row],[Available Time(minutes)]]</f>
        <v>6.7166666666666668</v>
      </c>
      <c r="AA423" s="2">
        <f>Table3[[#This Row],[Good Units]]/Table3[[#This Row],[Units Produced]]</f>
        <v>0.95263157894736838</v>
      </c>
      <c r="AB423" s="2">
        <f>Table3[[#This Row],[Scrap Units]]/Table3[[#This Row],[Units Produced]]</f>
        <v>3.5087719298245615E-3</v>
      </c>
      <c r="AC423" s="4">
        <f>Table3[[#This Row],[Units Produced]]/Table3[[#This Row],[Shift]]</f>
        <v>190</v>
      </c>
      <c r="AD423" s="2">
        <f>Table3[[#This Row],[Units Produced]]/Table3[[#This Row],[Max Capacity]]</f>
        <v>0.86102719033232633</v>
      </c>
      <c r="AE423" s="4">
        <f>Table3[[#This Row],[Repair Time (minutes)]]/Table3[[#This Row],[Number of Repairs]]</f>
        <v>7.333333333333333</v>
      </c>
      <c r="AF423" s="4">
        <f ca="1">Table3[[#This Row],[Total Operating Time (minutes)]]/Table3[[#This Row],[Number of failures]]</f>
        <v>80.599999999999994</v>
      </c>
      <c r="AG423" s="4">
        <f>Table3[[#This Row],[Orders Fulfilled]]/Table3[[#This Row],[Orders Received]]</f>
        <v>0.79166666666666663</v>
      </c>
      <c r="AH423" s="4">
        <f>Table3[[#This Row],[Units Produced]]/Table3[[#This Row],[Energy Consumed (kWh)]]</f>
        <v>3.1790295593976574</v>
      </c>
    </row>
    <row r="424" spans="1:34" x14ac:dyDescent="0.3">
      <c r="A424" s="1">
        <f t="shared" ca="1" si="24"/>
        <v>45194</v>
      </c>
      <c r="B424">
        <v>1</v>
      </c>
      <c r="C424" t="s">
        <v>20</v>
      </c>
      <c r="D424">
        <v>587</v>
      </c>
      <c r="E424">
        <v>576</v>
      </c>
      <c r="F424">
        <v>11</v>
      </c>
      <c r="G424">
        <f t="shared" ca="1" si="25"/>
        <v>66</v>
      </c>
      <c r="H424">
        <v>35</v>
      </c>
      <c r="I424">
        <v>499</v>
      </c>
      <c r="J424">
        <v>10</v>
      </c>
      <c r="K424">
        <v>125.11</v>
      </c>
      <c r="L424">
        <v>35</v>
      </c>
      <c r="M424">
        <v>54</v>
      </c>
      <c r="N424">
        <v>3.89</v>
      </c>
      <c r="O424">
        <v>659</v>
      </c>
      <c r="P424">
        <f t="shared" ca="1" si="26"/>
        <v>4</v>
      </c>
      <c r="Q424">
        <v>28</v>
      </c>
      <c r="R424">
        <v>5</v>
      </c>
      <c r="S424">
        <v>7.63</v>
      </c>
      <c r="T424">
        <f t="shared" ca="1" si="27"/>
        <v>588</v>
      </c>
      <c r="U424" s="2">
        <f ca="1">Table3[[#This Row],[Total Operating Time (minutes)]]/Table3[[#This Row],[Production planning Time(minutes)]]</f>
        <v>0.84863945578231292</v>
      </c>
      <c r="V424" s="2">
        <f>Table3[[#This Row],[Units Produced]]/Table3[[#This Row],[Max Capacity]]</f>
        <v>0.89074355083459789</v>
      </c>
      <c r="W424" s="2">
        <f>Table3[[#This Row],[Good Units]]/Table3[[#This Row],[Units Produced]]</f>
        <v>0.98126064735945484</v>
      </c>
      <c r="X424" s="2">
        <f>Table3[[#This Row],[Total Operating Time (minutes)]]/Table3[[#This Row],[Units Produced]]</f>
        <v>0.85008517887563884</v>
      </c>
      <c r="Y424" s="2">
        <f>Table3[[#This Row],[Defective Units]]/Table3[[#This Row],[Units Produced]]</f>
        <v>1.8739352640545145E-2</v>
      </c>
      <c r="Z424" s="4">
        <f ca="1">Table3[[#This Row],[Total Operating Time (minutes)]]/Table3[[#This Row],[Available Time(minutes)]]</f>
        <v>7.5606060606060606</v>
      </c>
      <c r="AA424" s="2">
        <f>Table3[[#This Row],[Good Units]]/Table3[[#This Row],[Units Produced]]</f>
        <v>0.98126064735945484</v>
      </c>
      <c r="AB424" s="2">
        <f>Table3[[#This Row],[Scrap Units]]/Table3[[#This Row],[Units Produced]]</f>
        <v>1.7035775127768313E-2</v>
      </c>
      <c r="AC424" s="4">
        <f>Table3[[#This Row],[Units Produced]]/Table3[[#This Row],[Shift]]</f>
        <v>587</v>
      </c>
      <c r="AD424" s="2">
        <f>Table3[[#This Row],[Units Produced]]/Table3[[#This Row],[Max Capacity]]</f>
        <v>0.89074355083459789</v>
      </c>
      <c r="AE424" s="4">
        <f>Table3[[#This Row],[Repair Time (minutes)]]/Table3[[#This Row],[Number of Repairs]]</f>
        <v>5.6</v>
      </c>
      <c r="AF424" s="4">
        <f ca="1">Table3[[#This Row],[Total Operating Time (minutes)]]/Table3[[#This Row],[Number of failures]]</f>
        <v>124.75</v>
      </c>
      <c r="AG424" s="4">
        <f>Table3[[#This Row],[Orders Fulfilled]]/Table3[[#This Row],[Orders Received]]</f>
        <v>0.64814814814814814</v>
      </c>
      <c r="AH424" s="4">
        <f>Table3[[#This Row],[Units Produced]]/Table3[[#This Row],[Energy Consumed (kWh)]]</f>
        <v>4.691871153385021</v>
      </c>
    </row>
    <row r="425" spans="1:34" x14ac:dyDescent="0.3">
      <c r="A425" s="1">
        <f t="shared" ca="1" si="24"/>
        <v>44936</v>
      </c>
      <c r="B425">
        <v>2</v>
      </c>
      <c r="C425" t="s">
        <v>19</v>
      </c>
      <c r="D425">
        <v>637</v>
      </c>
      <c r="E425">
        <v>623</v>
      </c>
      <c r="F425">
        <v>14</v>
      </c>
      <c r="G425">
        <f t="shared" ca="1" si="25"/>
        <v>69</v>
      </c>
      <c r="H425">
        <v>44</v>
      </c>
      <c r="I425">
        <v>554</v>
      </c>
      <c r="J425">
        <v>10</v>
      </c>
      <c r="K425">
        <v>174.65</v>
      </c>
      <c r="L425">
        <v>46</v>
      </c>
      <c r="M425">
        <v>40</v>
      </c>
      <c r="N425">
        <v>2.21</v>
      </c>
      <c r="O425">
        <v>681</v>
      </c>
      <c r="P425">
        <f t="shared" ca="1" si="26"/>
        <v>6</v>
      </c>
      <c r="Q425">
        <v>23</v>
      </c>
      <c r="R425">
        <v>5</v>
      </c>
      <c r="S425">
        <v>7.29</v>
      </c>
      <c r="T425">
        <f t="shared" ca="1" si="27"/>
        <v>584</v>
      </c>
      <c r="U425" s="2">
        <f ca="1">Table3[[#This Row],[Total Operating Time (minutes)]]/Table3[[#This Row],[Production planning Time(minutes)]]</f>
        <v>0.94863013698630139</v>
      </c>
      <c r="V425" s="2">
        <f>Table3[[#This Row],[Units Produced]]/Table3[[#This Row],[Max Capacity]]</f>
        <v>0.93538913362701914</v>
      </c>
      <c r="W425" s="2">
        <f>Table3[[#This Row],[Good Units]]/Table3[[#This Row],[Units Produced]]</f>
        <v>0.97802197802197799</v>
      </c>
      <c r="X425" s="2">
        <f>Table3[[#This Row],[Total Operating Time (minutes)]]/Table3[[#This Row],[Units Produced]]</f>
        <v>0.86970172684458402</v>
      </c>
      <c r="Y425" s="2">
        <f>Table3[[#This Row],[Defective Units]]/Table3[[#This Row],[Units Produced]]</f>
        <v>2.197802197802198E-2</v>
      </c>
      <c r="Z425" s="4">
        <f ca="1">Table3[[#This Row],[Total Operating Time (minutes)]]/Table3[[#This Row],[Available Time(minutes)]]</f>
        <v>8.0289855072463769</v>
      </c>
      <c r="AA425" s="2">
        <f>Table3[[#This Row],[Good Units]]/Table3[[#This Row],[Units Produced]]</f>
        <v>0.97802197802197799</v>
      </c>
      <c r="AB425" s="2">
        <f>Table3[[#This Row],[Scrap Units]]/Table3[[#This Row],[Units Produced]]</f>
        <v>1.5698587127158554E-2</v>
      </c>
      <c r="AC425" s="4">
        <f>Table3[[#This Row],[Units Produced]]/Table3[[#This Row],[Shift]]</f>
        <v>318.5</v>
      </c>
      <c r="AD425" s="2">
        <f>Table3[[#This Row],[Units Produced]]/Table3[[#This Row],[Max Capacity]]</f>
        <v>0.93538913362701914</v>
      </c>
      <c r="AE425" s="4">
        <f>Table3[[#This Row],[Repair Time (minutes)]]/Table3[[#This Row],[Number of Repairs]]</f>
        <v>4.5999999999999996</v>
      </c>
      <c r="AF425" s="4">
        <f ca="1">Table3[[#This Row],[Total Operating Time (minutes)]]/Table3[[#This Row],[Number of failures]]</f>
        <v>92.333333333333329</v>
      </c>
      <c r="AG425" s="4">
        <f>Table3[[#This Row],[Orders Fulfilled]]/Table3[[#This Row],[Orders Received]]</f>
        <v>1.1499999999999999</v>
      </c>
      <c r="AH425" s="4">
        <f>Table3[[#This Row],[Units Produced]]/Table3[[#This Row],[Energy Consumed (kWh)]]</f>
        <v>3.6472945891783568</v>
      </c>
    </row>
    <row r="426" spans="1:34" x14ac:dyDescent="0.3">
      <c r="A426" s="1">
        <f t="shared" ca="1" si="24"/>
        <v>45123</v>
      </c>
      <c r="B426">
        <v>1</v>
      </c>
      <c r="C426" t="s">
        <v>20</v>
      </c>
      <c r="D426">
        <v>503</v>
      </c>
      <c r="E426">
        <v>487</v>
      </c>
      <c r="F426">
        <v>16</v>
      </c>
      <c r="G426">
        <f t="shared" ca="1" si="25"/>
        <v>70</v>
      </c>
      <c r="H426">
        <v>55</v>
      </c>
      <c r="I426">
        <v>516</v>
      </c>
      <c r="J426">
        <v>8</v>
      </c>
      <c r="K426">
        <v>172.36</v>
      </c>
      <c r="L426">
        <v>40</v>
      </c>
      <c r="M426">
        <v>63</v>
      </c>
      <c r="N426">
        <v>4.96</v>
      </c>
      <c r="O426">
        <v>694</v>
      </c>
      <c r="P426">
        <f t="shared" ca="1" si="26"/>
        <v>6</v>
      </c>
      <c r="Q426">
        <v>26</v>
      </c>
      <c r="R426">
        <v>4</v>
      </c>
      <c r="S426">
        <v>3.08</v>
      </c>
      <c r="T426">
        <f t="shared" ca="1" si="27"/>
        <v>582</v>
      </c>
      <c r="U426" s="2">
        <f ca="1">Table3[[#This Row],[Total Operating Time (minutes)]]/Table3[[#This Row],[Production planning Time(minutes)]]</f>
        <v>0.88659793814432986</v>
      </c>
      <c r="V426" s="2">
        <f>Table3[[#This Row],[Units Produced]]/Table3[[#This Row],[Max Capacity]]</f>
        <v>0.72478386167146969</v>
      </c>
      <c r="W426" s="2">
        <f>Table3[[#This Row],[Good Units]]/Table3[[#This Row],[Units Produced]]</f>
        <v>0.96819085487077539</v>
      </c>
      <c r="X426" s="2">
        <f>Table3[[#This Row],[Total Operating Time (minutes)]]/Table3[[#This Row],[Units Produced]]</f>
        <v>1.025844930417495</v>
      </c>
      <c r="Y426" s="2">
        <f>Table3[[#This Row],[Defective Units]]/Table3[[#This Row],[Units Produced]]</f>
        <v>3.1809145129224649E-2</v>
      </c>
      <c r="Z426" s="4">
        <f ca="1">Table3[[#This Row],[Total Operating Time (minutes)]]/Table3[[#This Row],[Available Time(minutes)]]</f>
        <v>7.371428571428571</v>
      </c>
      <c r="AA426" s="2">
        <f>Table3[[#This Row],[Good Units]]/Table3[[#This Row],[Units Produced]]</f>
        <v>0.96819085487077539</v>
      </c>
      <c r="AB426" s="2">
        <f>Table3[[#This Row],[Scrap Units]]/Table3[[#This Row],[Units Produced]]</f>
        <v>1.5904572564612324E-2</v>
      </c>
      <c r="AC426" s="4">
        <f>Table3[[#This Row],[Units Produced]]/Table3[[#This Row],[Shift]]</f>
        <v>503</v>
      </c>
      <c r="AD426" s="2">
        <f>Table3[[#This Row],[Units Produced]]/Table3[[#This Row],[Max Capacity]]</f>
        <v>0.72478386167146969</v>
      </c>
      <c r="AE426" s="4">
        <f>Table3[[#This Row],[Repair Time (minutes)]]/Table3[[#This Row],[Number of Repairs]]</f>
        <v>6.5</v>
      </c>
      <c r="AF426" s="4">
        <f ca="1">Table3[[#This Row],[Total Operating Time (minutes)]]/Table3[[#This Row],[Number of failures]]</f>
        <v>86</v>
      </c>
      <c r="AG426" s="4">
        <f>Table3[[#This Row],[Orders Fulfilled]]/Table3[[#This Row],[Orders Received]]</f>
        <v>0.63492063492063489</v>
      </c>
      <c r="AH426" s="4">
        <f>Table3[[#This Row],[Units Produced]]/Table3[[#This Row],[Energy Consumed (kWh)]]</f>
        <v>2.9183105128800184</v>
      </c>
    </row>
    <row r="427" spans="1:34" x14ac:dyDescent="0.3">
      <c r="A427" s="1">
        <f t="shared" ca="1" si="24"/>
        <v>44937</v>
      </c>
      <c r="B427">
        <v>2</v>
      </c>
      <c r="C427" t="s">
        <v>18</v>
      </c>
      <c r="D427">
        <v>546</v>
      </c>
      <c r="E427">
        <v>522</v>
      </c>
      <c r="F427">
        <v>24</v>
      </c>
      <c r="G427">
        <f t="shared" ca="1" si="25"/>
        <v>64</v>
      </c>
      <c r="H427">
        <v>42</v>
      </c>
      <c r="I427">
        <v>487</v>
      </c>
      <c r="J427">
        <v>8</v>
      </c>
      <c r="K427">
        <v>105.39</v>
      </c>
      <c r="L427">
        <v>55</v>
      </c>
      <c r="M427">
        <v>59</v>
      </c>
      <c r="N427">
        <v>4.47</v>
      </c>
      <c r="O427">
        <v>649</v>
      </c>
      <c r="P427">
        <f t="shared" ca="1" si="26"/>
        <v>3</v>
      </c>
      <c r="Q427">
        <v>34</v>
      </c>
      <c r="R427">
        <v>4</v>
      </c>
      <c r="S427">
        <v>5.52</v>
      </c>
      <c r="T427">
        <f t="shared" ca="1" si="27"/>
        <v>525</v>
      </c>
      <c r="U427" s="2">
        <f ca="1">Table3[[#This Row],[Total Operating Time (minutes)]]/Table3[[#This Row],[Production planning Time(minutes)]]</f>
        <v>0.92761904761904757</v>
      </c>
      <c r="V427" s="2">
        <f>Table3[[#This Row],[Units Produced]]/Table3[[#This Row],[Max Capacity]]</f>
        <v>0.8412942989214176</v>
      </c>
      <c r="W427" s="2">
        <f>Table3[[#This Row],[Good Units]]/Table3[[#This Row],[Units Produced]]</f>
        <v>0.95604395604395609</v>
      </c>
      <c r="X427" s="2">
        <f>Table3[[#This Row],[Total Operating Time (minutes)]]/Table3[[#This Row],[Units Produced]]</f>
        <v>0.89194139194139199</v>
      </c>
      <c r="Y427" s="2">
        <f>Table3[[#This Row],[Defective Units]]/Table3[[#This Row],[Units Produced]]</f>
        <v>4.3956043956043959E-2</v>
      </c>
      <c r="Z427" s="4">
        <f ca="1">Table3[[#This Row],[Total Operating Time (minutes)]]/Table3[[#This Row],[Available Time(minutes)]]</f>
        <v>7.609375</v>
      </c>
      <c r="AA427" s="2">
        <f>Table3[[#This Row],[Good Units]]/Table3[[#This Row],[Units Produced]]</f>
        <v>0.95604395604395609</v>
      </c>
      <c r="AB427" s="2">
        <f>Table3[[#This Row],[Scrap Units]]/Table3[[#This Row],[Units Produced]]</f>
        <v>1.4652014652014652E-2</v>
      </c>
      <c r="AC427" s="4">
        <f>Table3[[#This Row],[Units Produced]]/Table3[[#This Row],[Shift]]</f>
        <v>273</v>
      </c>
      <c r="AD427" s="2">
        <f>Table3[[#This Row],[Units Produced]]/Table3[[#This Row],[Max Capacity]]</f>
        <v>0.8412942989214176</v>
      </c>
      <c r="AE427" s="4">
        <f>Table3[[#This Row],[Repair Time (minutes)]]/Table3[[#This Row],[Number of Repairs]]</f>
        <v>8.5</v>
      </c>
      <c r="AF427" s="4">
        <f ca="1">Table3[[#This Row],[Total Operating Time (minutes)]]/Table3[[#This Row],[Number of failures]]</f>
        <v>162.33333333333334</v>
      </c>
      <c r="AG427" s="4">
        <f>Table3[[#This Row],[Orders Fulfilled]]/Table3[[#This Row],[Orders Received]]</f>
        <v>0.93220338983050843</v>
      </c>
      <c r="AH427" s="4">
        <f>Table3[[#This Row],[Units Produced]]/Table3[[#This Row],[Energy Consumed (kWh)]]</f>
        <v>5.1807571875889549</v>
      </c>
    </row>
    <row r="428" spans="1:34" x14ac:dyDescent="0.3">
      <c r="A428" s="1">
        <f t="shared" ca="1" si="24"/>
        <v>44951</v>
      </c>
      <c r="B428">
        <v>1</v>
      </c>
      <c r="C428" t="s">
        <v>18</v>
      </c>
      <c r="D428">
        <v>596</v>
      </c>
      <c r="E428">
        <v>570</v>
      </c>
      <c r="F428">
        <v>26</v>
      </c>
      <c r="G428">
        <f t="shared" ca="1" si="25"/>
        <v>65</v>
      </c>
      <c r="H428">
        <v>27</v>
      </c>
      <c r="I428">
        <v>471</v>
      </c>
      <c r="J428">
        <v>7</v>
      </c>
      <c r="K428">
        <v>128.85</v>
      </c>
      <c r="L428">
        <v>41</v>
      </c>
      <c r="M428">
        <v>59</v>
      </c>
      <c r="N428">
        <v>4.68</v>
      </c>
      <c r="O428">
        <v>610</v>
      </c>
      <c r="P428">
        <f t="shared" ca="1" si="26"/>
        <v>3</v>
      </c>
      <c r="Q428">
        <v>35</v>
      </c>
      <c r="R428">
        <v>1</v>
      </c>
      <c r="S428">
        <v>5.94</v>
      </c>
      <c r="T428">
        <f t="shared" ca="1" si="27"/>
        <v>506</v>
      </c>
      <c r="U428" s="2">
        <f ca="1">Table3[[#This Row],[Total Operating Time (minutes)]]/Table3[[#This Row],[Production planning Time(minutes)]]</f>
        <v>0.93083003952569165</v>
      </c>
      <c r="V428" s="2">
        <f>Table3[[#This Row],[Units Produced]]/Table3[[#This Row],[Max Capacity]]</f>
        <v>0.9770491803278688</v>
      </c>
      <c r="W428" s="2">
        <f>Table3[[#This Row],[Good Units]]/Table3[[#This Row],[Units Produced]]</f>
        <v>0.9563758389261745</v>
      </c>
      <c r="X428" s="2">
        <f>Table3[[#This Row],[Total Operating Time (minutes)]]/Table3[[#This Row],[Units Produced]]</f>
        <v>0.79026845637583898</v>
      </c>
      <c r="Y428" s="2">
        <f>Table3[[#This Row],[Defective Units]]/Table3[[#This Row],[Units Produced]]</f>
        <v>4.3624161073825503E-2</v>
      </c>
      <c r="Z428" s="4">
        <f ca="1">Table3[[#This Row],[Total Operating Time (minutes)]]/Table3[[#This Row],[Available Time(minutes)]]</f>
        <v>7.2461538461538462</v>
      </c>
      <c r="AA428" s="2">
        <f>Table3[[#This Row],[Good Units]]/Table3[[#This Row],[Units Produced]]</f>
        <v>0.9563758389261745</v>
      </c>
      <c r="AB428" s="2">
        <f>Table3[[#This Row],[Scrap Units]]/Table3[[#This Row],[Units Produced]]</f>
        <v>1.1744966442953021E-2</v>
      </c>
      <c r="AC428" s="4">
        <f>Table3[[#This Row],[Units Produced]]/Table3[[#This Row],[Shift]]</f>
        <v>596</v>
      </c>
      <c r="AD428" s="2">
        <f>Table3[[#This Row],[Units Produced]]/Table3[[#This Row],[Max Capacity]]</f>
        <v>0.9770491803278688</v>
      </c>
      <c r="AE428" s="4">
        <f>Table3[[#This Row],[Repair Time (minutes)]]/Table3[[#This Row],[Number of Repairs]]</f>
        <v>35</v>
      </c>
      <c r="AF428" s="4">
        <f ca="1">Table3[[#This Row],[Total Operating Time (minutes)]]/Table3[[#This Row],[Number of failures]]</f>
        <v>157</v>
      </c>
      <c r="AG428" s="4">
        <f>Table3[[#This Row],[Orders Fulfilled]]/Table3[[#This Row],[Orders Received]]</f>
        <v>0.69491525423728817</v>
      </c>
      <c r="AH428" s="4">
        <f>Table3[[#This Row],[Units Produced]]/Table3[[#This Row],[Energy Consumed (kWh)]]</f>
        <v>4.6255335661622041</v>
      </c>
    </row>
    <row r="429" spans="1:34" x14ac:dyDescent="0.3">
      <c r="A429" s="1">
        <f t="shared" ca="1" si="24"/>
        <v>45219</v>
      </c>
      <c r="B429">
        <v>1</v>
      </c>
      <c r="C429" t="s">
        <v>20</v>
      </c>
      <c r="D429">
        <v>686</v>
      </c>
      <c r="E429">
        <v>670</v>
      </c>
      <c r="F429">
        <v>16</v>
      </c>
      <c r="G429">
        <f t="shared" ca="1" si="25"/>
        <v>61</v>
      </c>
      <c r="H429">
        <v>17</v>
      </c>
      <c r="I429">
        <v>573</v>
      </c>
      <c r="J429">
        <v>5</v>
      </c>
      <c r="K429">
        <v>143.08000000000001</v>
      </c>
      <c r="L429">
        <v>37</v>
      </c>
      <c r="M429">
        <v>37</v>
      </c>
      <c r="N429">
        <v>3.44</v>
      </c>
      <c r="O429">
        <v>616</v>
      </c>
      <c r="P429">
        <f t="shared" ca="1" si="26"/>
        <v>3</v>
      </c>
      <c r="Q429">
        <v>26</v>
      </c>
      <c r="R429">
        <v>5</v>
      </c>
      <c r="S429">
        <v>7.14</v>
      </c>
      <c r="T429">
        <f t="shared" ca="1" si="27"/>
        <v>585</v>
      </c>
      <c r="U429" s="2">
        <f ca="1">Table3[[#This Row],[Total Operating Time (minutes)]]/Table3[[#This Row],[Production planning Time(minutes)]]</f>
        <v>0.97948717948717945</v>
      </c>
      <c r="V429" s="2">
        <f>Table3[[#This Row],[Units Produced]]/Table3[[#This Row],[Max Capacity]]</f>
        <v>1.1136363636363635</v>
      </c>
      <c r="W429" s="2">
        <f>Table3[[#This Row],[Good Units]]/Table3[[#This Row],[Units Produced]]</f>
        <v>0.97667638483965014</v>
      </c>
      <c r="X429" s="2">
        <f>Table3[[#This Row],[Total Operating Time (minutes)]]/Table3[[#This Row],[Units Produced]]</f>
        <v>0.83527696793002915</v>
      </c>
      <c r="Y429" s="2">
        <f>Table3[[#This Row],[Defective Units]]/Table3[[#This Row],[Units Produced]]</f>
        <v>2.3323615160349854E-2</v>
      </c>
      <c r="Z429" s="4">
        <f ca="1">Table3[[#This Row],[Total Operating Time (minutes)]]/Table3[[#This Row],[Available Time(minutes)]]</f>
        <v>9.3934426229508201</v>
      </c>
      <c r="AA429" s="2">
        <f>Table3[[#This Row],[Good Units]]/Table3[[#This Row],[Units Produced]]</f>
        <v>0.97667638483965014</v>
      </c>
      <c r="AB429" s="2">
        <f>Table3[[#This Row],[Scrap Units]]/Table3[[#This Row],[Units Produced]]</f>
        <v>7.2886297376093291E-3</v>
      </c>
      <c r="AC429" s="4">
        <f>Table3[[#This Row],[Units Produced]]/Table3[[#This Row],[Shift]]</f>
        <v>686</v>
      </c>
      <c r="AD429" s="2">
        <f>Table3[[#This Row],[Units Produced]]/Table3[[#This Row],[Max Capacity]]</f>
        <v>1.1136363636363635</v>
      </c>
      <c r="AE429" s="4">
        <f>Table3[[#This Row],[Repair Time (minutes)]]/Table3[[#This Row],[Number of Repairs]]</f>
        <v>5.2</v>
      </c>
      <c r="AF429" s="4">
        <f ca="1">Table3[[#This Row],[Total Operating Time (minutes)]]/Table3[[#This Row],[Number of failures]]</f>
        <v>191</v>
      </c>
      <c r="AG429" s="4">
        <f>Table3[[#This Row],[Orders Fulfilled]]/Table3[[#This Row],[Orders Received]]</f>
        <v>1</v>
      </c>
      <c r="AH429" s="4">
        <f>Table3[[#This Row],[Units Produced]]/Table3[[#This Row],[Energy Consumed (kWh)]]</f>
        <v>4.7945205479452051</v>
      </c>
    </row>
    <row r="430" spans="1:34" x14ac:dyDescent="0.3">
      <c r="A430" s="1">
        <f t="shared" ca="1" si="24"/>
        <v>45004</v>
      </c>
      <c r="B430">
        <v>2</v>
      </c>
      <c r="C430" t="s">
        <v>19</v>
      </c>
      <c r="D430">
        <v>658</v>
      </c>
      <c r="E430">
        <v>629</v>
      </c>
      <c r="F430">
        <v>29</v>
      </c>
      <c r="G430">
        <f t="shared" ca="1" si="25"/>
        <v>62</v>
      </c>
      <c r="H430">
        <v>47</v>
      </c>
      <c r="I430">
        <v>427</v>
      </c>
      <c r="J430">
        <v>5</v>
      </c>
      <c r="K430">
        <v>185.94</v>
      </c>
      <c r="L430">
        <v>54</v>
      </c>
      <c r="M430">
        <v>31</v>
      </c>
      <c r="N430">
        <v>2.44</v>
      </c>
      <c r="O430">
        <v>670</v>
      </c>
      <c r="P430">
        <f t="shared" ca="1" si="26"/>
        <v>6</v>
      </c>
      <c r="Q430">
        <v>30</v>
      </c>
      <c r="R430">
        <v>2</v>
      </c>
      <c r="S430">
        <v>3.83</v>
      </c>
      <c r="T430">
        <f t="shared" ca="1" si="27"/>
        <v>557</v>
      </c>
      <c r="U430" s="2">
        <f ca="1">Table3[[#This Row],[Total Operating Time (minutes)]]/Table3[[#This Row],[Production planning Time(minutes)]]</f>
        <v>0.76660682226211851</v>
      </c>
      <c r="V430" s="2">
        <f>Table3[[#This Row],[Units Produced]]/Table3[[#This Row],[Max Capacity]]</f>
        <v>0.98208955223880601</v>
      </c>
      <c r="W430" s="2">
        <f>Table3[[#This Row],[Good Units]]/Table3[[#This Row],[Units Produced]]</f>
        <v>0.95592705167173253</v>
      </c>
      <c r="X430" s="2">
        <f>Table3[[#This Row],[Total Operating Time (minutes)]]/Table3[[#This Row],[Units Produced]]</f>
        <v>0.64893617021276595</v>
      </c>
      <c r="Y430" s="2">
        <f>Table3[[#This Row],[Defective Units]]/Table3[[#This Row],[Units Produced]]</f>
        <v>4.4072948328267476E-2</v>
      </c>
      <c r="Z430" s="4">
        <f ca="1">Table3[[#This Row],[Total Operating Time (minutes)]]/Table3[[#This Row],[Available Time(minutes)]]</f>
        <v>6.887096774193548</v>
      </c>
      <c r="AA430" s="2">
        <f>Table3[[#This Row],[Good Units]]/Table3[[#This Row],[Units Produced]]</f>
        <v>0.95592705167173253</v>
      </c>
      <c r="AB430" s="2">
        <f>Table3[[#This Row],[Scrap Units]]/Table3[[#This Row],[Units Produced]]</f>
        <v>7.5987841945288756E-3</v>
      </c>
      <c r="AC430" s="4">
        <f>Table3[[#This Row],[Units Produced]]/Table3[[#This Row],[Shift]]</f>
        <v>329</v>
      </c>
      <c r="AD430" s="2">
        <f>Table3[[#This Row],[Units Produced]]/Table3[[#This Row],[Max Capacity]]</f>
        <v>0.98208955223880601</v>
      </c>
      <c r="AE430" s="4">
        <f>Table3[[#This Row],[Repair Time (minutes)]]/Table3[[#This Row],[Number of Repairs]]</f>
        <v>15</v>
      </c>
      <c r="AF430" s="4">
        <f ca="1">Table3[[#This Row],[Total Operating Time (minutes)]]/Table3[[#This Row],[Number of failures]]</f>
        <v>71.166666666666671</v>
      </c>
      <c r="AG430" s="4">
        <f>Table3[[#This Row],[Orders Fulfilled]]/Table3[[#This Row],[Orders Received]]</f>
        <v>1.7419354838709677</v>
      </c>
      <c r="AH430" s="4">
        <f>Table3[[#This Row],[Units Produced]]/Table3[[#This Row],[Energy Consumed (kWh)]]</f>
        <v>3.538775949230935</v>
      </c>
    </row>
    <row r="431" spans="1:34" x14ac:dyDescent="0.3">
      <c r="A431" s="1">
        <f t="shared" ca="1" si="24"/>
        <v>45058</v>
      </c>
      <c r="B431">
        <v>1</v>
      </c>
      <c r="C431" t="s">
        <v>19</v>
      </c>
      <c r="D431">
        <v>450</v>
      </c>
      <c r="E431">
        <v>425</v>
      </c>
      <c r="F431">
        <v>25</v>
      </c>
      <c r="G431">
        <f t="shared" ca="1" si="25"/>
        <v>65</v>
      </c>
      <c r="H431">
        <v>60</v>
      </c>
      <c r="I431">
        <v>534</v>
      </c>
      <c r="J431">
        <v>7</v>
      </c>
      <c r="K431">
        <v>138.02000000000001</v>
      </c>
      <c r="L431">
        <v>55</v>
      </c>
      <c r="M431">
        <v>40</v>
      </c>
      <c r="N431">
        <v>3.65</v>
      </c>
      <c r="O431">
        <v>658</v>
      </c>
      <c r="P431">
        <f t="shared" ca="1" si="26"/>
        <v>6</v>
      </c>
      <c r="Q431">
        <v>27</v>
      </c>
      <c r="R431">
        <v>2</v>
      </c>
      <c r="S431">
        <v>5.01</v>
      </c>
      <c r="T431">
        <f t="shared" ca="1" si="27"/>
        <v>507</v>
      </c>
      <c r="U431" s="2">
        <f ca="1">Table3[[#This Row],[Total Operating Time (minutes)]]/Table3[[#This Row],[Production planning Time(minutes)]]</f>
        <v>1.0532544378698225</v>
      </c>
      <c r="V431" s="2">
        <f>Table3[[#This Row],[Units Produced]]/Table3[[#This Row],[Max Capacity]]</f>
        <v>0.68389057750759874</v>
      </c>
      <c r="W431" s="2">
        <f>Table3[[#This Row],[Good Units]]/Table3[[#This Row],[Units Produced]]</f>
        <v>0.94444444444444442</v>
      </c>
      <c r="X431" s="2">
        <f>Table3[[#This Row],[Total Operating Time (minutes)]]/Table3[[#This Row],[Units Produced]]</f>
        <v>1.1866666666666668</v>
      </c>
      <c r="Y431" s="2">
        <f>Table3[[#This Row],[Defective Units]]/Table3[[#This Row],[Units Produced]]</f>
        <v>5.5555555555555552E-2</v>
      </c>
      <c r="Z431" s="4">
        <f ca="1">Table3[[#This Row],[Total Operating Time (minutes)]]/Table3[[#This Row],[Available Time(minutes)]]</f>
        <v>8.2153846153846146</v>
      </c>
      <c r="AA431" s="2">
        <f>Table3[[#This Row],[Good Units]]/Table3[[#This Row],[Units Produced]]</f>
        <v>0.94444444444444442</v>
      </c>
      <c r="AB431" s="2">
        <f>Table3[[#This Row],[Scrap Units]]/Table3[[#This Row],[Units Produced]]</f>
        <v>1.5555555555555555E-2</v>
      </c>
      <c r="AC431" s="4">
        <f>Table3[[#This Row],[Units Produced]]/Table3[[#This Row],[Shift]]</f>
        <v>450</v>
      </c>
      <c r="AD431" s="2">
        <f>Table3[[#This Row],[Units Produced]]/Table3[[#This Row],[Max Capacity]]</f>
        <v>0.68389057750759874</v>
      </c>
      <c r="AE431" s="4">
        <f>Table3[[#This Row],[Repair Time (minutes)]]/Table3[[#This Row],[Number of Repairs]]</f>
        <v>13.5</v>
      </c>
      <c r="AF431" s="4">
        <f ca="1">Table3[[#This Row],[Total Operating Time (minutes)]]/Table3[[#This Row],[Number of failures]]</f>
        <v>89</v>
      </c>
      <c r="AG431" s="4">
        <f>Table3[[#This Row],[Orders Fulfilled]]/Table3[[#This Row],[Orders Received]]</f>
        <v>1.375</v>
      </c>
      <c r="AH431" s="4">
        <f>Table3[[#This Row],[Units Produced]]/Table3[[#This Row],[Energy Consumed (kWh)]]</f>
        <v>3.2603970439066798</v>
      </c>
    </row>
    <row r="432" spans="1:34" x14ac:dyDescent="0.3">
      <c r="A432" s="1">
        <f t="shared" ca="1" si="24"/>
        <v>45089</v>
      </c>
      <c r="B432">
        <v>3</v>
      </c>
      <c r="C432" t="s">
        <v>21</v>
      </c>
      <c r="D432">
        <v>555</v>
      </c>
      <c r="E432">
        <v>530</v>
      </c>
      <c r="F432">
        <v>25</v>
      </c>
      <c r="G432">
        <f t="shared" ca="1" si="25"/>
        <v>68</v>
      </c>
      <c r="H432">
        <v>15</v>
      </c>
      <c r="I432">
        <v>572</v>
      </c>
      <c r="J432">
        <v>6</v>
      </c>
      <c r="K432">
        <v>148.94</v>
      </c>
      <c r="L432">
        <v>57</v>
      </c>
      <c r="M432">
        <v>69</v>
      </c>
      <c r="N432">
        <v>4.67</v>
      </c>
      <c r="O432">
        <v>649</v>
      </c>
      <c r="P432">
        <f t="shared" ca="1" si="26"/>
        <v>2</v>
      </c>
      <c r="Q432">
        <v>20</v>
      </c>
      <c r="R432">
        <v>2</v>
      </c>
      <c r="S432">
        <v>5.2</v>
      </c>
      <c r="T432">
        <f t="shared" ca="1" si="27"/>
        <v>506</v>
      </c>
      <c r="U432" s="2">
        <f ca="1">Table3[[#This Row],[Total Operating Time (minutes)]]/Table3[[#This Row],[Production planning Time(minutes)]]</f>
        <v>1.1304347826086956</v>
      </c>
      <c r="V432" s="2">
        <f>Table3[[#This Row],[Units Produced]]/Table3[[#This Row],[Max Capacity]]</f>
        <v>0.85516178736517723</v>
      </c>
      <c r="W432" s="2">
        <f>Table3[[#This Row],[Good Units]]/Table3[[#This Row],[Units Produced]]</f>
        <v>0.95495495495495497</v>
      </c>
      <c r="X432" s="2">
        <f>Table3[[#This Row],[Total Operating Time (minutes)]]/Table3[[#This Row],[Units Produced]]</f>
        <v>1.0306306306306305</v>
      </c>
      <c r="Y432" s="2">
        <f>Table3[[#This Row],[Defective Units]]/Table3[[#This Row],[Units Produced]]</f>
        <v>4.5045045045045043E-2</v>
      </c>
      <c r="Z432" s="4">
        <f ca="1">Table3[[#This Row],[Total Operating Time (minutes)]]/Table3[[#This Row],[Available Time(minutes)]]</f>
        <v>8.4117647058823533</v>
      </c>
      <c r="AA432" s="2">
        <f>Table3[[#This Row],[Good Units]]/Table3[[#This Row],[Units Produced]]</f>
        <v>0.95495495495495497</v>
      </c>
      <c r="AB432" s="2">
        <f>Table3[[#This Row],[Scrap Units]]/Table3[[#This Row],[Units Produced]]</f>
        <v>1.0810810810810811E-2</v>
      </c>
      <c r="AC432" s="4">
        <f>Table3[[#This Row],[Units Produced]]/Table3[[#This Row],[Shift]]</f>
        <v>185</v>
      </c>
      <c r="AD432" s="2">
        <f>Table3[[#This Row],[Units Produced]]/Table3[[#This Row],[Max Capacity]]</f>
        <v>0.85516178736517723</v>
      </c>
      <c r="AE432" s="4">
        <f>Table3[[#This Row],[Repair Time (minutes)]]/Table3[[#This Row],[Number of Repairs]]</f>
        <v>10</v>
      </c>
      <c r="AF432" s="4">
        <f ca="1">Table3[[#This Row],[Total Operating Time (minutes)]]/Table3[[#This Row],[Number of failures]]</f>
        <v>286</v>
      </c>
      <c r="AG432" s="4">
        <f>Table3[[#This Row],[Orders Fulfilled]]/Table3[[#This Row],[Orders Received]]</f>
        <v>0.82608695652173914</v>
      </c>
      <c r="AH432" s="4">
        <f>Table3[[#This Row],[Units Produced]]/Table3[[#This Row],[Energy Consumed (kWh)]]</f>
        <v>3.7263327514435343</v>
      </c>
    </row>
    <row r="433" spans="1:34" x14ac:dyDescent="0.3">
      <c r="A433" s="1">
        <f t="shared" ca="1" si="24"/>
        <v>44944</v>
      </c>
      <c r="B433">
        <v>3</v>
      </c>
      <c r="C433" t="s">
        <v>20</v>
      </c>
      <c r="D433">
        <v>422</v>
      </c>
      <c r="E433">
        <v>407</v>
      </c>
      <c r="F433">
        <v>15</v>
      </c>
      <c r="G433">
        <f t="shared" ca="1" si="25"/>
        <v>64</v>
      </c>
      <c r="H433">
        <v>48</v>
      </c>
      <c r="I433">
        <v>498</v>
      </c>
      <c r="J433">
        <v>3</v>
      </c>
      <c r="K433">
        <v>142.37</v>
      </c>
      <c r="L433">
        <v>38</v>
      </c>
      <c r="M433">
        <v>31</v>
      </c>
      <c r="N433">
        <v>3.9</v>
      </c>
      <c r="O433">
        <v>673</v>
      </c>
      <c r="P433">
        <f t="shared" ca="1" si="26"/>
        <v>3</v>
      </c>
      <c r="Q433">
        <v>30</v>
      </c>
      <c r="R433">
        <v>2</v>
      </c>
      <c r="S433">
        <v>7.65</v>
      </c>
      <c r="T433">
        <f t="shared" ca="1" si="27"/>
        <v>531</v>
      </c>
      <c r="U433" s="2">
        <f ca="1">Table3[[#This Row],[Total Operating Time (minutes)]]/Table3[[#This Row],[Production planning Time(minutes)]]</f>
        <v>0.93785310734463279</v>
      </c>
      <c r="V433" s="2">
        <f>Table3[[#This Row],[Units Produced]]/Table3[[#This Row],[Max Capacity]]</f>
        <v>0.62704309063893016</v>
      </c>
      <c r="W433" s="2">
        <f>Table3[[#This Row],[Good Units]]/Table3[[#This Row],[Units Produced]]</f>
        <v>0.96445497630331756</v>
      </c>
      <c r="X433" s="2">
        <f>Table3[[#This Row],[Total Operating Time (minutes)]]/Table3[[#This Row],[Units Produced]]</f>
        <v>1.1800947867298579</v>
      </c>
      <c r="Y433" s="2">
        <f>Table3[[#This Row],[Defective Units]]/Table3[[#This Row],[Units Produced]]</f>
        <v>3.5545023696682464E-2</v>
      </c>
      <c r="Z433" s="4">
        <f ca="1">Table3[[#This Row],[Total Operating Time (minutes)]]/Table3[[#This Row],[Available Time(minutes)]]</f>
        <v>7.78125</v>
      </c>
      <c r="AA433" s="2">
        <f>Table3[[#This Row],[Good Units]]/Table3[[#This Row],[Units Produced]]</f>
        <v>0.96445497630331756</v>
      </c>
      <c r="AB433" s="2">
        <f>Table3[[#This Row],[Scrap Units]]/Table3[[#This Row],[Units Produced]]</f>
        <v>7.1090047393364926E-3</v>
      </c>
      <c r="AC433" s="4">
        <f>Table3[[#This Row],[Units Produced]]/Table3[[#This Row],[Shift]]</f>
        <v>140.66666666666666</v>
      </c>
      <c r="AD433" s="2">
        <f>Table3[[#This Row],[Units Produced]]/Table3[[#This Row],[Max Capacity]]</f>
        <v>0.62704309063893016</v>
      </c>
      <c r="AE433" s="4">
        <f>Table3[[#This Row],[Repair Time (minutes)]]/Table3[[#This Row],[Number of Repairs]]</f>
        <v>15</v>
      </c>
      <c r="AF433" s="4">
        <f ca="1">Table3[[#This Row],[Total Operating Time (minutes)]]/Table3[[#This Row],[Number of failures]]</f>
        <v>166</v>
      </c>
      <c r="AG433" s="4">
        <f>Table3[[#This Row],[Orders Fulfilled]]/Table3[[#This Row],[Orders Received]]</f>
        <v>1.2258064516129032</v>
      </c>
      <c r="AH433" s="4">
        <f>Table3[[#This Row],[Units Produced]]/Table3[[#This Row],[Energy Consumed (kWh)]]</f>
        <v>2.9641076069396641</v>
      </c>
    </row>
    <row r="434" spans="1:34" x14ac:dyDescent="0.3">
      <c r="A434" s="1">
        <f t="shared" ca="1" si="24"/>
        <v>45208</v>
      </c>
      <c r="B434">
        <v>3</v>
      </c>
      <c r="C434" t="s">
        <v>20</v>
      </c>
      <c r="D434">
        <v>686</v>
      </c>
      <c r="E434">
        <v>656</v>
      </c>
      <c r="F434">
        <v>30</v>
      </c>
      <c r="G434">
        <f t="shared" ca="1" si="25"/>
        <v>66</v>
      </c>
      <c r="H434">
        <v>52</v>
      </c>
      <c r="I434">
        <v>493</v>
      </c>
      <c r="J434">
        <v>5</v>
      </c>
      <c r="K434">
        <v>176.76</v>
      </c>
      <c r="L434">
        <v>52</v>
      </c>
      <c r="M434">
        <v>40</v>
      </c>
      <c r="N434">
        <v>4.5</v>
      </c>
      <c r="O434">
        <v>691</v>
      </c>
      <c r="P434">
        <f t="shared" ca="1" si="26"/>
        <v>5</v>
      </c>
      <c r="Q434">
        <v>20</v>
      </c>
      <c r="R434">
        <v>2</v>
      </c>
      <c r="S434">
        <v>7.72</v>
      </c>
      <c r="T434">
        <f t="shared" ca="1" si="27"/>
        <v>527</v>
      </c>
      <c r="U434" s="2">
        <f ca="1">Table3[[#This Row],[Total Operating Time (minutes)]]/Table3[[#This Row],[Production planning Time(minutes)]]</f>
        <v>0.93548387096774188</v>
      </c>
      <c r="V434" s="2">
        <f>Table3[[#This Row],[Units Produced]]/Table3[[#This Row],[Max Capacity]]</f>
        <v>0.99276410998552822</v>
      </c>
      <c r="W434" s="2">
        <f>Table3[[#This Row],[Good Units]]/Table3[[#This Row],[Units Produced]]</f>
        <v>0.95626822157434399</v>
      </c>
      <c r="X434" s="2">
        <f>Table3[[#This Row],[Total Operating Time (minutes)]]/Table3[[#This Row],[Units Produced]]</f>
        <v>0.71865889212827994</v>
      </c>
      <c r="Y434" s="2">
        <f>Table3[[#This Row],[Defective Units]]/Table3[[#This Row],[Units Produced]]</f>
        <v>4.3731778425655975E-2</v>
      </c>
      <c r="Z434" s="4">
        <f ca="1">Table3[[#This Row],[Total Operating Time (minutes)]]/Table3[[#This Row],[Available Time(minutes)]]</f>
        <v>7.4696969696969697</v>
      </c>
      <c r="AA434" s="2">
        <f>Table3[[#This Row],[Good Units]]/Table3[[#This Row],[Units Produced]]</f>
        <v>0.95626822157434399</v>
      </c>
      <c r="AB434" s="2">
        <f>Table3[[#This Row],[Scrap Units]]/Table3[[#This Row],[Units Produced]]</f>
        <v>7.2886297376093291E-3</v>
      </c>
      <c r="AC434" s="4">
        <f>Table3[[#This Row],[Units Produced]]/Table3[[#This Row],[Shift]]</f>
        <v>228.66666666666666</v>
      </c>
      <c r="AD434" s="2">
        <f>Table3[[#This Row],[Units Produced]]/Table3[[#This Row],[Max Capacity]]</f>
        <v>0.99276410998552822</v>
      </c>
      <c r="AE434" s="4">
        <f>Table3[[#This Row],[Repair Time (minutes)]]/Table3[[#This Row],[Number of Repairs]]</f>
        <v>10</v>
      </c>
      <c r="AF434" s="4">
        <f ca="1">Table3[[#This Row],[Total Operating Time (minutes)]]/Table3[[#This Row],[Number of failures]]</f>
        <v>98.6</v>
      </c>
      <c r="AG434" s="4">
        <f>Table3[[#This Row],[Orders Fulfilled]]/Table3[[#This Row],[Orders Received]]</f>
        <v>1.3</v>
      </c>
      <c r="AH434" s="4">
        <f>Table3[[#This Row],[Units Produced]]/Table3[[#This Row],[Energy Consumed (kWh)]]</f>
        <v>3.8809685449196651</v>
      </c>
    </row>
    <row r="435" spans="1:34" x14ac:dyDescent="0.3">
      <c r="A435" s="1">
        <f t="shared" ca="1" si="24"/>
        <v>45171</v>
      </c>
      <c r="B435">
        <v>2</v>
      </c>
      <c r="C435" t="s">
        <v>21</v>
      </c>
      <c r="D435">
        <v>566</v>
      </c>
      <c r="E435">
        <v>549</v>
      </c>
      <c r="F435">
        <v>17</v>
      </c>
      <c r="G435">
        <f t="shared" ca="1" si="25"/>
        <v>69</v>
      </c>
      <c r="H435">
        <v>57</v>
      </c>
      <c r="I435">
        <v>518</v>
      </c>
      <c r="J435">
        <v>1</v>
      </c>
      <c r="K435">
        <v>163.06</v>
      </c>
      <c r="L435">
        <v>58</v>
      </c>
      <c r="M435">
        <v>45</v>
      </c>
      <c r="N435">
        <v>4.5199999999999996</v>
      </c>
      <c r="O435">
        <v>663</v>
      </c>
      <c r="P435">
        <f t="shared" ca="1" si="26"/>
        <v>2</v>
      </c>
      <c r="Q435">
        <v>21</v>
      </c>
      <c r="R435">
        <v>1</v>
      </c>
      <c r="S435">
        <v>6.18</v>
      </c>
      <c r="T435">
        <f t="shared" ca="1" si="27"/>
        <v>587</v>
      </c>
      <c r="U435" s="2">
        <f ca="1">Table3[[#This Row],[Total Operating Time (minutes)]]/Table3[[#This Row],[Production planning Time(minutes)]]</f>
        <v>0.88245315161839866</v>
      </c>
      <c r="V435" s="2">
        <f>Table3[[#This Row],[Units Produced]]/Table3[[#This Row],[Max Capacity]]</f>
        <v>0.85369532428355954</v>
      </c>
      <c r="W435" s="2">
        <f>Table3[[#This Row],[Good Units]]/Table3[[#This Row],[Units Produced]]</f>
        <v>0.96996466431095407</v>
      </c>
      <c r="X435" s="2">
        <f>Table3[[#This Row],[Total Operating Time (minutes)]]/Table3[[#This Row],[Units Produced]]</f>
        <v>0.9151943462897526</v>
      </c>
      <c r="Y435" s="2">
        <f>Table3[[#This Row],[Defective Units]]/Table3[[#This Row],[Units Produced]]</f>
        <v>3.0035335689045935E-2</v>
      </c>
      <c r="Z435" s="4">
        <f ca="1">Table3[[#This Row],[Total Operating Time (minutes)]]/Table3[[#This Row],[Available Time(minutes)]]</f>
        <v>7.5072463768115938</v>
      </c>
      <c r="AA435" s="2">
        <f>Table3[[#This Row],[Good Units]]/Table3[[#This Row],[Units Produced]]</f>
        <v>0.96996466431095407</v>
      </c>
      <c r="AB435" s="2">
        <f>Table3[[#This Row],[Scrap Units]]/Table3[[#This Row],[Units Produced]]</f>
        <v>1.7667844522968198E-3</v>
      </c>
      <c r="AC435" s="4">
        <f>Table3[[#This Row],[Units Produced]]/Table3[[#This Row],[Shift]]</f>
        <v>283</v>
      </c>
      <c r="AD435" s="2">
        <f>Table3[[#This Row],[Units Produced]]/Table3[[#This Row],[Max Capacity]]</f>
        <v>0.85369532428355954</v>
      </c>
      <c r="AE435" s="4">
        <f>Table3[[#This Row],[Repair Time (minutes)]]/Table3[[#This Row],[Number of Repairs]]</f>
        <v>21</v>
      </c>
      <c r="AF435" s="4">
        <f ca="1">Table3[[#This Row],[Total Operating Time (minutes)]]/Table3[[#This Row],[Number of failures]]</f>
        <v>259</v>
      </c>
      <c r="AG435" s="4">
        <f>Table3[[#This Row],[Orders Fulfilled]]/Table3[[#This Row],[Orders Received]]</f>
        <v>1.288888888888889</v>
      </c>
      <c r="AH435" s="4">
        <f>Table3[[#This Row],[Units Produced]]/Table3[[#This Row],[Energy Consumed (kWh)]]</f>
        <v>3.4711149270207287</v>
      </c>
    </row>
    <row r="436" spans="1:34" x14ac:dyDescent="0.3">
      <c r="A436" s="1">
        <f t="shared" ca="1" si="24"/>
        <v>45257</v>
      </c>
      <c r="B436">
        <v>2</v>
      </c>
      <c r="C436" t="s">
        <v>20</v>
      </c>
      <c r="D436">
        <v>442</v>
      </c>
      <c r="E436">
        <v>427</v>
      </c>
      <c r="F436">
        <v>15</v>
      </c>
      <c r="G436">
        <f t="shared" ca="1" si="25"/>
        <v>62</v>
      </c>
      <c r="H436">
        <v>27</v>
      </c>
      <c r="I436">
        <v>477</v>
      </c>
      <c r="J436">
        <v>3</v>
      </c>
      <c r="K436">
        <v>170.45</v>
      </c>
      <c r="L436">
        <v>60</v>
      </c>
      <c r="M436">
        <v>51</v>
      </c>
      <c r="N436">
        <v>4.55</v>
      </c>
      <c r="O436">
        <v>637</v>
      </c>
      <c r="P436">
        <f t="shared" ca="1" si="26"/>
        <v>1</v>
      </c>
      <c r="Q436">
        <v>35</v>
      </c>
      <c r="R436">
        <v>3</v>
      </c>
      <c r="S436">
        <v>6.08</v>
      </c>
      <c r="T436">
        <f t="shared" ca="1" si="27"/>
        <v>565</v>
      </c>
      <c r="U436" s="2">
        <f ca="1">Table3[[#This Row],[Total Operating Time (minutes)]]/Table3[[#This Row],[Production planning Time(minutes)]]</f>
        <v>0.84424778761061947</v>
      </c>
      <c r="V436" s="2">
        <f>Table3[[#This Row],[Units Produced]]/Table3[[#This Row],[Max Capacity]]</f>
        <v>0.69387755102040816</v>
      </c>
      <c r="W436" s="2">
        <f>Table3[[#This Row],[Good Units]]/Table3[[#This Row],[Units Produced]]</f>
        <v>0.9660633484162896</v>
      </c>
      <c r="X436" s="2">
        <f>Table3[[#This Row],[Total Operating Time (minutes)]]/Table3[[#This Row],[Units Produced]]</f>
        <v>1.0791855203619909</v>
      </c>
      <c r="Y436" s="2">
        <f>Table3[[#This Row],[Defective Units]]/Table3[[#This Row],[Units Produced]]</f>
        <v>3.3936651583710405E-2</v>
      </c>
      <c r="Z436" s="4">
        <f ca="1">Table3[[#This Row],[Total Operating Time (minutes)]]/Table3[[#This Row],[Available Time(minutes)]]</f>
        <v>7.693548387096774</v>
      </c>
      <c r="AA436" s="2">
        <f>Table3[[#This Row],[Good Units]]/Table3[[#This Row],[Units Produced]]</f>
        <v>0.9660633484162896</v>
      </c>
      <c r="AB436" s="2">
        <f>Table3[[#This Row],[Scrap Units]]/Table3[[#This Row],[Units Produced]]</f>
        <v>6.7873303167420816E-3</v>
      </c>
      <c r="AC436" s="4">
        <f>Table3[[#This Row],[Units Produced]]/Table3[[#This Row],[Shift]]</f>
        <v>221</v>
      </c>
      <c r="AD436" s="2">
        <f>Table3[[#This Row],[Units Produced]]/Table3[[#This Row],[Max Capacity]]</f>
        <v>0.69387755102040816</v>
      </c>
      <c r="AE436" s="4">
        <f>Table3[[#This Row],[Repair Time (minutes)]]/Table3[[#This Row],[Number of Repairs]]</f>
        <v>11.666666666666666</v>
      </c>
      <c r="AF436" s="4">
        <f ca="1">Table3[[#This Row],[Total Operating Time (minutes)]]/Table3[[#This Row],[Number of failures]]</f>
        <v>477</v>
      </c>
      <c r="AG436" s="4">
        <f>Table3[[#This Row],[Orders Fulfilled]]/Table3[[#This Row],[Orders Received]]</f>
        <v>1.1764705882352942</v>
      </c>
      <c r="AH436" s="4">
        <f>Table3[[#This Row],[Units Produced]]/Table3[[#This Row],[Energy Consumed (kWh)]]</f>
        <v>2.5931358169551189</v>
      </c>
    </row>
    <row r="437" spans="1:34" x14ac:dyDescent="0.3">
      <c r="A437" s="1">
        <f t="shared" ca="1" si="24"/>
        <v>44954</v>
      </c>
      <c r="B437">
        <v>2</v>
      </c>
      <c r="C437" t="s">
        <v>17</v>
      </c>
      <c r="D437">
        <v>626</v>
      </c>
      <c r="E437">
        <v>610</v>
      </c>
      <c r="F437">
        <v>16</v>
      </c>
      <c r="G437">
        <f t="shared" ca="1" si="25"/>
        <v>63</v>
      </c>
      <c r="H437">
        <v>20</v>
      </c>
      <c r="I437">
        <v>591</v>
      </c>
      <c r="J437">
        <v>7</v>
      </c>
      <c r="K437">
        <v>192.04</v>
      </c>
      <c r="L437">
        <v>54</v>
      </c>
      <c r="M437">
        <v>32</v>
      </c>
      <c r="N437">
        <v>4.26</v>
      </c>
      <c r="O437">
        <v>697</v>
      </c>
      <c r="P437">
        <f t="shared" ca="1" si="26"/>
        <v>6</v>
      </c>
      <c r="Q437">
        <v>35</v>
      </c>
      <c r="R437">
        <v>5</v>
      </c>
      <c r="S437">
        <v>3.23</v>
      </c>
      <c r="T437">
        <f t="shared" ca="1" si="27"/>
        <v>526</v>
      </c>
      <c r="U437" s="2">
        <f ca="1">Table3[[#This Row],[Total Operating Time (minutes)]]/Table3[[#This Row],[Production planning Time(minutes)]]</f>
        <v>1.123574144486692</v>
      </c>
      <c r="V437" s="2">
        <f>Table3[[#This Row],[Units Produced]]/Table3[[#This Row],[Max Capacity]]</f>
        <v>0.89813486370157825</v>
      </c>
      <c r="W437" s="2">
        <f>Table3[[#This Row],[Good Units]]/Table3[[#This Row],[Units Produced]]</f>
        <v>0.9744408945686901</v>
      </c>
      <c r="X437" s="2">
        <f>Table3[[#This Row],[Total Operating Time (minutes)]]/Table3[[#This Row],[Units Produced]]</f>
        <v>0.94408945686900958</v>
      </c>
      <c r="Y437" s="2">
        <f>Table3[[#This Row],[Defective Units]]/Table3[[#This Row],[Units Produced]]</f>
        <v>2.5559105431309903E-2</v>
      </c>
      <c r="Z437" s="4">
        <f ca="1">Table3[[#This Row],[Total Operating Time (minutes)]]/Table3[[#This Row],[Available Time(minutes)]]</f>
        <v>9.3809523809523814</v>
      </c>
      <c r="AA437" s="2">
        <f>Table3[[#This Row],[Good Units]]/Table3[[#This Row],[Units Produced]]</f>
        <v>0.9744408945686901</v>
      </c>
      <c r="AB437" s="2">
        <f>Table3[[#This Row],[Scrap Units]]/Table3[[#This Row],[Units Produced]]</f>
        <v>1.1182108626198083E-2</v>
      </c>
      <c r="AC437" s="4">
        <f>Table3[[#This Row],[Units Produced]]/Table3[[#This Row],[Shift]]</f>
        <v>313</v>
      </c>
      <c r="AD437" s="2">
        <f>Table3[[#This Row],[Units Produced]]/Table3[[#This Row],[Max Capacity]]</f>
        <v>0.89813486370157825</v>
      </c>
      <c r="AE437" s="4">
        <f>Table3[[#This Row],[Repair Time (minutes)]]/Table3[[#This Row],[Number of Repairs]]</f>
        <v>7</v>
      </c>
      <c r="AF437" s="4">
        <f ca="1">Table3[[#This Row],[Total Operating Time (minutes)]]/Table3[[#This Row],[Number of failures]]</f>
        <v>98.5</v>
      </c>
      <c r="AG437" s="4">
        <f>Table3[[#This Row],[Orders Fulfilled]]/Table3[[#This Row],[Orders Received]]</f>
        <v>1.6875</v>
      </c>
      <c r="AH437" s="4">
        <f>Table3[[#This Row],[Units Produced]]/Table3[[#This Row],[Energy Consumed (kWh)]]</f>
        <v>3.2597375546761094</v>
      </c>
    </row>
    <row r="438" spans="1:34" x14ac:dyDescent="0.3">
      <c r="A438" s="1">
        <f t="shared" ca="1" si="24"/>
        <v>45249</v>
      </c>
      <c r="B438">
        <v>1</v>
      </c>
      <c r="C438" t="s">
        <v>20</v>
      </c>
      <c r="D438">
        <v>562</v>
      </c>
      <c r="E438">
        <v>536</v>
      </c>
      <c r="F438">
        <v>26</v>
      </c>
      <c r="G438">
        <f t="shared" ca="1" si="25"/>
        <v>70</v>
      </c>
      <c r="H438">
        <v>50</v>
      </c>
      <c r="I438">
        <v>486</v>
      </c>
      <c r="J438">
        <v>4</v>
      </c>
      <c r="K438">
        <v>128.82</v>
      </c>
      <c r="L438">
        <v>50</v>
      </c>
      <c r="M438">
        <v>65</v>
      </c>
      <c r="N438">
        <v>3.77</v>
      </c>
      <c r="O438">
        <v>666</v>
      </c>
      <c r="P438">
        <f t="shared" ca="1" si="26"/>
        <v>3</v>
      </c>
      <c r="Q438">
        <v>29</v>
      </c>
      <c r="R438">
        <v>4</v>
      </c>
      <c r="S438">
        <v>6.83</v>
      </c>
      <c r="T438">
        <f t="shared" ca="1" si="27"/>
        <v>515</v>
      </c>
      <c r="U438" s="2">
        <f ca="1">Table3[[#This Row],[Total Operating Time (minutes)]]/Table3[[#This Row],[Production planning Time(minutes)]]</f>
        <v>0.94368932038834952</v>
      </c>
      <c r="V438" s="2">
        <f>Table3[[#This Row],[Units Produced]]/Table3[[#This Row],[Max Capacity]]</f>
        <v>0.84384384384384381</v>
      </c>
      <c r="W438" s="2">
        <f>Table3[[#This Row],[Good Units]]/Table3[[#This Row],[Units Produced]]</f>
        <v>0.9537366548042705</v>
      </c>
      <c r="X438" s="2">
        <f>Table3[[#This Row],[Total Operating Time (minutes)]]/Table3[[#This Row],[Units Produced]]</f>
        <v>0.86476868327402134</v>
      </c>
      <c r="Y438" s="2">
        <f>Table3[[#This Row],[Defective Units]]/Table3[[#This Row],[Units Produced]]</f>
        <v>4.6263345195729534E-2</v>
      </c>
      <c r="Z438" s="4">
        <f ca="1">Table3[[#This Row],[Total Operating Time (minutes)]]/Table3[[#This Row],[Available Time(minutes)]]</f>
        <v>6.9428571428571431</v>
      </c>
      <c r="AA438" s="2">
        <f>Table3[[#This Row],[Good Units]]/Table3[[#This Row],[Units Produced]]</f>
        <v>0.9537366548042705</v>
      </c>
      <c r="AB438" s="2">
        <f>Table3[[#This Row],[Scrap Units]]/Table3[[#This Row],[Units Produced]]</f>
        <v>7.1174377224199285E-3</v>
      </c>
      <c r="AC438" s="4">
        <f>Table3[[#This Row],[Units Produced]]/Table3[[#This Row],[Shift]]</f>
        <v>562</v>
      </c>
      <c r="AD438" s="2">
        <f>Table3[[#This Row],[Units Produced]]/Table3[[#This Row],[Max Capacity]]</f>
        <v>0.84384384384384381</v>
      </c>
      <c r="AE438" s="4">
        <f>Table3[[#This Row],[Repair Time (minutes)]]/Table3[[#This Row],[Number of Repairs]]</f>
        <v>7.25</v>
      </c>
      <c r="AF438" s="4">
        <f ca="1">Table3[[#This Row],[Total Operating Time (minutes)]]/Table3[[#This Row],[Number of failures]]</f>
        <v>162</v>
      </c>
      <c r="AG438" s="4">
        <f>Table3[[#This Row],[Orders Fulfilled]]/Table3[[#This Row],[Orders Received]]</f>
        <v>0.76923076923076927</v>
      </c>
      <c r="AH438" s="4">
        <f>Table3[[#This Row],[Units Produced]]/Table3[[#This Row],[Energy Consumed (kWh)]]</f>
        <v>4.3626766030119546</v>
      </c>
    </row>
    <row r="439" spans="1:34" x14ac:dyDescent="0.3">
      <c r="A439" s="1">
        <f t="shared" ca="1" si="24"/>
        <v>45180</v>
      </c>
      <c r="B439">
        <v>3</v>
      </c>
      <c r="C439" t="s">
        <v>20</v>
      </c>
      <c r="D439">
        <v>668</v>
      </c>
      <c r="E439">
        <v>649</v>
      </c>
      <c r="F439">
        <v>19</v>
      </c>
      <c r="G439">
        <f t="shared" ca="1" si="25"/>
        <v>60</v>
      </c>
      <c r="H439">
        <v>41</v>
      </c>
      <c r="I439">
        <v>582</v>
      </c>
      <c r="J439">
        <v>4</v>
      </c>
      <c r="K439">
        <v>107.75</v>
      </c>
      <c r="L439">
        <v>45</v>
      </c>
      <c r="M439">
        <v>51</v>
      </c>
      <c r="N439">
        <v>3.23</v>
      </c>
      <c r="O439">
        <v>601</v>
      </c>
      <c r="P439">
        <f t="shared" ca="1" si="26"/>
        <v>7</v>
      </c>
      <c r="Q439">
        <v>31</v>
      </c>
      <c r="R439">
        <v>5</v>
      </c>
      <c r="S439">
        <v>5.39</v>
      </c>
      <c r="T439">
        <f t="shared" ca="1" si="27"/>
        <v>566</v>
      </c>
      <c r="U439" s="2">
        <f ca="1">Table3[[#This Row],[Total Operating Time (minutes)]]/Table3[[#This Row],[Production planning Time(minutes)]]</f>
        <v>1.0282685512367491</v>
      </c>
      <c r="V439" s="2">
        <f>Table3[[#This Row],[Units Produced]]/Table3[[#This Row],[Max Capacity]]</f>
        <v>1.1114808652246255</v>
      </c>
      <c r="W439" s="2">
        <f>Table3[[#This Row],[Good Units]]/Table3[[#This Row],[Units Produced]]</f>
        <v>0.97155688622754488</v>
      </c>
      <c r="X439" s="2">
        <f>Table3[[#This Row],[Total Operating Time (minutes)]]/Table3[[#This Row],[Units Produced]]</f>
        <v>0.87125748502994016</v>
      </c>
      <c r="Y439" s="2">
        <f>Table3[[#This Row],[Defective Units]]/Table3[[#This Row],[Units Produced]]</f>
        <v>2.8443113772455089E-2</v>
      </c>
      <c r="Z439" s="4">
        <f ca="1">Table3[[#This Row],[Total Operating Time (minutes)]]/Table3[[#This Row],[Available Time(minutes)]]</f>
        <v>9.6999999999999993</v>
      </c>
      <c r="AA439" s="2">
        <f>Table3[[#This Row],[Good Units]]/Table3[[#This Row],[Units Produced]]</f>
        <v>0.97155688622754488</v>
      </c>
      <c r="AB439" s="2">
        <f>Table3[[#This Row],[Scrap Units]]/Table3[[#This Row],[Units Produced]]</f>
        <v>5.9880239520958087E-3</v>
      </c>
      <c r="AC439" s="4">
        <f>Table3[[#This Row],[Units Produced]]/Table3[[#This Row],[Shift]]</f>
        <v>222.66666666666666</v>
      </c>
      <c r="AD439" s="2">
        <f>Table3[[#This Row],[Units Produced]]/Table3[[#This Row],[Max Capacity]]</f>
        <v>1.1114808652246255</v>
      </c>
      <c r="AE439" s="4">
        <f>Table3[[#This Row],[Repair Time (minutes)]]/Table3[[#This Row],[Number of Repairs]]</f>
        <v>6.2</v>
      </c>
      <c r="AF439" s="4">
        <f ca="1">Table3[[#This Row],[Total Operating Time (minutes)]]/Table3[[#This Row],[Number of failures]]</f>
        <v>83.142857142857139</v>
      </c>
      <c r="AG439" s="4">
        <f>Table3[[#This Row],[Orders Fulfilled]]/Table3[[#This Row],[Orders Received]]</f>
        <v>0.88235294117647056</v>
      </c>
      <c r="AH439" s="4">
        <f>Table3[[#This Row],[Units Produced]]/Table3[[#This Row],[Energy Consumed (kWh)]]</f>
        <v>6.1995359628770306</v>
      </c>
    </row>
    <row r="440" spans="1:34" x14ac:dyDescent="0.3">
      <c r="A440" s="1">
        <f t="shared" ca="1" si="24"/>
        <v>45068</v>
      </c>
      <c r="B440">
        <v>1</v>
      </c>
      <c r="C440" t="s">
        <v>18</v>
      </c>
      <c r="D440">
        <v>416</v>
      </c>
      <c r="E440">
        <v>388</v>
      </c>
      <c r="F440">
        <v>28</v>
      </c>
      <c r="G440">
        <f t="shared" ca="1" si="25"/>
        <v>62</v>
      </c>
      <c r="H440">
        <v>39</v>
      </c>
      <c r="I440">
        <v>448</v>
      </c>
      <c r="J440">
        <v>4</v>
      </c>
      <c r="K440">
        <v>123.14</v>
      </c>
      <c r="L440">
        <v>33</v>
      </c>
      <c r="M440">
        <v>43</v>
      </c>
      <c r="N440">
        <v>3.8</v>
      </c>
      <c r="O440">
        <v>641</v>
      </c>
      <c r="P440">
        <f t="shared" ca="1" si="26"/>
        <v>5</v>
      </c>
      <c r="Q440">
        <v>34</v>
      </c>
      <c r="R440">
        <v>4</v>
      </c>
      <c r="S440">
        <v>6.88</v>
      </c>
      <c r="T440">
        <f t="shared" ca="1" si="27"/>
        <v>517</v>
      </c>
      <c r="U440" s="2">
        <f ca="1">Table3[[#This Row],[Total Operating Time (minutes)]]/Table3[[#This Row],[Production planning Time(minutes)]]</f>
        <v>0.86653771760154741</v>
      </c>
      <c r="V440" s="2">
        <f>Table3[[#This Row],[Units Produced]]/Table3[[#This Row],[Max Capacity]]</f>
        <v>0.64898595943837756</v>
      </c>
      <c r="W440" s="2">
        <f>Table3[[#This Row],[Good Units]]/Table3[[#This Row],[Units Produced]]</f>
        <v>0.93269230769230771</v>
      </c>
      <c r="X440" s="2">
        <f>Table3[[#This Row],[Total Operating Time (minutes)]]/Table3[[#This Row],[Units Produced]]</f>
        <v>1.0769230769230769</v>
      </c>
      <c r="Y440" s="2">
        <f>Table3[[#This Row],[Defective Units]]/Table3[[#This Row],[Units Produced]]</f>
        <v>6.7307692307692304E-2</v>
      </c>
      <c r="Z440" s="4">
        <f ca="1">Table3[[#This Row],[Total Operating Time (minutes)]]/Table3[[#This Row],[Available Time(minutes)]]</f>
        <v>7.225806451612903</v>
      </c>
      <c r="AA440" s="2">
        <f>Table3[[#This Row],[Good Units]]/Table3[[#This Row],[Units Produced]]</f>
        <v>0.93269230769230771</v>
      </c>
      <c r="AB440" s="2">
        <f>Table3[[#This Row],[Scrap Units]]/Table3[[#This Row],[Units Produced]]</f>
        <v>9.6153846153846159E-3</v>
      </c>
      <c r="AC440" s="4">
        <f>Table3[[#This Row],[Units Produced]]/Table3[[#This Row],[Shift]]</f>
        <v>416</v>
      </c>
      <c r="AD440" s="2">
        <f>Table3[[#This Row],[Units Produced]]/Table3[[#This Row],[Max Capacity]]</f>
        <v>0.64898595943837756</v>
      </c>
      <c r="AE440" s="4">
        <f>Table3[[#This Row],[Repair Time (minutes)]]/Table3[[#This Row],[Number of Repairs]]</f>
        <v>8.5</v>
      </c>
      <c r="AF440" s="4">
        <f ca="1">Table3[[#This Row],[Total Operating Time (minutes)]]/Table3[[#This Row],[Number of failures]]</f>
        <v>89.6</v>
      </c>
      <c r="AG440" s="4">
        <f>Table3[[#This Row],[Orders Fulfilled]]/Table3[[#This Row],[Orders Received]]</f>
        <v>0.76744186046511631</v>
      </c>
      <c r="AH440" s="4">
        <f>Table3[[#This Row],[Units Produced]]/Table3[[#This Row],[Energy Consumed (kWh)]]</f>
        <v>3.3782686373233717</v>
      </c>
    </row>
    <row r="441" spans="1:34" x14ac:dyDescent="0.3">
      <c r="A441" s="1">
        <f t="shared" ca="1" si="24"/>
        <v>45048</v>
      </c>
      <c r="B441">
        <v>3</v>
      </c>
      <c r="C441" t="s">
        <v>20</v>
      </c>
      <c r="D441">
        <v>518</v>
      </c>
      <c r="E441">
        <v>499</v>
      </c>
      <c r="F441">
        <v>19</v>
      </c>
      <c r="G441">
        <f t="shared" ca="1" si="25"/>
        <v>64</v>
      </c>
      <c r="H441">
        <v>31</v>
      </c>
      <c r="I441">
        <v>442</v>
      </c>
      <c r="J441">
        <v>1</v>
      </c>
      <c r="K441">
        <v>129.91999999999999</v>
      </c>
      <c r="L441">
        <v>56</v>
      </c>
      <c r="M441">
        <v>65</v>
      </c>
      <c r="N441">
        <v>2.2599999999999998</v>
      </c>
      <c r="O441">
        <v>616</v>
      </c>
      <c r="P441">
        <f t="shared" ca="1" si="26"/>
        <v>3</v>
      </c>
      <c r="Q441">
        <v>32</v>
      </c>
      <c r="R441">
        <v>1</v>
      </c>
      <c r="S441">
        <v>5.9</v>
      </c>
      <c r="T441">
        <f t="shared" ca="1" si="27"/>
        <v>503</v>
      </c>
      <c r="U441" s="2">
        <f ca="1">Table3[[#This Row],[Total Operating Time (minutes)]]/Table3[[#This Row],[Production planning Time(minutes)]]</f>
        <v>0.87872763419483102</v>
      </c>
      <c r="V441" s="2">
        <f>Table3[[#This Row],[Units Produced]]/Table3[[#This Row],[Max Capacity]]</f>
        <v>0.84090909090909094</v>
      </c>
      <c r="W441" s="2">
        <f>Table3[[#This Row],[Good Units]]/Table3[[#This Row],[Units Produced]]</f>
        <v>0.96332046332046328</v>
      </c>
      <c r="X441" s="2">
        <f>Table3[[#This Row],[Total Operating Time (minutes)]]/Table3[[#This Row],[Units Produced]]</f>
        <v>0.85328185328185324</v>
      </c>
      <c r="Y441" s="2">
        <f>Table3[[#This Row],[Defective Units]]/Table3[[#This Row],[Units Produced]]</f>
        <v>3.6679536679536683E-2</v>
      </c>
      <c r="Z441" s="4">
        <f ca="1">Table3[[#This Row],[Total Operating Time (minutes)]]/Table3[[#This Row],[Available Time(minutes)]]</f>
        <v>6.90625</v>
      </c>
      <c r="AA441" s="2">
        <f>Table3[[#This Row],[Good Units]]/Table3[[#This Row],[Units Produced]]</f>
        <v>0.96332046332046328</v>
      </c>
      <c r="AB441" s="2">
        <f>Table3[[#This Row],[Scrap Units]]/Table3[[#This Row],[Units Produced]]</f>
        <v>1.9305019305019305E-3</v>
      </c>
      <c r="AC441" s="4">
        <f>Table3[[#This Row],[Units Produced]]/Table3[[#This Row],[Shift]]</f>
        <v>172.66666666666666</v>
      </c>
      <c r="AD441" s="2">
        <f>Table3[[#This Row],[Units Produced]]/Table3[[#This Row],[Max Capacity]]</f>
        <v>0.84090909090909094</v>
      </c>
      <c r="AE441" s="4">
        <f>Table3[[#This Row],[Repair Time (minutes)]]/Table3[[#This Row],[Number of Repairs]]</f>
        <v>32</v>
      </c>
      <c r="AF441" s="4">
        <f ca="1">Table3[[#This Row],[Total Operating Time (minutes)]]/Table3[[#This Row],[Number of failures]]</f>
        <v>147.33333333333334</v>
      </c>
      <c r="AG441" s="4">
        <f>Table3[[#This Row],[Orders Fulfilled]]/Table3[[#This Row],[Orders Received]]</f>
        <v>0.86153846153846159</v>
      </c>
      <c r="AH441" s="4">
        <f>Table3[[#This Row],[Units Produced]]/Table3[[#This Row],[Energy Consumed (kWh)]]</f>
        <v>3.9870689655172415</v>
      </c>
    </row>
    <row r="442" spans="1:34" x14ac:dyDescent="0.3">
      <c r="A442" s="1">
        <f t="shared" ca="1" si="24"/>
        <v>45260</v>
      </c>
      <c r="B442">
        <v>2</v>
      </c>
      <c r="C442" t="s">
        <v>18</v>
      </c>
      <c r="D442">
        <v>637</v>
      </c>
      <c r="E442">
        <v>626</v>
      </c>
      <c r="F442">
        <v>11</v>
      </c>
      <c r="G442">
        <f t="shared" ca="1" si="25"/>
        <v>60</v>
      </c>
      <c r="H442">
        <v>26</v>
      </c>
      <c r="I442">
        <v>578</v>
      </c>
      <c r="J442">
        <v>3</v>
      </c>
      <c r="K442">
        <v>148.72</v>
      </c>
      <c r="L442">
        <v>43</v>
      </c>
      <c r="M442">
        <v>35</v>
      </c>
      <c r="N442">
        <v>2.83</v>
      </c>
      <c r="O442">
        <v>682</v>
      </c>
      <c r="P442">
        <f t="shared" ca="1" si="26"/>
        <v>6</v>
      </c>
      <c r="Q442">
        <v>37</v>
      </c>
      <c r="R442">
        <v>5</v>
      </c>
      <c r="S442">
        <v>5.73</v>
      </c>
      <c r="T442">
        <f t="shared" ca="1" si="27"/>
        <v>599</v>
      </c>
      <c r="U442" s="2">
        <f ca="1">Table3[[#This Row],[Total Operating Time (minutes)]]/Table3[[#This Row],[Production planning Time(minutes)]]</f>
        <v>0.96494156928213692</v>
      </c>
      <c r="V442" s="2">
        <f>Table3[[#This Row],[Units Produced]]/Table3[[#This Row],[Max Capacity]]</f>
        <v>0.93401759530791784</v>
      </c>
      <c r="W442" s="2">
        <f>Table3[[#This Row],[Good Units]]/Table3[[#This Row],[Units Produced]]</f>
        <v>0.98273155416012559</v>
      </c>
      <c r="X442" s="2">
        <f>Table3[[#This Row],[Total Operating Time (minutes)]]/Table3[[#This Row],[Units Produced]]</f>
        <v>0.90737833594976447</v>
      </c>
      <c r="Y442" s="2">
        <f>Table3[[#This Row],[Defective Units]]/Table3[[#This Row],[Units Produced]]</f>
        <v>1.726844583987441E-2</v>
      </c>
      <c r="Z442" s="4">
        <f ca="1">Table3[[#This Row],[Total Operating Time (minutes)]]/Table3[[#This Row],[Available Time(minutes)]]</f>
        <v>9.6333333333333329</v>
      </c>
      <c r="AA442" s="2">
        <f>Table3[[#This Row],[Good Units]]/Table3[[#This Row],[Units Produced]]</f>
        <v>0.98273155416012559</v>
      </c>
      <c r="AB442" s="2">
        <f>Table3[[#This Row],[Scrap Units]]/Table3[[#This Row],[Units Produced]]</f>
        <v>4.7095761381475663E-3</v>
      </c>
      <c r="AC442" s="4">
        <f>Table3[[#This Row],[Units Produced]]/Table3[[#This Row],[Shift]]</f>
        <v>318.5</v>
      </c>
      <c r="AD442" s="2">
        <f>Table3[[#This Row],[Units Produced]]/Table3[[#This Row],[Max Capacity]]</f>
        <v>0.93401759530791784</v>
      </c>
      <c r="AE442" s="4">
        <f>Table3[[#This Row],[Repair Time (minutes)]]/Table3[[#This Row],[Number of Repairs]]</f>
        <v>7.4</v>
      </c>
      <c r="AF442" s="4">
        <f ca="1">Table3[[#This Row],[Total Operating Time (minutes)]]/Table3[[#This Row],[Number of failures]]</f>
        <v>96.333333333333329</v>
      </c>
      <c r="AG442" s="4">
        <f>Table3[[#This Row],[Orders Fulfilled]]/Table3[[#This Row],[Orders Received]]</f>
        <v>1.2285714285714286</v>
      </c>
      <c r="AH442" s="4">
        <f>Table3[[#This Row],[Units Produced]]/Table3[[#This Row],[Energy Consumed (kWh)]]</f>
        <v>4.2832167832167833</v>
      </c>
    </row>
    <row r="443" spans="1:34" x14ac:dyDescent="0.3">
      <c r="A443" s="1">
        <f t="shared" ca="1" si="24"/>
        <v>45228</v>
      </c>
      <c r="B443">
        <v>1</v>
      </c>
      <c r="C443" t="s">
        <v>21</v>
      </c>
      <c r="D443">
        <v>588</v>
      </c>
      <c r="E443">
        <v>569</v>
      </c>
      <c r="F443">
        <v>19</v>
      </c>
      <c r="G443">
        <f t="shared" ca="1" si="25"/>
        <v>69</v>
      </c>
      <c r="H443">
        <v>30</v>
      </c>
      <c r="I443">
        <v>484</v>
      </c>
      <c r="J443">
        <v>7</v>
      </c>
      <c r="K443">
        <v>110.51</v>
      </c>
      <c r="L443">
        <v>46</v>
      </c>
      <c r="M443">
        <v>35</v>
      </c>
      <c r="N443">
        <v>4.8600000000000003</v>
      </c>
      <c r="O443">
        <v>676</v>
      </c>
      <c r="P443">
        <f t="shared" ca="1" si="26"/>
        <v>3</v>
      </c>
      <c r="Q443">
        <v>40</v>
      </c>
      <c r="R443">
        <v>2</v>
      </c>
      <c r="S443">
        <v>5.61</v>
      </c>
      <c r="T443">
        <f t="shared" ca="1" si="27"/>
        <v>595</v>
      </c>
      <c r="U443" s="2">
        <f ca="1">Table3[[#This Row],[Total Operating Time (minutes)]]/Table3[[#This Row],[Production planning Time(minutes)]]</f>
        <v>0.8134453781512605</v>
      </c>
      <c r="V443" s="2">
        <f>Table3[[#This Row],[Units Produced]]/Table3[[#This Row],[Max Capacity]]</f>
        <v>0.86982248520710059</v>
      </c>
      <c r="W443" s="2">
        <f>Table3[[#This Row],[Good Units]]/Table3[[#This Row],[Units Produced]]</f>
        <v>0.96768707482993199</v>
      </c>
      <c r="X443" s="2">
        <f>Table3[[#This Row],[Total Operating Time (minutes)]]/Table3[[#This Row],[Units Produced]]</f>
        <v>0.8231292517006803</v>
      </c>
      <c r="Y443" s="2">
        <f>Table3[[#This Row],[Defective Units]]/Table3[[#This Row],[Units Produced]]</f>
        <v>3.2312925170068028E-2</v>
      </c>
      <c r="Z443" s="4">
        <f ca="1">Table3[[#This Row],[Total Operating Time (minutes)]]/Table3[[#This Row],[Available Time(minutes)]]</f>
        <v>7.0144927536231885</v>
      </c>
      <c r="AA443" s="2">
        <f>Table3[[#This Row],[Good Units]]/Table3[[#This Row],[Units Produced]]</f>
        <v>0.96768707482993199</v>
      </c>
      <c r="AB443" s="2">
        <f>Table3[[#This Row],[Scrap Units]]/Table3[[#This Row],[Units Produced]]</f>
        <v>1.1904761904761904E-2</v>
      </c>
      <c r="AC443" s="4">
        <f>Table3[[#This Row],[Units Produced]]/Table3[[#This Row],[Shift]]</f>
        <v>588</v>
      </c>
      <c r="AD443" s="2">
        <f>Table3[[#This Row],[Units Produced]]/Table3[[#This Row],[Max Capacity]]</f>
        <v>0.86982248520710059</v>
      </c>
      <c r="AE443" s="4">
        <f>Table3[[#This Row],[Repair Time (minutes)]]/Table3[[#This Row],[Number of Repairs]]</f>
        <v>20</v>
      </c>
      <c r="AF443" s="4">
        <f ca="1">Table3[[#This Row],[Total Operating Time (minutes)]]/Table3[[#This Row],[Number of failures]]</f>
        <v>161.33333333333334</v>
      </c>
      <c r="AG443" s="4">
        <f>Table3[[#This Row],[Orders Fulfilled]]/Table3[[#This Row],[Orders Received]]</f>
        <v>1.3142857142857143</v>
      </c>
      <c r="AH443" s="4">
        <f>Table3[[#This Row],[Units Produced]]/Table3[[#This Row],[Energy Consumed (kWh)]]</f>
        <v>5.3207854492806081</v>
      </c>
    </row>
    <row r="444" spans="1:34" x14ac:dyDescent="0.3">
      <c r="A444" s="1">
        <f t="shared" ca="1" si="24"/>
        <v>45219</v>
      </c>
      <c r="B444">
        <v>1</v>
      </c>
      <c r="C444" t="s">
        <v>20</v>
      </c>
      <c r="D444">
        <v>425</v>
      </c>
      <c r="E444">
        <v>413</v>
      </c>
      <c r="F444">
        <v>12</v>
      </c>
      <c r="G444">
        <f t="shared" ca="1" si="25"/>
        <v>66</v>
      </c>
      <c r="H444">
        <v>51</v>
      </c>
      <c r="I444">
        <v>562</v>
      </c>
      <c r="J444">
        <v>2</v>
      </c>
      <c r="K444">
        <v>160.06</v>
      </c>
      <c r="L444">
        <v>30</v>
      </c>
      <c r="M444">
        <v>53</v>
      </c>
      <c r="N444">
        <v>3.89</v>
      </c>
      <c r="O444">
        <v>678</v>
      </c>
      <c r="P444">
        <f t="shared" ca="1" si="26"/>
        <v>4</v>
      </c>
      <c r="Q444">
        <v>36</v>
      </c>
      <c r="R444">
        <v>1</v>
      </c>
      <c r="S444">
        <v>4.21</v>
      </c>
      <c r="T444">
        <f t="shared" ca="1" si="27"/>
        <v>510</v>
      </c>
      <c r="U444" s="2">
        <f ca="1">Table3[[#This Row],[Total Operating Time (minutes)]]/Table3[[#This Row],[Production planning Time(minutes)]]</f>
        <v>1.1019607843137256</v>
      </c>
      <c r="V444" s="2">
        <f>Table3[[#This Row],[Units Produced]]/Table3[[#This Row],[Max Capacity]]</f>
        <v>0.62684365781710916</v>
      </c>
      <c r="W444" s="2">
        <f>Table3[[#This Row],[Good Units]]/Table3[[#This Row],[Units Produced]]</f>
        <v>0.97176470588235297</v>
      </c>
      <c r="X444" s="2">
        <f>Table3[[#This Row],[Total Operating Time (minutes)]]/Table3[[#This Row],[Units Produced]]</f>
        <v>1.3223529411764705</v>
      </c>
      <c r="Y444" s="2">
        <f>Table3[[#This Row],[Defective Units]]/Table3[[#This Row],[Units Produced]]</f>
        <v>2.823529411764706E-2</v>
      </c>
      <c r="Z444" s="4">
        <f ca="1">Table3[[#This Row],[Total Operating Time (minutes)]]/Table3[[#This Row],[Available Time(minutes)]]</f>
        <v>8.5151515151515156</v>
      </c>
      <c r="AA444" s="2">
        <f>Table3[[#This Row],[Good Units]]/Table3[[#This Row],[Units Produced]]</f>
        <v>0.97176470588235297</v>
      </c>
      <c r="AB444" s="2">
        <f>Table3[[#This Row],[Scrap Units]]/Table3[[#This Row],[Units Produced]]</f>
        <v>4.7058823529411761E-3</v>
      </c>
      <c r="AC444" s="4">
        <f>Table3[[#This Row],[Units Produced]]/Table3[[#This Row],[Shift]]</f>
        <v>425</v>
      </c>
      <c r="AD444" s="2">
        <f>Table3[[#This Row],[Units Produced]]/Table3[[#This Row],[Max Capacity]]</f>
        <v>0.62684365781710916</v>
      </c>
      <c r="AE444" s="4">
        <f>Table3[[#This Row],[Repair Time (minutes)]]/Table3[[#This Row],[Number of Repairs]]</f>
        <v>36</v>
      </c>
      <c r="AF444" s="4">
        <f ca="1">Table3[[#This Row],[Total Operating Time (minutes)]]/Table3[[#This Row],[Number of failures]]</f>
        <v>140.5</v>
      </c>
      <c r="AG444" s="4">
        <f>Table3[[#This Row],[Orders Fulfilled]]/Table3[[#This Row],[Orders Received]]</f>
        <v>0.56603773584905659</v>
      </c>
      <c r="AH444" s="4">
        <f>Table3[[#This Row],[Units Produced]]/Table3[[#This Row],[Energy Consumed (kWh)]]</f>
        <v>2.6552542796451331</v>
      </c>
    </row>
    <row r="445" spans="1:34" x14ac:dyDescent="0.3">
      <c r="A445" s="1">
        <f t="shared" ca="1" si="24"/>
        <v>44991</v>
      </c>
      <c r="B445">
        <v>2</v>
      </c>
      <c r="C445" t="s">
        <v>20</v>
      </c>
      <c r="D445">
        <v>618</v>
      </c>
      <c r="E445">
        <v>607</v>
      </c>
      <c r="F445">
        <v>11</v>
      </c>
      <c r="G445">
        <f t="shared" ca="1" si="25"/>
        <v>70</v>
      </c>
      <c r="H445">
        <v>43</v>
      </c>
      <c r="I445">
        <v>526</v>
      </c>
      <c r="J445">
        <v>9</v>
      </c>
      <c r="K445">
        <v>159.91</v>
      </c>
      <c r="L445">
        <v>51</v>
      </c>
      <c r="M445">
        <v>56</v>
      </c>
      <c r="N445">
        <v>3.97</v>
      </c>
      <c r="O445">
        <v>690</v>
      </c>
      <c r="P445">
        <f t="shared" ca="1" si="26"/>
        <v>7</v>
      </c>
      <c r="Q445">
        <v>40</v>
      </c>
      <c r="R445">
        <v>2</v>
      </c>
      <c r="S445">
        <v>5.67</v>
      </c>
      <c r="T445">
        <f t="shared" ca="1" si="27"/>
        <v>565</v>
      </c>
      <c r="U445" s="2">
        <f ca="1">Table3[[#This Row],[Total Operating Time (minutes)]]/Table3[[#This Row],[Production planning Time(minutes)]]</f>
        <v>0.93097345132743359</v>
      </c>
      <c r="V445" s="2">
        <f>Table3[[#This Row],[Units Produced]]/Table3[[#This Row],[Max Capacity]]</f>
        <v>0.89565217391304353</v>
      </c>
      <c r="W445" s="2">
        <f>Table3[[#This Row],[Good Units]]/Table3[[#This Row],[Units Produced]]</f>
        <v>0.98220064724919098</v>
      </c>
      <c r="X445" s="2">
        <f>Table3[[#This Row],[Total Operating Time (minutes)]]/Table3[[#This Row],[Units Produced]]</f>
        <v>0.85113268608414239</v>
      </c>
      <c r="Y445" s="2">
        <f>Table3[[#This Row],[Defective Units]]/Table3[[#This Row],[Units Produced]]</f>
        <v>1.7799352750809062E-2</v>
      </c>
      <c r="Z445" s="4">
        <f ca="1">Table3[[#This Row],[Total Operating Time (minutes)]]/Table3[[#This Row],[Available Time(minutes)]]</f>
        <v>7.5142857142857142</v>
      </c>
      <c r="AA445" s="2">
        <f>Table3[[#This Row],[Good Units]]/Table3[[#This Row],[Units Produced]]</f>
        <v>0.98220064724919098</v>
      </c>
      <c r="AB445" s="2">
        <f>Table3[[#This Row],[Scrap Units]]/Table3[[#This Row],[Units Produced]]</f>
        <v>1.4563106796116505E-2</v>
      </c>
      <c r="AC445" s="4">
        <f>Table3[[#This Row],[Units Produced]]/Table3[[#This Row],[Shift]]</f>
        <v>309</v>
      </c>
      <c r="AD445" s="2">
        <f>Table3[[#This Row],[Units Produced]]/Table3[[#This Row],[Max Capacity]]</f>
        <v>0.89565217391304353</v>
      </c>
      <c r="AE445" s="4">
        <f>Table3[[#This Row],[Repair Time (minutes)]]/Table3[[#This Row],[Number of Repairs]]</f>
        <v>20</v>
      </c>
      <c r="AF445" s="4">
        <f ca="1">Table3[[#This Row],[Total Operating Time (minutes)]]/Table3[[#This Row],[Number of failures]]</f>
        <v>75.142857142857139</v>
      </c>
      <c r="AG445" s="4">
        <f>Table3[[#This Row],[Orders Fulfilled]]/Table3[[#This Row],[Orders Received]]</f>
        <v>0.9107142857142857</v>
      </c>
      <c r="AH445" s="4">
        <f>Table3[[#This Row],[Units Produced]]/Table3[[#This Row],[Energy Consumed (kWh)]]</f>
        <v>3.8646738790569697</v>
      </c>
    </row>
    <row r="446" spans="1:34" x14ac:dyDescent="0.3">
      <c r="A446" s="1">
        <f t="shared" ca="1" si="24"/>
        <v>45038</v>
      </c>
      <c r="B446">
        <v>1</v>
      </c>
      <c r="C446" t="s">
        <v>20</v>
      </c>
      <c r="D446">
        <v>610</v>
      </c>
      <c r="E446">
        <v>588</v>
      </c>
      <c r="F446">
        <v>22</v>
      </c>
      <c r="G446">
        <f t="shared" ca="1" si="25"/>
        <v>64</v>
      </c>
      <c r="H446">
        <v>45</v>
      </c>
      <c r="I446">
        <v>484</v>
      </c>
      <c r="J446">
        <v>10</v>
      </c>
      <c r="K446">
        <v>125.95</v>
      </c>
      <c r="L446">
        <v>40</v>
      </c>
      <c r="M446">
        <v>56</v>
      </c>
      <c r="N446">
        <v>4.34</v>
      </c>
      <c r="O446">
        <v>621</v>
      </c>
      <c r="P446">
        <f t="shared" ca="1" si="26"/>
        <v>3</v>
      </c>
      <c r="Q446">
        <v>26</v>
      </c>
      <c r="R446">
        <v>3</v>
      </c>
      <c r="S446">
        <v>5.56</v>
      </c>
      <c r="T446">
        <f t="shared" ca="1" si="27"/>
        <v>504</v>
      </c>
      <c r="U446" s="2">
        <f ca="1">Table3[[#This Row],[Total Operating Time (minutes)]]/Table3[[#This Row],[Production planning Time(minutes)]]</f>
        <v>0.96031746031746035</v>
      </c>
      <c r="V446" s="2">
        <f>Table3[[#This Row],[Units Produced]]/Table3[[#This Row],[Max Capacity]]</f>
        <v>0.98228663446054754</v>
      </c>
      <c r="W446" s="2">
        <f>Table3[[#This Row],[Good Units]]/Table3[[#This Row],[Units Produced]]</f>
        <v>0.9639344262295082</v>
      </c>
      <c r="X446" s="2">
        <f>Table3[[#This Row],[Total Operating Time (minutes)]]/Table3[[#This Row],[Units Produced]]</f>
        <v>0.79344262295081969</v>
      </c>
      <c r="Y446" s="2">
        <f>Table3[[#This Row],[Defective Units]]/Table3[[#This Row],[Units Produced]]</f>
        <v>3.6065573770491806E-2</v>
      </c>
      <c r="Z446" s="4">
        <f ca="1">Table3[[#This Row],[Total Operating Time (minutes)]]/Table3[[#This Row],[Available Time(minutes)]]</f>
        <v>7.5625</v>
      </c>
      <c r="AA446" s="2">
        <f>Table3[[#This Row],[Good Units]]/Table3[[#This Row],[Units Produced]]</f>
        <v>0.9639344262295082</v>
      </c>
      <c r="AB446" s="2">
        <f>Table3[[#This Row],[Scrap Units]]/Table3[[#This Row],[Units Produced]]</f>
        <v>1.6393442622950821E-2</v>
      </c>
      <c r="AC446" s="4">
        <f>Table3[[#This Row],[Units Produced]]/Table3[[#This Row],[Shift]]</f>
        <v>610</v>
      </c>
      <c r="AD446" s="2">
        <f>Table3[[#This Row],[Units Produced]]/Table3[[#This Row],[Max Capacity]]</f>
        <v>0.98228663446054754</v>
      </c>
      <c r="AE446" s="4">
        <f>Table3[[#This Row],[Repair Time (minutes)]]/Table3[[#This Row],[Number of Repairs]]</f>
        <v>8.6666666666666661</v>
      </c>
      <c r="AF446" s="4">
        <f ca="1">Table3[[#This Row],[Total Operating Time (minutes)]]/Table3[[#This Row],[Number of failures]]</f>
        <v>161.33333333333334</v>
      </c>
      <c r="AG446" s="4">
        <f>Table3[[#This Row],[Orders Fulfilled]]/Table3[[#This Row],[Orders Received]]</f>
        <v>0.7142857142857143</v>
      </c>
      <c r="AH446" s="4">
        <f>Table3[[#This Row],[Units Produced]]/Table3[[#This Row],[Energy Consumed (kWh)]]</f>
        <v>4.843191742755061</v>
      </c>
    </row>
    <row r="447" spans="1:34" x14ac:dyDescent="0.3">
      <c r="A447" s="1">
        <f t="shared" ca="1" si="24"/>
        <v>45226</v>
      </c>
      <c r="B447">
        <v>1</v>
      </c>
      <c r="C447" t="s">
        <v>19</v>
      </c>
      <c r="D447">
        <v>572</v>
      </c>
      <c r="E447">
        <v>551</v>
      </c>
      <c r="F447">
        <v>21</v>
      </c>
      <c r="G447">
        <f t="shared" ca="1" si="25"/>
        <v>63</v>
      </c>
      <c r="H447">
        <v>26</v>
      </c>
      <c r="I447">
        <v>567</v>
      </c>
      <c r="J447">
        <v>9</v>
      </c>
      <c r="K447">
        <v>105.55</v>
      </c>
      <c r="L447">
        <v>53</v>
      </c>
      <c r="M447">
        <v>60</v>
      </c>
      <c r="N447">
        <v>4.74</v>
      </c>
      <c r="O447">
        <v>623</v>
      </c>
      <c r="P447">
        <f t="shared" ca="1" si="26"/>
        <v>7</v>
      </c>
      <c r="Q447">
        <v>25</v>
      </c>
      <c r="R447">
        <v>5</v>
      </c>
      <c r="S447">
        <v>7.56</v>
      </c>
      <c r="T447">
        <f t="shared" ca="1" si="27"/>
        <v>552</v>
      </c>
      <c r="U447" s="2">
        <f ca="1">Table3[[#This Row],[Total Operating Time (minutes)]]/Table3[[#This Row],[Production planning Time(minutes)]]</f>
        <v>1.0271739130434783</v>
      </c>
      <c r="V447" s="2">
        <f>Table3[[#This Row],[Units Produced]]/Table3[[#This Row],[Max Capacity]]</f>
        <v>0.91813804173354741</v>
      </c>
      <c r="W447" s="2">
        <f>Table3[[#This Row],[Good Units]]/Table3[[#This Row],[Units Produced]]</f>
        <v>0.96328671328671334</v>
      </c>
      <c r="X447" s="2">
        <f>Table3[[#This Row],[Total Operating Time (minutes)]]/Table3[[#This Row],[Units Produced]]</f>
        <v>0.99125874125874125</v>
      </c>
      <c r="Y447" s="2">
        <f>Table3[[#This Row],[Defective Units]]/Table3[[#This Row],[Units Produced]]</f>
        <v>3.6713286713286712E-2</v>
      </c>
      <c r="Z447" s="4">
        <f ca="1">Table3[[#This Row],[Total Operating Time (minutes)]]/Table3[[#This Row],[Available Time(minutes)]]</f>
        <v>9</v>
      </c>
      <c r="AA447" s="2">
        <f>Table3[[#This Row],[Good Units]]/Table3[[#This Row],[Units Produced]]</f>
        <v>0.96328671328671334</v>
      </c>
      <c r="AB447" s="2">
        <f>Table3[[#This Row],[Scrap Units]]/Table3[[#This Row],[Units Produced]]</f>
        <v>1.5734265734265736E-2</v>
      </c>
      <c r="AC447" s="4">
        <f>Table3[[#This Row],[Units Produced]]/Table3[[#This Row],[Shift]]</f>
        <v>572</v>
      </c>
      <c r="AD447" s="2">
        <f>Table3[[#This Row],[Units Produced]]/Table3[[#This Row],[Max Capacity]]</f>
        <v>0.91813804173354741</v>
      </c>
      <c r="AE447" s="4">
        <f>Table3[[#This Row],[Repair Time (minutes)]]/Table3[[#This Row],[Number of Repairs]]</f>
        <v>5</v>
      </c>
      <c r="AF447" s="4">
        <f ca="1">Table3[[#This Row],[Total Operating Time (minutes)]]/Table3[[#This Row],[Number of failures]]</f>
        <v>81</v>
      </c>
      <c r="AG447" s="4">
        <f>Table3[[#This Row],[Orders Fulfilled]]/Table3[[#This Row],[Orders Received]]</f>
        <v>0.8833333333333333</v>
      </c>
      <c r="AH447" s="4">
        <f>Table3[[#This Row],[Units Produced]]/Table3[[#This Row],[Energy Consumed (kWh)]]</f>
        <v>5.4192325911890098</v>
      </c>
    </row>
    <row r="448" spans="1:34" x14ac:dyDescent="0.3">
      <c r="A448" s="1">
        <f t="shared" ca="1" si="24"/>
        <v>45074</v>
      </c>
      <c r="B448">
        <v>2</v>
      </c>
      <c r="C448" t="s">
        <v>20</v>
      </c>
      <c r="D448">
        <v>451</v>
      </c>
      <c r="E448">
        <v>435</v>
      </c>
      <c r="F448">
        <v>16</v>
      </c>
      <c r="G448">
        <f t="shared" ca="1" si="25"/>
        <v>65</v>
      </c>
      <c r="H448">
        <v>11</v>
      </c>
      <c r="I448">
        <v>491</v>
      </c>
      <c r="J448">
        <v>2</v>
      </c>
      <c r="K448">
        <v>154.1</v>
      </c>
      <c r="L448">
        <v>56</v>
      </c>
      <c r="M448">
        <v>61</v>
      </c>
      <c r="N448">
        <v>3.94</v>
      </c>
      <c r="O448">
        <v>688</v>
      </c>
      <c r="P448">
        <f t="shared" ca="1" si="26"/>
        <v>5</v>
      </c>
      <c r="Q448">
        <v>35</v>
      </c>
      <c r="R448">
        <v>5</v>
      </c>
      <c r="S448">
        <v>6.95</v>
      </c>
      <c r="T448">
        <f t="shared" ca="1" si="27"/>
        <v>565</v>
      </c>
      <c r="U448" s="2">
        <f ca="1">Table3[[#This Row],[Total Operating Time (minutes)]]/Table3[[#This Row],[Production planning Time(minutes)]]</f>
        <v>0.86902654867256635</v>
      </c>
      <c r="V448" s="2">
        <f>Table3[[#This Row],[Units Produced]]/Table3[[#This Row],[Max Capacity]]</f>
        <v>0.65552325581395354</v>
      </c>
      <c r="W448" s="2">
        <f>Table3[[#This Row],[Good Units]]/Table3[[#This Row],[Units Produced]]</f>
        <v>0.96452328159645229</v>
      </c>
      <c r="X448" s="2">
        <f>Table3[[#This Row],[Total Operating Time (minutes)]]/Table3[[#This Row],[Units Produced]]</f>
        <v>1.0886917960088691</v>
      </c>
      <c r="Y448" s="2">
        <f>Table3[[#This Row],[Defective Units]]/Table3[[#This Row],[Units Produced]]</f>
        <v>3.5476718403547672E-2</v>
      </c>
      <c r="Z448" s="4">
        <f ca="1">Table3[[#This Row],[Total Operating Time (minutes)]]/Table3[[#This Row],[Available Time(minutes)]]</f>
        <v>7.5538461538461537</v>
      </c>
      <c r="AA448" s="2">
        <f>Table3[[#This Row],[Good Units]]/Table3[[#This Row],[Units Produced]]</f>
        <v>0.96452328159645229</v>
      </c>
      <c r="AB448" s="2">
        <f>Table3[[#This Row],[Scrap Units]]/Table3[[#This Row],[Units Produced]]</f>
        <v>4.434589800443459E-3</v>
      </c>
      <c r="AC448" s="4">
        <f>Table3[[#This Row],[Units Produced]]/Table3[[#This Row],[Shift]]</f>
        <v>225.5</v>
      </c>
      <c r="AD448" s="2">
        <f>Table3[[#This Row],[Units Produced]]/Table3[[#This Row],[Max Capacity]]</f>
        <v>0.65552325581395354</v>
      </c>
      <c r="AE448" s="4">
        <f>Table3[[#This Row],[Repair Time (minutes)]]/Table3[[#This Row],[Number of Repairs]]</f>
        <v>7</v>
      </c>
      <c r="AF448" s="4">
        <f ca="1">Table3[[#This Row],[Total Operating Time (minutes)]]/Table3[[#This Row],[Number of failures]]</f>
        <v>98.2</v>
      </c>
      <c r="AG448" s="4">
        <f>Table3[[#This Row],[Orders Fulfilled]]/Table3[[#This Row],[Orders Received]]</f>
        <v>0.91803278688524592</v>
      </c>
      <c r="AH448" s="4">
        <f>Table3[[#This Row],[Units Produced]]/Table3[[#This Row],[Energy Consumed (kWh)]]</f>
        <v>2.9266709928617782</v>
      </c>
    </row>
    <row r="449" spans="1:34" x14ac:dyDescent="0.3">
      <c r="A449" s="1">
        <f t="shared" ca="1" si="24"/>
        <v>45286</v>
      </c>
      <c r="B449">
        <v>2</v>
      </c>
      <c r="C449" t="s">
        <v>18</v>
      </c>
      <c r="D449">
        <v>471</v>
      </c>
      <c r="E449">
        <v>459</v>
      </c>
      <c r="F449">
        <v>12</v>
      </c>
      <c r="G449">
        <f t="shared" ca="1" si="25"/>
        <v>62</v>
      </c>
      <c r="H449">
        <v>34</v>
      </c>
      <c r="I449">
        <v>551</v>
      </c>
      <c r="J449">
        <v>8</v>
      </c>
      <c r="K449">
        <v>153.59</v>
      </c>
      <c r="L449">
        <v>52</v>
      </c>
      <c r="M449">
        <v>43</v>
      </c>
      <c r="N449">
        <v>4.71</v>
      </c>
      <c r="O449">
        <v>611</v>
      </c>
      <c r="P449">
        <f t="shared" ca="1" si="26"/>
        <v>1</v>
      </c>
      <c r="Q449">
        <v>27</v>
      </c>
      <c r="R449">
        <v>5</v>
      </c>
      <c r="S449">
        <v>7.91</v>
      </c>
      <c r="T449">
        <f t="shared" ca="1" si="27"/>
        <v>551</v>
      </c>
      <c r="U449" s="2">
        <f ca="1">Table3[[#This Row],[Total Operating Time (minutes)]]/Table3[[#This Row],[Production planning Time(minutes)]]</f>
        <v>1</v>
      </c>
      <c r="V449" s="2">
        <f>Table3[[#This Row],[Units Produced]]/Table3[[#This Row],[Max Capacity]]</f>
        <v>0.77086743044189854</v>
      </c>
      <c r="W449" s="2">
        <f>Table3[[#This Row],[Good Units]]/Table3[[#This Row],[Units Produced]]</f>
        <v>0.97452229299363058</v>
      </c>
      <c r="X449" s="2">
        <f>Table3[[#This Row],[Total Operating Time (minutes)]]/Table3[[#This Row],[Units Produced]]</f>
        <v>1.1698513800424628</v>
      </c>
      <c r="Y449" s="2">
        <f>Table3[[#This Row],[Defective Units]]/Table3[[#This Row],[Units Produced]]</f>
        <v>2.5477707006369428E-2</v>
      </c>
      <c r="Z449" s="4">
        <f ca="1">Table3[[#This Row],[Total Operating Time (minutes)]]/Table3[[#This Row],[Available Time(minutes)]]</f>
        <v>8.887096774193548</v>
      </c>
      <c r="AA449" s="2">
        <f>Table3[[#This Row],[Good Units]]/Table3[[#This Row],[Units Produced]]</f>
        <v>0.97452229299363058</v>
      </c>
      <c r="AB449" s="2">
        <f>Table3[[#This Row],[Scrap Units]]/Table3[[#This Row],[Units Produced]]</f>
        <v>1.6985138004246284E-2</v>
      </c>
      <c r="AC449" s="4">
        <f>Table3[[#This Row],[Units Produced]]/Table3[[#This Row],[Shift]]</f>
        <v>235.5</v>
      </c>
      <c r="AD449" s="2">
        <f>Table3[[#This Row],[Units Produced]]/Table3[[#This Row],[Max Capacity]]</f>
        <v>0.77086743044189854</v>
      </c>
      <c r="AE449" s="4">
        <f>Table3[[#This Row],[Repair Time (minutes)]]/Table3[[#This Row],[Number of Repairs]]</f>
        <v>5.4</v>
      </c>
      <c r="AF449" s="4">
        <f ca="1">Table3[[#This Row],[Total Operating Time (minutes)]]/Table3[[#This Row],[Number of failures]]</f>
        <v>551</v>
      </c>
      <c r="AG449" s="4">
        <f>Table3[[#This Row],[Orders Fulfilled]]/Table3[[#This Row],[Orders Received]]</f>
        <v>1.2093023255813953</v>
      </c>
      <c r="AH449" s="4">
        <f>Table3[[#This Row],[Units Produced]]/Table3[[#This Row],[Energy Consumed (kWh)]]</f>
        <v>3.0666058988215377</v>
      </c>
    </row>
    <row r="450" spans="1:34" x14ac:dyDescent="0.3">
      <c r="A450" s="1">
        <f t="shared" ref="A450:A513" ca="1" si="28">RANDBETWEEN(DATE(2023,1,1),DATE(2024,1,10))</f>
        <v>45017</v>
      </c>
      <c r="B450">
        <v>2</v>
      </c>
      <c r="C450" t="s">
        <v>20</v>
      </c>
      <c r="D450">
        <v>517</v>
      </c>
      <c r="E450">
        <v>496</v>
      </c>
      <c r="F450">
        <v>21</v>
      </c>
      <c r="G450">
        <f t="shared" ref="G450:G513" ca="1" si="29">RANDBETWEEN(60,70)</f>
        <v>67</v>
      </c>
      <c r="H450">
        <v>37</v>
      </c>
      <c r="I450">
        <v>559</v>
      </c>
      <c r="J450">
        <v>8</v>
      </c>
      <c r="K450">
        <v>132.07</v>
      </c>
      <c r="L450">
        <v>36</v>
      </c>
      <c r="M450">
        <v>34</v>
      </c>
      <c r="N450">
        <v>2.73</v>
      </c>
      <c r="O450">
        <v>694</v>
      </c>
      <c r="P450">
        <f t="shared" ref="P450:P513" ca="1" si="30">RANDBETWEEN(1,7)</f>
        <v>6</v>
      </c>
      <c r="Q450">
        <v>39</v>
      </c>
      <c r="R450">
        <v>4</v>
      </c>
      <c r="S450">
        <v>3.67</v>
      </c>
      <c r="T450">
        <f t="shared" ref="T450:T513" ca="1" si="31">RANDBETWEEN(500,600)</f>
        <v>536</v>
      </c>
      <c r="U450" s="2">
        <f ca="1">Table3[[#This Row],[Total Operating Time (minutes)]]/Table3[[#This Row],[Production planning Time(minutes)]]</f>
        <v>1.0429104477611941</v>
      </c>
      <c r="V450" s="2">
        <f>Table3[[#This Row],[Units Produced]]/Table3[[#This Row],[Max Capacity]]</f>
        <v>0.74495677233429392</v>
      </c>
      <c r="W450" s="2">
        <f>Table3[[#This Row],[Good Units]]/Table3[[#This Row],[Units Produced]]</f>
        <v>0.95938104448742745</v>
      </c>
      <c r="X450" s="2">
        <f>Table3[[#This Row],[Total Operating Time (minutes)]]/Table3[[#This Row],[Units Produced]]</f>
        <v>1.0812379110251451</v>
      </c>
      <c r="Y450" s="2">
        <f>Table3[[#This Row],[Defective Units]]/Table3[[#This Row],[Units Produced]]</f>
        <v>4.0618955512572531E-2</v>
      </c>
      <c r="Z450" s="4">
        <f ca="1">Table3[[#This Row],[Total Operating Time (minutes)]]/Table3[[#This Row],[Available Time(minutes)]]</f>
        <v>8.343283582089553</v>
      </c>
      <c r="AA450" s="2">
        <f>Table3[[#This Row],[Good Units]]/Table3[[#This Row],[Units Produced]]</f>
        <v>0.95938104448742745</v>
      </c>
      <c r="AB450" s="2">
        <f>Table3[[#This Row],[Scrap Units]]/Table3[[#This Row],[Units Produced]]</f>
        <v>1.5473887814313346E-2</v>
      </c>
      <c r="AC450" s="4">
        <f>Table3[[#This Row],[Units Produced]]/Table3[[#This Row],[Shift]]</f>
        <v>258.5</v>
      </c>
      <c r="AD450" s="2">
        <f>Table3[[#This Row],[Units Produced]]/Table3[[#This Row],[Max Capacity]]</f>
        <v>0.74495677233429392</v>
      </c>
      <c r="AE450" s="4">
        <f>Table3[[#This Row],[Repair Time (minutes)]]/Table3[[#This Row],[Number of Repairs]]</f>
        <v>9.75</v>
      </c>
      <c r="AF450" s="4">
        <f ca="1">Table3[[#This Row],[Total Operating Time (minutes)]]/Table3[[#This Row],[Number of failures]]</f>
        <v>93.166666666666671</v>
      </c>
      <c r="AG450" s="4">
        <f>Table3[[#This Row],[Orders Fulfilled]]/Table3[[#This Row],[Orders Received]]</f>
        <v>1.0588235294117647</v>
      </c>
      <c r="AH450" s="4">
        <f>Table3[[#This Row],[Units Produced]]/Table3[[#This Row],[Energy Consumed (kWh)]]</f>
        <v>3.9145907473309611</v>
      </c>
    </row>
    <row r="451" spans="1:34" x14ac:dyDescent="0.3">
      <c r="A451" s="1">
        <f t="shared" ca="1" si="28"/>
        <v>45287</v>
      </c>
      <c r="B451">
        <v>1</v>
      </c>
      <c r="C451" t="s">
        <v>19</v>
      </c>
      <c r="D451">
        <v>671</v>
      </c>
      <c r="E451">
        <v>650</v>
      </c>
      <c r="F451">
        <v>21</v>
      </c>
      <c r="G451">
        <f t="shared" ca="1" si="29"/>
        <v>62</v>
      </c>
      <c r="H451">
        <v>13</v>
      </c>
      <c r="I451">
        <v>587</v>
      </c>
      <c r="J451">
        <v>4</v>
      </c>
      <c r="K451">
        <v>110.13</v>
      </c>
      <c r="L451">
        <v>54</v>
      </c>
      <c r="M451">
        <v>41</v>
      </c>
      <c r="N451">
        <v>2.82</v>
      </c>
      <c r="O451">
        <v>602</v>
      </c>
      <c r="P451">
        <f t="shared" ca="1" si="30"/>
        <v>3</v>
      </c>
      <c r="Q451">
        <v>24</v>
      </c>
      <c r="R451">
        <v>1</v>
      </c>
      <c r="S451">
        <v>3.96</v>
      </c>
      <c r="T451">
        <f t="shared" ca="1" si="31"/>
        <v>554</v>
      </c>
      <c r="U451" s="2">
        <f ca="1">Table3[[#This Row],[Total Operating Time (minutes)]]/Table3[[#This Row],[Production planning Time(minutes)]]</f>
        <v>1.0595667870036101</v>
      </c>
      <c r="V451" s="2">
        <f>Table3[[#This Row],[Units Produced]]/Table3[[#This Row],[Max Capacity]]</f>
        <v>1.1146179401993355</v>
      </c>
      <c r="W451" s="2">
        <f>Table3[[#This Row],[Good Units]]/Table3[[#This Row],[Units Produced]]</f>
        <v>0.96870342771982121</v>
      </c>
      <c r="X451" s="2">
        <f>Table3[[#This Row],[Total Operating Time (minutes)]]/Table3[[#This Row],[Units Produced]]</f>
        <v>0.87481371087928461</v>
      </c>
      <c r="Y451" s="2">
        <f>Table3[[#This Row],[Defective Units]]/Table3[[#This Row],[Units Produced]]</f>
        <v>3.129657228017884E-2</v>
      </c>
      <c r="Z451" s="4">
        <f ca="1">Table3[[#This Row],[Total Operating Time (minutes)]]/Table3[[#This Row],[Available Time(minutes)]]</f>
        <v>9.4677419354838701</v>
      </c>
      <c r="AA451" s="2">
        <f>Table3[[#This Row],[Good Units]]/Table3[[#This Row],[Units Produced]]</f>
        <v>0.96870342771982121</v>
      </c>
      <c r="AB451" s="2">
        <f>Table3[[#This Row],[Scrap Units]]/Table3[[#This Row],[Units Produced]]</f>
        <v>5.9612518628912071E-3</v>
      </c>
      <c r="AC451" s="4">
        <f>Table3[[#This Row],[Units Produced]]/Table3[[#This Row],[Shift]]</f>
        <v>671</v>
      </c>
      <c r="AD451" s="2">
        <f>Table3[[#This Row],[Units Produced]]/Table3[[#This Row],[Max Capacity]]</f>
        <v>1.1146179401993355</v>
      </c>
      <c r="AE451" s="4">
        <f>Table3[[#This Row],[Repair Time (minutes)]]/Table3[[#This Row],[Number of Repairs]]</f>
        <v>24</v>
      </c>
      <c r="AF451" s="4">
        <f ca="1">Table3[[#This Row],[Total Operating Time (minutes)]]/Table3[[#This Row],[Number of failures]]</f>
        <v>195.66666666666666</v>
      </c>
      <c r="AG451" s="4">
        <f>Table3[[#This Row],[Orders Fulfilled]]/Table3[[#This Row],[Orders Received]]</f>
        <v>1.3170731707317074</v>
      </c>
      <c r="AH451" s="4">
        <f>Table3[[#This Row],[Units Produced]]/Table3[[#This Row],[Energy Consumed (kWh)]]</f>
        <v>6.0927994188686103</v>
      </c>
    </row>
    <row r="452" spans="1:34" x14ac:dyDescent="0.3">
      <c r="A452" s="1">
        <f t="shared" ca="1" si="28"/>
        <v>45133</v>
      </c>
      <c r="B452">
        <v>3</v>
      </c>
      <c r="C452" t="s">
        <v>18</v>
      </c>
      <c r="D452">
        <v>550</v>
      </c>
      <c r="E452">
        <v>534</v>
      </c>
      <c r="F452">
        <v>16</v>
      </c>
      <c r="G452">
        <f t="shared" ca="1" si="29"/>
        <v>65</v>
      </c>
      <c r="H452">
        <v>39</v>
      </c>
      <c r="I452">
        <v>580</v>
      </c>
      <c r="J452">
        <v>8</v>
      </c>
      <c r="K452">
        <v>194.24</v>
      </c>
      <c r="L452">
        <v>46</v>
      </c>
      <c r="M452">
        <v>34</v>
      </c>
      <c r="N452">
        <v>2.5499999999999998</v>
      </c>
      <c r="O452">
        <v>693</v>
      </c>
      <c r="P452">
        <f t="shared" ca="1" si="30"/>
        <v>4</v>
      </c>
      <c r="Q452">
        <v>22</v>
      </c>
      <c r="R452">
        <v>1</v>
      </c>
      <c r="S452">
        <v>7.02</v>
      </c>
      <c r="T452">
        <f t="shared" ca="1" si="31"/>
        <v>500</v>
      </c>
      <c r="U452" s="2">
        <f ca="1">Table3[[#This Row],[Total Operating Time (minutes)]]/Table3[[#This Row],[Production planning Time(minutes)]]</f>
        <v>1.1599999999999999</v>
      </c>
      <c r="V452" s="2">
        <f>Table3[[#This Row],[Units Produced]]/Table3[[#This Row],[Max Capacity]]</f>
        <v>0.79365079365079361</v>
      </c>
      <c r="W452" s="2">
        <f>Table3[[#This Row],[Good Units]]/Table3[[#This Row],[Units Produced]]</f>
        <v>0.97090909090909094</v>
      </c>
      <c r="X452" s="2">
        <f>Table3[[#This Row],[Total Operating Time (minutes)]]/Table3[[#This Row],[Units Produced]]</f>
        <v>1.0545454545454545</v>
      </c>
      <c r="Y452" s="2">
        <f>Table3[[#This Row],[Defective Units]]/Table3[[#This Row],[Units Produced]]</f>
        <v>2.9090909090909091E-2</v>
      </c>
      <c r="Z452" s="4">
        <f ca="1">Table3[[#This Row],[Total Operating Time (minutes)]]/Table3[[#This Row],[Available Time(minutes)]]</f>
        <v>8.9230769230769234</v>
      </c>
      <c r="AA452" s="2">
        <f>Table3[[#This Row],[Good Units]]/Table3[[#This Row],[Units Produced]]</f>
        <v>0.97090909090909094</v>
      </c>
      <c r="AB452" s="2">
        <f>Table3[[#This Row],[Scrap Units]]/Table3[[#This Row],[Units Produced]]</f>
        <v>1.4545454545454545E-2</v>
      </c>
      <c r="AC452" s="4">
        <f>Table3[[#This Row],[Units Produced]]/Table3[[#This Row],[Shift]]</f>
        <v>183.33333333333334</v>
      </c>
      <c r="AD452" s="2">
        <f>Table3[[#This Row],[Units Produced]]/Table3[[#This Row],[Max Capacity]]</f>
        <v>0.79365079365079361</v>
      </c>
      <c r="AE452" s="4">
        <f>Table3[[#This Row],[Repair Time (minutes)]]/Table3[[#This Row],[Number of Repairs]]</f>
        <v>22</v>
      </c>
      <c r="AF452" s="4">
        <f ca="1">Table3[[#This Row],[Total Operating Time (minutes)]]/Table3[[#This Row],[Number of failures]]</f>
        <v>145</v>
      </c>
      <c r="AG452" s="4">
        <f>Table3[[#This Row],[Orders Fulfilled]]/Table3[[#This Row],[Orders Received]]</f>
        <v>1.3529411764705883</v>
      </c>
      <c r="AH452" s="4">
        <f>Table3[[#This Row],[Units Produced]]/Table3[[#This Row],[Energy Consumed (kWh)]]</f>
        <v>2.8315485996705108</v>
      </c>
    </row>
    <row r="453" spans="1:34" x14ac:dyDescent="0.3">
      <c r="A453" s="1">
        <f t="shared" ca="1" si="28"/>
        <v>45155</v>
      </c>
      <c r="B453">
        <v>3</v>
      </c>
      <c r="C453" t="s">
        <v>17</v>
      </c>
      <c r="D453">
        <v>585</v>
      </c>
      <c r="E453">
        <v>563</v>
      </c>
      <c r="F453">
        <v>22</v>
      </c>
      <c r="G453">
        <f t="shared" ca="1" si="29"/>
        <v>69</v>
      </c>
      <c r="H453">
        <v>14</v>
      </c>
      <c r="I453">
        <v>554</v>
      </c>
      <c r="J453">
        <v>8</v>
      </c>
      <c r="K453">
        <v>118.11</v>
      </c>
      <c r="L453">
        <v>56</v>
      </c>
      <c r="M453">
        <v>30</v>
      </c>
      <c r="N453">
        <v>4.3</v>
      </c>
      <c r="O453">
        <v>698</v>
      </c>
      <c r="P453">
        <f t="shared" ca="1" si="30"/>
        <v>2</v>
      </c>
      <c r="Q453">
        <v>24</v>
      </c>
      <c r="R453">
        <v>2</v>
      </c>
      <c r="S453">
        <v>7.87</v>
      </c>
      <c r="T453">
        <f t="shared" ca="1" si="31"/>
        <v>528</v>
      </c>
      <c r="U453" s="2">
        <f ca="1">Table3[[#This Row],[Total Operating Time (minutes)]]/Table3[[#This Row],[Production planning Time(minutes)]]</f>
        <v>1.0492424242424243</v>
      </c>
      <c r="V453" s="2">
        <f>Table3[[#This Row],[Units Produced]]/Table3[[#This Row],[Max Capacity]]</f>
        <v>0.83810888252148996</v>
      </c>
      <c r="W453" s="2">
        <f>Table3[[#This Row],[Good Units]]/Table3[[#This Row],[Units Produced]]</f>
        <v>0.96239316239316242</v>
      </c>
      <c r="X453" s="2">
        <f>Table3[[#This Row],[Total Operating Time (minutes)]]/Table3[[#This Row],[Units Produced]]</f>
        <v>0.94700854700854697</v>
      </c>
      <c r="Y453" s="2">
        <f>Table3[[#This Row],[Defective Units]]/Table3[[#This Row],[Units Produced]]</f>
        <v>3.7606837606837605E-2</v>
      </c>
      <c r="Z453" s="4">
        <f ca="1">Table3[[#This Row],[Total Operating Time (minutes)]]/Table3[[#This Row],[Available Time(minutes)]]</f>
        <v>8.0289855072463769</v>
      </c>
      <c r="AA453" s="2">
        <f>Table3[[#This Row],[Good Units]]/Table3[[#This Row],[Units Produced]]</f>
        <v>0.96239316239316242</v>
      </c>
      <c r="AB453" s="2">
        <f>Table3[[#This Row],[Scrap Units]]/Table3[[#This Row],[Units Produced]]</f>
        <v>1.3675213675213675E-2</v>
      </c>
      <c r="AC453" s="4">
        <f>Table3[[#This Row],[Units Produced]]/Table3[[#This Row],[Shift]]</f>
        <v>195</v>
      </c>
      <c r="AD453" s="2">
        <f>Table3[[#This Row],[Units Produced]]/Table3[[#This Row],[Max Capacity]]</f>
        <v>0.83810888252148996</v>
      </c>
      <c r="AE453" s="4">
        <f>Table3[[#This Row],[Repair Time (minutes)]]/Table3[[#This Row],[Number of Repairs]]</f>
        <v>12</v>
      </c>
      <c r="AF453" s="4">
        <f ca="1">Table3[[#This Row],[Total Operating Time (minutes)]]/Table3[[#This Row],[Number of failures]]</f>
        <v>277</v>
      </c>
      <c r="AG453" s="4">
        <f>Table3[[#This Row],[Orders Fulfilled]]/Table3[[#This Row],[Orders Received]]</f>
        <v>1.8666666666666667</v>
      </c>
      <c r="AH453" s="4">
        <f>Table3[[#This Row],[Units Produced]]/Table3[[#This Row],[Energy Consumed (kWh)]]</f>
        <v>4.9530099060198118</v>
      </c>
    </row>
    <row r="454" spans="1:34" x14ac:dyDescent="0.3">
      <c r="A454" s="1">
        <f t="shared" ca="1" si="28"/>
        <v>45287</v>
      </c>
      <c r="B454">
        <v>3</v>
      </c>
      <c r="C454" t="s">
        <v>19</v>
      </c>
      <c r="D454">
        <v>601</v>
      </c>
      <c r="E454">
        <v>581</v>
      </c>
      <c r="F454">
        <v>20</v>
      </c>
      <c r="G454">
        <f t="shared" ca="1" si="29"/>
        <v>70</v>
      </c>
      <c r="H454">
        <v>36</v>
      </c>
      <c r="I454">
        <v>598</v>
      </c>
      <c r="J454">
        <v>9</v>
      </c>
      <c r="K454">
        <v>118.4</v>
      </c>
      <c r="L454">
        <v>30</v>
      </c>
      <c r="M454">
        <v>32</v>
      </c>
      <c r="N454">
        <v>4.47</v>
      </c>
      <c r="O454">
        <v>672</v>
      </c>
      <c r="P454">
        <f t="shared" ca="1" si="30"/>
        <v>7</v>
      </c>
      <c r="Q454">
        <v>28</v>
      </c>
      <c r="R454">
        <v>4</v>
      </c>
      <c r="S454">
        <v>7.77</v>
      </c>
      <c r="T454">
        <f t="shared" ca="1" si="31"/>
        <v>566</v>
      </c>
      <c r="U454" s="2">
        <f ca="1">Table3[[#This Row],[Total Operating Time (minutes)]]/Table3[[#This Row],[Production planning Time(minutes)]]</f>
        <v>1.0565371024734982</v>
      </c>
      <c r="V454" s="2">
        <f>Table3[[#This Row],[Units Produced]]/Table3[[#This Row],[Max Capacity]]</f>
        <v>0.89434523809523814</v>
      </c>
      <c r="W454" s="2">
        <f>Table3[[#This Row],[Good Units]]/Table3[[#This Row],[Units Produced]]</f>
        <v>0.96672212978369387</v>
      </c>
      <c r="X454" s="2">
        <f>Table3[[#This Row],[Total Operating Time (minutes)]]/Table3[[#This Row],[Units Produced]]</f>
        <v>0.99500831946755408</v>
      </c>
      <c r="Y454" s="2">
        <f>Table3[[#This Row],[Defective Units]]/Table3[[#This Row],[Units Produced]]</f>
        <v>3.3277870216306155E-2</v>
      </c>
      <c r="Z454" s="4">
        <f ca="1">Table3[[#This Row],[Total Operating Time (minutes)]]/Table3[[#This Row],[Available Time(minutes)]]</f>
        <v>8.5428571428571427</v>
      </c>
      <c r="AA454" s="2">
        <f>Table3[[#This Row],[Good Units]]/Table3[[#This Row],[Units Produced]]</f>
        <v>0.96672212978369387</v>
      </c>
      <c r="AB454" s="2">
        <f>Table3[[#This Row],[Scrap Units]]/Table3[[#This Row],[Units Produced]]</f>
        <v>1.4975041597337771E-2</v>
      </c>
      <c r="AC454" s="4">
        <f>Table3[[#This Row],[Units Produced]]/Table3[[#This Row],[Shift]]</f>
        <v>200.33333333333334</v>
      </c>
      <c r="AD454" s="2">
        <f>Table3[[#This Row],[Units Produced]]/Table3[[#This Row],[Max Capacity]]</f>
        <v>0.89434523809523814</v>
      </c>
      <c r="AE454" s="4">
        <f>Table3[[#This Row],[Repair Time (minutes)]]/Table3[[#This Row],[Number of Repairs]]</f>
        <v>7</v>
      </c>
      <c r="AF454" s="4">
        <f ca="1">Table3[[#This Row],[Total Operating Time (minutes)]]/Table3[[#This Row],[Number of failures]]</f>
        <v>85.428571428571431</v>
      </c>
      <c r="AG454" s="4">
        <f>Table3[[#This Row],[Orders Fulfilled]]/Table3[[#This Row],[Orders Received]]</f>
        <v>0.9375</v>
      </c>
      <c r="AH454" s="4">
        <f>Table3[[#This Row],[Units Produced]]/Table3[[#This Row],[Energy Consumed (kWh)]]</f>
        <v>5.0760135135135132</v>
      </c>
    </row>
    <row r="455" spans="1:34" x14ac:dyDescent="0.3">
      <c r="A455" s="1">
        <f t="shared" ca="1" si="28"/>
        <v>45146</v>
      </c>
      <c r="B455">
        <v>3</v>
      </c>
      <c r="C455" t="s">
        <v>18</v>
      </c>
      <c r="D455">
        <v>412</v>
      </c>
      <c r="E455">
        <v>402</v>
      </c>
      <c r="F455">
        <v>10</v>
      </c>
      <c r="G455">
        <f t="shared" ca="1" si="29"/>
        <v>65</v>
      </c>
      <c r="H455">
        <v>28</v>
      </c>
      <c r="I455">
        <v>578</v>
      </c>
      <c r="J455">
        <v>2</v>
      </c>
      <c r="K455">
        <v>104.17</v>
      </c>
      <c r="L455">
        <v>41</v>
      </c>
      <c r="M455">
        <v>54</v>
      </c>
      <c r="N455">
        <v>3.03</v>
      </c>
      <c r="O455">
        <v>651</v>
      </c>
      <c r="P455">
        <f t="shared" ca="1" si="30"/>
        <v>5</v>
      </c>
      <c r="Q455">
        <v>27</v>
      </c>
      <c r="R455">
        <v>3</v>
      </c>
      <c r="S455">
        <v>7.47</v>
      </c>
      <c r="T455">
        <f t="shared" ca="1" si="31"/>
        <v>598</v>
      </c>
      <c r="U455" s="2">
        <f ca="1">Table3[[#This Row],[Total Operating Time (minutes)]]/Table3[[#This Row],[Production planning Time(minutes)]]</f>
        <v>0.96655518394648832</v>
      </c>
      <c r="V455" s="2">
        <f>Table3[[#This Row],[Units Produced]]/Table3[[#This Row],[Max Capacity]]</f>
        <v>0.63287250384024574</v>
      </c>
      <c r="W455" s="2">
        <f>Table3[[#This Row],[Good Units]]/Table3[[#This Row],[Units Produced]]</f>
        <v>0.97572815533980584</v>
      </c>
      <c r="X455" s="2">
        <f>Table3[[#This Row],[Total Operating Time (minutes)]]/Table3[[#This Row],[Units Produced]]</f>
        <v>1.4029126213592233</v>
      </c>
      <c r="Y455" s="2">
        <f>Table3[[#This Row],[Defective Units]]/Table3[[#This Row],[Units Produced]]</f>
        <v>2.4271844660194174E-2</v>
      </c>
      <c r="Z455" s="4">
        <f ca="1">Table3[[#This Row],[Total Operating Time (minutes)]]/Table3[[#This Row],[Available Time(minutes)]]</f>
        <v>8.8923076923076927</v>
      </c>
      <c r="AA455" s="2">
        <f>Table3[[#This Row],[Good Units]]/Table3[[#This Row],[Units Produced]]</f>
        <v>0.97572815533980584</v>
      </c>
      <c r="AB455" s="2">
        <f>Table3[[#This Row],[Scrap Units]]/Table3[[#This Row],[Units Produced]]</f>
        <v>4.8543689320388345E-3</v>
      </c>
      <c r="AC455" s="4">
        <f>Table3[[#This Row],[Units Produced]]/Table3[[#This Row],[Shift]]</f>
        <v>137.33333333333334</v>
      </c>
      <c r="AD455" s="2">
        <f>Table3[[#This Row],[Units Produced]]/Table3[[#This Row],[Max Capacity]]</f>
        <v>0.63287250384024574</v>
      </c>
      <c r="AE455" s="4">
        <f>Table3[[#This Row],[Repair Time (minutes)]]/Table3[[#This Row],[Number of Repairs]]</f>
        <v>9</v>
      </c>
      <c r="AF455" s="4">
        <f ca="1">Table3[[#This Row],[Total Operating Time (minutes)]]/Table3[[#This Row],[Number of failures]]</f>
        <v>115.6</v>
      </c>
      <c r="AG455" s="4">
        <f>Table3[[#This Row],[Orders Fulfilled]]/Table3[[#This Row],[Orders Received]]</f>
        <v>0.7592592592592593</v>
      </c>
      <c r="AH455" s="4">
        <f>Table3[[#This Row],[Units Produced]]/Table3[[#This Row],[Energy Consumed (kWh)]]</f>
        <v>3.955073437649995</v>
      </c>
    </row>
    <row r="456" spans="1:34" x14ac:dyDescent="0.3">
      <c r="A456" s="1">
        <f t="shared" ca="1" si="28"/>
        <v>45007</v>
      </c>
      <c r="B456">
        <v>1</v>
      </c>
      <c r="C456" t="s">
        <v>19</v>
      </c>
      <c r="D456">
        <v>481</v>
      </c>
      <c r="E456">
        <v>452</v>
      </c>
      <c r="F456">
        <v>29</v>
      </c>
      <c r="G456">
        <f t="shared" ca="1" si="29"/>
        <v>69</v>
      </c>
      <c r="H456">
        <v>25</v>
      </c>
      <c r="I456">
        <v>436</v>
      </c>
      <c r="J456">
        <v>1</v>
      </c>
      <c r="K456">
        <v>110.1</v>
      </c>
      <c r="L456">
        <v>40</v>
      </c>
      <c r="M456">
        <v>47</v>
      </c>
      <c r="N456">
        <v>2.2799999999999998</v>
      </c>
      <c r="O456">
        <v>634</v>
      </c>
      <c r="P456">
        <f t="shared" ca="1" si="30"/>
        <v>4</v>
      </c>
      <c r="Q456">
        <v>32</v>
      </c>
      <c r="R456">
        <v>3</v>
      </c>
      <c r="S456">
        <v>5.84</v>
      </c>
      <c r="T456">
        <f t="shared" ca="1" si="31"/>
        <v>542</v>
      </c>
      <c r="U456" s="2">
        <f ca="1">Table3[[#This Row],[Total Operating Time (minutes)]]/Table3[[#This Row],[Production planning Time(minutes)]]</f>
        <v>0.80442804428044279</v>
      </c>
      <c r="V456" s="2">
        <f>Table3[[#This Row],[Units Produced]]/Table3[[#This Row],[Max Capacity]]</f>
        <v>0.75867507886435326</v>
      </c>
      <c r="W456" s="2">
        <f>Table3[[#This Row],[Good Units]]/Table3[[#This Row],[Units Produced]]</f>
        <v>0.93970893970893976</v>
      </c>
      <c r="X456" s="2">
        <f>Table3[[#This Row],[Total Operating Time (minutes)]]/Table3[[#This Row],[Units Produced]]</f>
        <v>0.9064449064449065</v>
      </c>
      <c r="Y456" s="2">
        <f>Table3[[#This Row],[Defective Units]]/Table3[[#This Row],[Units Produced]]</f>
        <v>6.0291060291060294E-2</v>
      </c>
      <c r="Z456" s="4">
        <f ca="1">Table3[[#This Row],[Total Operating Time (minutes)]]/Table3[[#This Row],[Available Time(minutes)]]</f>
        <v>6.3188405797101446</v>
      </c>
      <c r="AA456" s="2">
        <f>Table3[[#This Row],[Good Units]]/Table3[[#This Row],[Units Produced]]</f>
        <v>0.93970893970893976</v>
      </c>
      <c r="AB456" s="2">
        <f>Table3[[#This Row],[Scrap Units]]/Table3[[#This Row],[Units Produced]]</f>
        <v>2.0790020790020791E-3</v>
      </c>
      <c r="AC456" s="4">
        <f>Table3[[#This Row],[Units Produced]]/Table3[[#This Row],[Shift]]</f>
        <v>481</v>
      </c>
      <c r="AD456" s="2">
        <f>Table3[[#This Row],[Units Produced]]/Table3[[#This Row],[Max Capacity]]</f>
        <v>0.75867507886435326</v>
      </c>
      <c r="AE456" s="4">
        <f>Table3[[#This Row],[Repair Time (minutes)]]/Table3[[#This Row],[Number of Repairs]]</f>
        <v>10.666666666666666</v>
      </c>
      <c r="AF456" s="4">
        <f ca="1">Table3[[#This Row],[Total Operating Time (minutes)]]/Table3[[#This Row],[Number of failures]]</f>
        <v>109</v>
      </c>
      <c r="AG456" s="4">
        <f>Table3[[#This Row],[Orders Fulfilled]]/Table3[[#This Row],[Orders Received]]</f>
        <v>0.85106382978723405</v>
      </c>
      <c r="AH456" s="4">
        <f>Table3[[#This Row],[Units Produced]]/Table3[[#This Row],[Energy Consumed (kWh)]]</f>
        <v>4.3687556766575844</v>
      </c>
    </row>
    <row r="457" spans="1:34" x14ac:dyDescent="0.3">
      <c r="A457" s="1">
        <f t="shared" ca="1" si="28"/>
        <v>44930</v>
      </c>
      <c r="B457">
        <v>2</v>
      </c>
      <c r="C457" t="s">
        <v>18</v>
      </c>
      <c r="D457">
        <v>627</v>
      </c>
      <c r="E457">
        <v>604</v>
      </c>
      <c r="F457">
        <v>23</v>
      </c>
      <c r="G457">
        <f t="shared" ca="1" si="29"/>
        <v>69</v>
      </c>
      <c r="H457">
        <v>49</v>
      </c>
      <c r="I457">
        <v>576</v>
      </c>
      <c r="J457">
        <v>2</v>
      </c>
      <c r="K457">
        <v>168.76</v>
      </c>
      <c r="L457">
        <v>36</v>
      </c>
      <c r="M457">
        <v>43</v>
      </c>
      <c r="N457">
        <v>2.27</v>
      </c>
      <c r="O457">
        <v>681</v>
      </c>
      <c r="P457">
        <f t="shared" ca="1" si="30"/>
        <v>7</v>
      </c>
      <c r="Q457">
        <v>26</v>
      </c>
      <c r="R457">
        <v>3</v>
      </c>
      <c r="S457">
        <v>4.03</v>
      </c>
      <c r="T457">
        <f t="shared" ca="1" si="31"/>
        <v>587</v>
      </c>
      <c r="U457" s="2">
        <f ca="1">Table3[[#This Row],[Total Operating Time (minutes)]]/Table3[[#This Row],[Production planning Time(minutes)]]</f>
        <v>0.98126064735945484</v>
      </c>
      <c r="V457" s="2">
        <f>Table3[[#This Row],[Units Produced]]/Table3[[#This Row],[Max Capacity]]</f>
        <v>0.92070484581497802</v>
      </c>
      <c r="W457" s="2">
        <f>Table3[[#This Row],[Good Units]]/Table3[[#This Row],[Units Produced]]</f>
        <v>0.96331738437001591</v>
      </c>
      <c r="X457" s="2">
        <f>Table3[[#This Row],[Total Operating Time (minutes)]]/Table3[[#This Row],[Units Produced]]</f>
        <v>0.91866028708133973</v>
      </c>
      <c r="Y457" s="2">
        <f>Table3[[#This Row],[Defective Units]]/Table3[[#This Row],[Units Produced]]</f>
        <v>3.6682615629984053E-2</v>
      </c>
      <c r="Z457" s="4">
        <f ca="1">Table3[[#This Row],[Total Operating Time (minutes)]]/Table3[[#This Row],[Available Time(minutes)]]</f>
        <v>8.3478260869565215</v>
      </c>
      <c r="AA457" s="2">
        <f>Table3[[#This Row],[Good Units]]/Table3[[#This Row],[Units Produced]]</f>
        <v>0.96331738437001591</v>
      </c>
      <c r="AB457" s="2">
        <f>Table3[[#This Row],[Scrap Units]]/Table3[[#This Row],[Units Produced]]</f>
        <v>3.189792663476874E-3</v>
      </c>
      <c r="AC457" s="4">
        <f>Table3[[#This Row],[Units Produced]]/Table3[[#This Row],[Shift]]</f>
        <v>313.5</v>
      </c>
      <c r="AD457" s="2">
        <f>Table3[[#This Row],[Units Produced]]/Table3[[#This Row],[Max Capacity]]</f>
        <v>0.92070484581497802</v>
      </c>
      <c r="AE457" s="4">
        <f>Table3[[#This Row],[Repair Time (minutes)]]/Table3[[#This Row],[Number of Repairs]]</f>
        <v>8.6666666666666661</v>
      </c>
      <c r="AF457" s="4">
        <f ca="1">Table3[[#This Row],[Total Operating Time (minutes)]]/Table3[[#This Row],[Number of failures]]</f>
        <v>82.285714285714292</v>
      </c>
      <c r="AG457" s="4">
        <f>Table3[[#This Row],[Orders Fulfilled]]/Table3[[#This Row],[Orders Received]]</f>
        <v>0.83720930232558144</v>
      </c>
      <c r="AH457" s="4">
        <f>Table3[[#This Row],[Units Produced]]/Table3[[#This Row],[Energy Consumed (kWh)]]</f>
        <v>3.715335387532591</v>
      </c>
    </row>
    <row r="458" spans="1:34" x14ac:dyDescent="0.3">
      <c r="A458" s="1">
        <f t="shared" ca="1" si="28"/>
        <v>45072</v>
      </c>
      <c r="B458">
        <v>1</v>
      </c>
      <c r="C458" t="s">
        <v>17</v>
      </c>
      <c r="D458">
        <v>695</v>
      </c>
      <c r="E458">
        <v>666</v>
      </c>
      <c r="F458">
        <v>29</v>
      </c>
      <c r="G458">
        <f t="shared" ca="1" si="29"/>
        <v>63</v>
      </c>
      <c r="H458">
        <v>16</v>
      </c>
      <c r="I458">
        <v>568</v>
      </c>
      <c r="J458">
        <v>2</v>
      </c>
      <c r="K458">
        <v>174.37</v>
      </c>
      <c r="L458">
        <v>34</v>
      </c>
      <c r="M458">
        <v>70</v>
      </c>
      <c r="N458">
        <v>4.07</v>
      </c>
      <c r="O458">
        <v>608</v>
      </c>
      <c r="P458">
        <f t="shared" ca="1" si="30"/>
        <v>3</v>
      </c>
      <c r="Q458">
        <v>21</v>
      </c>
      <c r="R458">
        <v>1</v>
      </c>
      <c r="S458">
        <v>7.05</v>
      </c>
      <c r="T458">
        <f t="shared" ca="1" si="31"/>
        <v>558</v>
      </c>
      <c r="U458" s="2">
        <f ca="1">Table3[[#This Row],[Total Operating Time (minutes)]]/Table3[[#This Row],[Production planning Time(minutes)]]</f>
        <v>1.0179211469534051</v>
      </c>
      <c r="V458" s="2">
        <f>Table3[[#This Row],[Units Produced]]/Table3[[#This Row],[Max Capacity]]</f>
        <v>1.143092105263158</v>
      </c>
      <c r="W458" s="2">
        <f>Table3[[#This Row],[Good Units]]/Table3[[#This Row],[Units Produced]]</f>
        <v>0.95827338129496398</v>
      </c>
      <c r="X458" s="2">
        <f>Table3[[#This Row],[Total Operating Time (minutes)]]/Table3[[#This Row],[Units Produced]]</f>
        <v>0.81726618705035969</v>
      </c>
      <c r="Y458" s="2">
        <f>Table3[[#This Row],[Defective Units]]/Table3[[#This Row],[Units Produced]]</f>
        <v>4.1726618705035974E-2</v>
      </c>
      <c r="Z458" s="4">
        <f ca="1">Table3[[#This Row],[Total Operating Time (minutes)]]/Table3[[#This Row],[Available Time(minutes)]]</f>
        <v>9.0158730158730158</v>
      </c>
      <c r="AA458" s="2">
        <f>Table3[[#This Row],[Good Units]]/Table3[[#This Row],[Units Produced]]</f>
        <v>0.95827338129496398</v>
      </c>
      <c r="AB458" s="2">
        <f>Table3[[#This Row],[Scrap Units]]/Table3[[#This Row],[Units Produced]]</f>
        <v>2.8776978417266188E-3</v>
      </c>
      <c r="AC458" s="4">
        <f>Table3[[#This Row],[Units Produced]]/Table3[[#This Row],[Shift]]</f>
        <v>695</v>
      </c>
      <c r="AD458" s="2">
        <f>Table3[[#This Row],[Units Produced]]/Table3[[#This Row],[Max Capacity]]</f>
        <v>1.143092105263158</v>
      </c>
      <c r="AE458" s="4">
        <f>Table3[[#This Row],[Repair Time (minutes)]]/Table3[[#This Row],[Number of Repairs]]</f>
        <v>21</v>
      </c>
      <c r="AF458" s="4">
        <f ca="1">Table3[[#This Row],[Total Operating Time (minutes)]]/Table3[[#This Row],[Number of failures]]</f>
        <v>189.33333333333334</v>
      </c>
      <c r="AG458" s="4">
        <f>Table3[[#This Row],[Orders Fulfilled]]/Table3[[#This Row],[Orders Received]]</f>
        <v>0.48571428571428571</v>
      </c>
      <c r="AH458" s="4">
        <f>Table3[[#This Row],[Units Produced]]/Table3[[#This Row],[Energy Consumed (kWh)]]</f>
        <v>3.9857773699604291</v>
      </c>
    </row>
    <row r="459" spans="1:34" x14ac:dyDescent="0.3">
      <c r="A459" s="1">
        <f t="shared" ca="1" si="28"/>
        <v>44941</v>
      </c>
      <c r="B459">
        <v>1</v>
      </c>
      <c r="C459" t="s">
        <v>17</v>
      </c>
      <c r="D459">
        <v>591</v>
      </c>
      <c r="E459">
        <v>573</v>
      </c>
      <c r="F459">
        <v>18</v>
      </c>
      <c r="G459">
        <f t="shared" ca="1" si="29"/>
        <v>69</v>
      </c>
      <c r="H459">
        <v>29</v>
      </c>
      <c r="I459">
        <v>565</v>
      </c>
      <c r="J459">
        <v>10</v>
      </c>
      <c r="K459">
        <v>150.19</v>
      </c>
      <c r="L459">
        <v>33</v>
      </c>
      <c r="M459">
        <v>58</v>
      </c>
      <c r="N459">
        <v>2.5299999999999998</v>
      </c>
      <c r="O459">
        <v>601</v>
      </c>
      <c r="P459">
        <f t="shared" ca="1" si="30"/>
        <v>7</v>
      </c>
      <c r="Q459">
        <v>20</v>
      </c>
      <c r="R459">
        <v>2</v>
      </c>
      <c r="S459">
        <v>4.45</v>
      </c>
      <c r="T459">
        <f t="shared" ca="1" si="31"/>
        <v>591</v>
      </c>
      <c r="U459" s="2">
        <f ca="1">Table3[[#This Row],[Total Operating Time (minutes)]]/Table3[[#This Row],[Production planning Time(minutes)]]</f>
        <v>0.95600676818950936</v>
      </c>
      <c r="V459" s="2">
        <f>Table3[[#This Row],[Units Produced]]/Table3[[#This Row],[Max Capacity]]</f>
        <v>0.98336106489184694</v>
      </c>
      <c r="W459" s="2">
        <f>Table3[[#This Row],[Good Units]]/Table3[[#This Row],[Units Produced]]</f>
        <v>0.96954314720812185</v>
      </c>
      <c r="X459" s="2">
        <f>Table3[[#This Row],[Total Operating Time (minutes)]]/Table3[[#This Row],[Units Produced]]</f>
        <v>0.95600676818950936</v>
      </c>
      <c r="Y459" s="2">
        <f>Table3[[#This Row],[Defective Units]]/Table3[[#This Row],[Units Produced]]</f>
        <v>3.0456852791878174E-2</v>
      </c>
      <c r="Z459" s="4">
        <f ca="1">Table3[[#This Row],[Total Operating Time (minutes)]]/Table3[[#This Row],[Available Time(minutes)]]</f>
        <v>8.1884057971014492</v>
      </c>
      <c r="AA459" s="2">
        <f>Table3[[#This Row],[Good Units]]/Table3[[#This Row],[Units Produced]]</f>
        <v>0.96954314720812185</v>
      </c>
      <c r="AB459" s="2">
        <f>Table3[[#This Row],[Scrap Units]]/Table3[[#This Row],[Units Produced]]</f>
        <v>1.6920473773265651E-2</v>
      </c>
      <c r="AC459" s="4">
        <f>Table3[[#This Row],[Units Produced]]/Table3[[#This Row],[Shift]]</f>
        <v>591</v>
      </c>
      <c r="AD459" s="2">
        <f>Table3[[#This Row],[Units Produced]]/Table3[[#This Row],[Max Capacity]]</f>
        <v>0.98336106489184694</v>
      </c>
      <c r="AE459" s="4">
        <f>Table3[[#This Row],[Repair Time (minutes)]]/Table3[[#This Row],[Number of Repairs]]</f>
        <v>10</v>
      </c>
      <c r="AF459" s="4">
        <f ca="1">Table3[[#This Row],[Total Operating Time (minutes)]]/Table3[[#This Row],[Number of failures]]</f>
        <v>80.714285714285708</v>
      </c>
      <c r="AG459" s="4">
        <f>Table3[[#This Row],[Orders Fulfilled]]/Table3[[#This Row],[Orders Received]]</f>
        <v>0.56896551724137934</v>
      </c>
      <c r="AH459" s="4">
        <f>Table3[[#This Row],[Units Produced]]/Table3[[#This Row],[Energy Consumed (kWh)]]</f>
        <v>3.9350156468473267</v>
      </c>
    </row>
    <row r="460" spans="1:34" x14ac:dyDescent="0.3">
      <c r="A460" s="1">
        <f t="shared" ca="1" si="28"/>
        <v>44986</v>
      </c>
      <c r="B460">
        <v>2</v>
      </c>
      <c r="C460" t="s">
        <v>18</v>
      </c>
      <c r="D460">
        <v>685</v>
      </c>
      <c r="E460">
        <v>659</v>
      </c>
      <c r="F460">
        <v>26</v>
      </c>
      <c r="G460">
        <f t="shared" ca="1" si="29"/>
        <v>62</v>
      </c>
      <c r="H460">
        <v>25</v>
      </c>
      <c r="I460">
        <v>506</v>
      </c>
      <c r="J460">
        <v>9</v>
      </c>
      <c r="K460">
        <v>181.92</v>
      </c>
      <c r="L460">
        <v>54</v>
      </c>
      <c r="M460">
        <v>64</v>
      </c>
      <c r="N460">
        <v>3.32</v>
      </c>
      <c r="O460">
        <v>634</v>
      </c>
      <c r="P460">
        <f t="shared" ca="1" si="30"/>
        <v>2</v>
      </c>
      <c r="Q460">
        <v>24</v>
      </c>
      <c r="R460">
        <v>2</v>
      </c>
      <c r="S460">
        <v>7.91</v>
      </c>
      <c r="T460">
        <f t="shared" ca="1" si="31"/>
        <v>558</v>
      </c>
      <c r="U460" s="2">
        <f ca="1">Table3[[#This Row],[Total Operating Time (minutes)]]/Table3[[#This Row],[Production planning Time(minutes)]]</f>
        <v>0.90681003584229392</v>
      </c>
      <c r="V460" s="2">
        <f>Table3[[#This Row],[Units Produced]]/Table3[[#This Row],[Max Capacity]]</f>
        <v>1.0804416403785488</v>
      </c>
      <c r="W460" s="2">
        <f>Table3[[#This Row],[Good Units]]/Table3[[#This Row],[Units Produced]]</f>
        <v>0.96204379562043796</v>
      </c>
      <c r="X460" s="2">
        <f>Table3[[#This Row],[Total Operating Time (minutes)]]/Table3[[#This Row],[Units Produced]]</f>
        <v>0.73868613138686134</v>
      </c>
      <c r="Y460" s="2">
        <f>Table3[[#This Row],[Defective Units]]/Table3[[#This Row],[Units Produced]]</f>
        <v>3.7956204379562042E-2</v>
      </c>
      <c r="Z460" s="4">
        <f ca="1">Table3[[#This Row],[Total Operating Time (minutes)]]/Table3[[#This Row],[Available Time(minutes)]]</f>
        <v>8.1612903225806459</v>
      </c>
      <c r="AA460" s="2">
        <f>Table3[[#This Row],[Good Units]]/Table3[[#This Row],[Units Produced]]</f>
        <v>0.96204379562043796</v>
      </c>
      <c r="AB460" s="2">
        <f>Table3[[#This Row],[Scrap Units]]/Table3[[#This Row],[Units Produced]]</f>
        <v>1.3138686131386862E-2</v>
      </c>
      <c r="AC460" s="4">
        <f>Table3[[#This Row],[Units Produced]]/Table3[[#This Row],[Shift]]</f>
        <v>342.5</v>
      </c>
      <c r="AD460" s="2">
        <f>Table3[[#This Row],[Units Produced]]/Table3[[#This Row],[Max Capacity]]</f>
        <v>1.0804416403785488</v>
      </c>
      <c r="AE460" s="4">
        <f>Table3[[#This Row],[Repair Time (minutes)]]/Table3[[#This Row],[Number of Repairs]]</f>
        <v>12</v>
      </c>
      <c r="AF460" s="4">
        <f ca="1">Table3[[#This Row],[Total Operating Time (minutes)]]/Table3[[#This Row],[Number of failures]]</f>
        <v>253</v>
      </c>
      <c r="AG460" s="4">
        <f>Table3[[#This Row],[Orders Fulfilled]]/Table3[[#This Row],[Orders Received]]</f>
        <v>0.84375</v>
      </c>
      <c r="AH460" s="4">
        <f>Table3[[#This Row],[Units Produced]]/Table3[[#This Row],[Energy Consumed (kWh)]]</f>
        <v>3.7653913808267374</v>
      </c>
    </row>
    <row r="461" spans="1:34" x14ac:dyDescent="0.3">
      <c r="A461" s="1">
        <f t="shared" ca="1" si="28"/>
        <v>45023</v>
      </c>
      <c r="B461">
        <v>3</v>
      </c>
      <c r="C461" t="s">
        <v>20</v>
      </c>
      <c r="D461">
        <v>498</v>
      </c>
      <c r="E461">
        <v>477</v>
      </c>
      <c r="F461">
        <v>21</v>
      </c>
      <c r="G461">
        <f t="shared" ca="1" si="29"/>
        <v>70</v>
      </c>
      <c r="H461">
        <v>34</v>
      </c>
      <c r="I461">
        <v>445</v>
      </c>
      <c r="J461">
        <v>8</v>
      </c>
      <c r="K461">
        <v>194.99</v>
      </c>
      <c r="L461">
        <v>44</v>
      </c>
      <c r="M461">
        <v>64</v>
      </c>
      <c r="N461">
        <v>4.51</v>
      </c>
      <c r="O461">
        <v>654</v>
      </c>
      <c r="P461">
        <f t="shared" ca="1" si="30"/>
        <v>3</v>
      </c>
      <c r="Q461">
        <v>36</v>
      </c>
      <c r="R461">
        <v>3</v>
      </c>
      <c r="S461">
        <v>7.12</v>
      </c>
      <c r="T461">
        <f t="shared" ca="1" si="31"/>
        <v>556</v>
      </c>
      <c r="U461" s="2">
        <f ca="1">Table3[[#This Row],[Total Operating Time (minutes)]]/Table3[[#This Row],[Production planning Time(minutes)]]</f>
        <v>0.80035971223021585</v>
      </c>
      <c r="V461" s="2">
        <f>Table3[[#This Row],[Units Produced]]/Table3[[#This Row],[Max Capacity]]</f>
        <v>0.76146788990825687</v>
      </c>
      <c r="W461" s="2">
        <f>Table3[[#This Row],[Good Units]]/Table3[[#This Row],[Units Produced]]</f>
        <v>0.95783132530120485</v>
      </c>
      <c r="X461" s="2">
        <f>Table3[[#This Row],[Total Operating Time (minutes)]]/Table3[[#This Row],[Units Produced]]</f>
        <v>0.89357429718875503</v>
      </c>
      <c r="Y461" s="2">
        <f>Table3[[#This Row],[Defective Units]]/Table3[[#This Row],[Units Produced]]</f>
        <v>4.2168674698795178E-2</v>
      </c>
      <c r="Z461" s="4">
        <f ca="1">Table3[[#This Row],[Total Operating Time (minutes)]]/Table3[[#This Row],[Available Time(minutes)]]</f>
        <v>6.3571428571428568</v>
      </c>
      <c r="AA461" s="2">
        <f>Table3[[#This Row],[Good Units]]/Table3[[#This Row],[Units Produced]]</f>
        <v>0.95783132530120485</v>
      </c>
      <c r="AB461" s="2">
        <f>Table3[[#This Row],[Scrap Units]]/Table3[[#This Row],[Units Produced]]</f>
        <v>1.6064257028112448E-2</v>
      </c>
      <c r="AC461" s="4">
        <f>Table3[[#This Row],[Units Produced]]/Table3[[#This Row],[Shift]]</f>
        <v>166</v>
      </c>
      <c r="AD461" s="2">
        <f>Table3[[#This Row],[Units Produced]]/Table3[[#This Row],[Max Capacity]]</f>
        <v>0.76146788990825687</v>
      </c>
      <c r="AE461" s="4">
        <f>Table3[[#This Row],[Repair Time (minutes)]]/Table3[[#This Row],[Number of Repairs]]</f>
        <v>12</v>
      </c>
      <c r="AF461" s="4">
        <f ca="1">Table3[[#This Row],[Total Operating Time (minutes)]]/Table3[[#This Row],[Number of failures]]</f>
        <v>148.33333333333334</v>
      </c>
      <c r="AG461" s="4">
        <f>Table3[[#This Row],[Orders Fulfilled]]/Table3[[#This Row],[Orders Received]]</f>
        <v>0.6875</v>
      </c>
      <c r="AH461" s="4">
        <f>Table3[[#This Row],[Units Produced]]/Table3[[#This Row],[Energy Consumed (kWh)]]</f>
        <v>2.5539771270321552</v>
      </c>
    </row>
    <row r="462" spans="1:34" x14ac:dyDescent="0.3">
      <c r="A462" s="1">
        <f t="shared" ca="1" si="28"/>
        <v>45003</v>
      </c>
      <c r="B462">
        <v>1</v>
      </c>
      <c r="C462" t="s">
        <v>20</v>
      </c>
      <c r="D462">
        <v>423</v>
      </c>
      <c r="E462">
        <v>399</v>
      </c>
      <c r="F462">
        <v>24</v>
      </c>
      <c r="G462">
        <f t="shared" ca="1" si="29"/>
        <v>68</v>
      </c>
      <c r="H462">
        <v>42</v>
      </c>
      <c r="I462">
        <v>548</v>
      </c>
      <c r="J462">
        <v>9</v>
      </c>
      <c r="K462">
        <v>108.81</v>
      </c>
      <c r="L462">
        <v>41</v>
      </c>
      <c r="M462">
        <v>41</v>
      </c>
      <c r="N462">
        <v>3.95</v>
      </c>
      <c r="O462">
        <v>663</v>
      </c>
      <c r="P462">
        <f t="shared" ca="1" si="30"/>
        <v>4</v>
      </c>
      <c r="Q462">
        <v>25</v>
      </c>
      <c r="R462">
        <v>2</v>
      </c>
      <c r="S462">
        <v>6.58</v>
      </c>
      <c r="T462">
        <f t="shared" ca="1" si="31"/>
        <v>600</v>
      </c>
      <c r="U462" s="2">
        <f ca="1">Table3[[#This Row],[Total Operating Time (minutes)]]/Table3[[#This Row],[Production planning Time(minutes)]]</f>
        <v>0.91333333333333333</v>
      </c>
      <c r="V462" s="2">
        <f>Table3[[#This Row],[Units Produced]]/Table3[[#This Row],[Max Capacity]]</f>
        <v>0.63800904977375561</v>
      </c>
      <c r="W462" s="2">
        <f>Table3[[#This Row],[Good Units]]/Table3[[#This Row],[Units Produced]]</f>
        <v>0.94326241134751776</v>
      </c>
      <c r="X462" s="2">
        <f>Table3[[#This Row],[Total Operating Time (minutes)]]/Table3[[#This Row],[Units Produced]]</f>
        <v>1.2955082742316786</v>
      </c>
      <c r="Y462" s="2">
        <f>Table3[[#This Row],[Defective Units]]/Table3[[#This Row],[Units Produced]]</f>
        <v>5.6737588652482268E-2</v>
      </c>
      <c r="Z462" s="4">
        <f ca="1">Table3[[#This Row],[Total Operating Time (minutes)]]/Table3[[#This Row],[Available Time(minutes)]]</f>
        <v>8.0588235294117645</v>
      </c>
      <c r="AA462" s="2">
        <f>Table3[[#This Row],[Good Units]]/Table3[[#This Row],[Units Produced]]</f>
        <v>0.94326241134751776</v>
      </c>
      <c r="AB462" s="2">
        <f>Table3[[#This Row],[Scrap Units]]/Table3[[#This Row],[Units Produced]]</f>
        <v>2.1276595744680851E-2</v>
      </c>
      <c r="AC462" s="4">
        <f>Table3[[#This Row],[Units Produced]]/Table3[[#This Row],[Shift]]</f>
        <v>423</v>
      </c>
      <c r="AD462" s="2">
        <f>Table3[[#This Row],[Units Produced]]/Table3[[#This Row],[Max Capacity]]</f>
        <v>0.63800904977375561</v>
      </c>
      <c r="AE462" s="4">
        <f>Table3[[#This Row],[Repair Time (minutes)]]/Table3[[#This Row],[Number of Repairs]]</f>
        <v>12.5</v>
      </c>
      <c r="AF462" s="4">
        <f ca="1">Table3[[#This Row],[Total Operating Time (minutes)]]/Table3[[#This Row],[Number of failures]]</f>
        <v>137</v>
      </c>
      <c r="AG462" s="4">
        <f>Table3[[#This Row],[Orders Fulfilled]]/Table3[[#This Row],[Orders Received]]</f>
        <v>1</v>
      </c>
      <c r="AH462" s="4">
        <f>Table3[[#This Row],[Units Produced]]/Table3[[#This Row],[Energy Consumed (kWh)]]</f>
        <v>3.8875103391232422</v>
      </c>
    </row>
    <row r="463" spans="1:34" x14ac:dyDescent="0.3">
      <c r="A463" s="1">
        <f t="shared" ca="1" si="28"/>
        <v>44971</v>
      </c>
      <c r="B463">
        <v>2</v>
      </c>
      <c r="C463" t="s">
        <v>20</v>
      </c>
      <c r="D463">
        <v>526</v>
      </c>
      <c r="E463">
        <v>508</v>
      </c>
      <c r="F463">
        <v>18</v>
      </c>
      <c r="G463">
        <f t="shared" ca="1" si="29"/>
        <v>63</v>
      </c>
      <c r="H463">
        <v>51</v>
      </c>
      <c r="I463">
        <v>554</v>
      </c>
      <c r="J463">
        <v>10</v>
      </c>
      <c r="K463">
        <v>116.58</v>
      </c>
      <c r="L463">
        <v>34</v>
      </c>
      <c r="M463">
        <v>47</v>
      </c>
      <c r="N463">
        <v>2.4</v>
      </c>
      <c r="O463">
        <v>673</v>
      </c>
      <c r="P463">
        <f t="shared" ca="1" si="30"/>
        <v>6</v>
      </c>
      <c r="Q463">
        <v>21</v>
      </c>
      <c r="R463">
        <v>4</v>
      </c>
      <c r="S463">
        <v>7.77</v>
      </c>
      <c r="T463">
        <f t="shared" ca="1" si="31"/>
        <v>512</v>
      </c>
      <c r="U463" s="2">
        <f ca="1">Table3[[#This Row],[Total Operating Time (minutes)]]/Table3[[#This Row],[Production planning Time(minutes)]]</f>
        <v>1.08203125</v>
      </c>
      <c r="V463" s="2">
        <f>Table3[[#This Row],[Units Produced]]/Table3[[#This Row],[Max Capacity]]</f>
        <v>0.78157503714710252</v>
      </c>
      <c r="W463" s="2">
        <f>Table3[[#This Row],[Good Units]]/Table3[[#This Row],[Units Produced]]</f>
        <v>0.96577946768060841</v>
      </c>
      <c r="X463" s="2">
        <f>Table3[[#This Row],[Total Operating Time (minutes)]]/Table3[[#This Row],[Units Produced]]</f>
        <v>1.0532319391634981</v>
      </c>
      <c r="Y463" s="2">
        <f>Table3[[#This Row],[Defective Units]]/Table3[[#This Row],[Units Produced]]</f>
        <v>3.4220532319391636E-2</v>
      </c>
      <c r="Z463" s="4">
        <f ca="1">Table3[[#This Row],[Total Operating Time (minutes)]]/Table3[[#This Row],[Available Time(minutes)]]</f>
        <v>8.7936507936507944</v>
      </c>
      <c r="AA463" s="2">
        <f>Table3[[#This Row],[Good Units]]/Table3[[#This Row],[Units Produced]]</f>
        <v>0.96577946768060841</v>
      </c>
      <c r="AB463" s="2">
        <f>Table3[[#This Row],[Scrap Units]]/Table3[[#This Row],[Units Produced]]</f>
        <v>1.9011406844106463E-2</v>
      </c>
      <c r="AC463" s="4">
        <f>Table3[[#This Row],[Units Produced]]/Table3[[#This Row],[Shift]]</f>
        <v>263</v>
      </c>
      <c r="AD463" s="2">
        <f>Table3[[#This Row],[Units Produced]]/Table3[[#This Row],[Max Capacity]]</f>
        <v>0.78157503714710252</v>
      </c>
      <c r="AE463" s="4">
        <f>Table3[[#This Row],[Repair Time (minutes)]]/Table3[[#This Row],[Number of Repairs]]</f>
        <v>5.25</v>
      </c>
      <c r="AF463" s="4">
        <f ca="1">Table3[[#This Row],[Total Operating Time (minutes)]]/Table3[[#This Row],[Number of failures]]</f>
        <v>92.333333333333329</v>
      </c>
      <c r="AG463" s="4">
        <f>Table3[[#This Row],[Orders Fulfilled]]/Table3[[#This Row],[Orders Received]]</f>
        <v>0.72340425531914898</v>
      </c>
      <c r="AH463" s="4">
        <f>Table3[[#This Row],[Units Produced]]/Table3[[#This Row],[Energy Consumed (kWh)]]</f>
        <v>4.5119231429061593</v>
      </c>
    </row>
    <row r="464" spans="1:34" x14ac:dyDescent="0.3">
      <c r="A464" s="1">
        <f t="shared" ca="1" si="28"/>
        <v>45017</v>
      </c>
      <c r="B464">
        <v>2</v>
      </c>
      <c r="C464" t="s">
        <v>21</v>
      </c>
      <c r="D464">
        <v>522</v>
      </c>
      <c r="E464">
        <v>494</v>
      </c>
      <c r="F464">
        <v>28</v>
      </c>
      <c r="G464">
        <f t="shared" ca="1" si="29"/>
        <v>64</v>
      </c>
      <c r="H464">
        <v>27</v>
      </c>
      <c r="I464">
        <v>487</v>
      </c>
      <c r="J464">
        <v>3</v>
      </c>
      <c r="K464">
        <v>196.08</v>
      </c>
      <c r="L464">
        <v>31</v>
      </c>
      <c r="M464">
        <v>33</v>
      </c>
      <c r="N464">
        <v>4.42</v>
      </c>
      <c r="O464">
        <v>697</v>
      </c>
      <c r="P464">
        <f t="shared" ca="1" si="30"/>
        <v>1</v>
      </c>
      <c r="Q464">
        <v>25</v>
      </c>
      <c r="R464">
        <v>3</v>
      </c>
      <c r="S464">
        <v>4.7699999999999996</v>
      </c>
      <c r="T464">
        <f t="shared" ca="1" si="31"/>
        <v>542</v>
      </c>
      <c r="U464" s="2">
        <f ca="1">Table3[[#This Row],[Total Operating Time (minutes)]]/Table3[[#This Row],[Production planning Time(minutes)]]</f>
        <v>0.89852398523985244</v>
      </c>
      <c r="V464" s="2">
        <f>Table3[[#This Row],[Units Produced]]/Table3[[#This Row],[Max Capacity]]</f>
        <v>0.74892395982783355</v>
      </c>
      <c r="W464" s="2">
        <f>Table3[[#This Row],[Good Units]]/Table3[[#This Row],[Units Produced]]</f>
        <v>0.94636015325670497</v>
      </c>
      <c r="X464" s="2">
        <f>Table3[[#This Row],[Total Operating Time (minutes)]]/Table3[[#This Row],[Units Produced]]</f>
        <v>0.93295019157088122</v>
      </c>
      <c r="Y464" s="2">
        <f>Table3[[#This Row],[Defective Units]]/Table3[[#This Row],[Units Produced]]</f>
        <v>5.3639846743295021E-2</v>
      </c>
      <c r="Z464" s="4">
        <f ca="1">Table3[[#This Row],[Total Operating Time (minutes)]]/Table3[[#This Row],[Available Time(minutes)]]</f>
        <v>7.609375</v>
      </c>
      <c r="AA464" s="2">
        <f>Table3[[#This Row],[Good Units]]/Table3[[#This Row],[Units Produced]]</f>
        <v>0.94636015325670497</v>
      </c>
      <c r="AB464" s="2">
        <f>Table3[[#This Row],[Scrap Units]]/Table3[[#This Row],[Units Produced]]</f>
        <v>5.7471264367816091E-3</v>
      </c>
      <c r="AC464" s="4">
        <f>Table3[[#This Row],[Units Produced]]/Table3[[#This Row],[Shift]]</f>
        <v>261</v>
      </c>
      <c r="AD464" s="2">
        <f>Table3[[#This Row],[Units Produced]]/Table3[[#This Row],[Max Capacity]]</f>
        <v>0.74892395982783355</v>
      </c>
      <c r="AE464" s="4">
        <f>Table3[[#This Row],[Repair Time (minutes)]]/Table3[[#This Row],[Number of Repairs]]</f>
        <v>8.3333333333333339</v>
      </c>
      <c r="AF464" s="4">
        <f ca="1">Table3[[#This Row],[Total Operating Time (minutes)]]/Table3[[#This Row],[Number of failures]]</f>
        <v>487</v>
      </c>
      <c r="AG464" s="4">
        <f>Table3[[#This Row],[Orders Fulfilled]]/Table3[[#This Row],[Orders Received]]</f>
        <v>0.93939393939393945</v>
      </c>
      <c r="AH464" s="4">
        <f>Table3[[#This Row],[Units Produced]]/Table3[[#This Row],[Energy Consumed (kWh)]]</f>
        <v>2.6621787025703791</v>
      </c>
    </row>
    <row r="465" spans="1:34" x14ac:dyDescent="0.3">
      <c r="A465" s="1">
        <f t="shared" ca="1" si="28"/>
        <v>45168</v>
      </c>
      <c r="B465">
        <v>2</v>
      </c>
      <c r="C465" t="s">
        <v>21</v>
      </c>
      <c r="D465">
        <v>411</v>
      </c>
      <c r="E465">
        <v>385</v>
      </c>
      <c r="F465">
        <v>26</v>
      </c>
      <c r="G465">
        <f t="shared" ca="1" si="29"/>
        <v>65</v>
      </c>
      <c r="H465">
        <v>25</v>
      </c>
      <c r="I465">
        <v>590</v>
      </c>
      <c r="J465">
        <v>2</v>
      </c>
      <c r="K465">
        <v>124.58</v>
      </c>
      <c r="L465">
        <v>47</v>
      </c>
      <c r="M465">
        <v>37</v>
      </c>
      <c r="N465">
        <v>2.0499999999999998</v>
      </c>
      <c r="O465">
        <v>696</v>
      </c>
      <c r="P465">
        <f t="shared" ca="1" si="30"/>
        <v>4</v>
      </c>
      <c r="Q465">
        <v>40</v>
      </c>
      <c r="R465">
        <v>5</v>
      </c>
      <c r="S465">
        <v>7.72</v>
      </c>
      <c r="T465">
        <f t="shared" ca="1" si="31"/>
        <v>561</v>
      </c>
      <c r="U465" s="2">
        <f ca="1">Table3[[#This Row],[Total Operating Time (minutes)]]/Table3[[#This Row],[Production planning Time(minutes)]]</f>
        <v>1.0516934046345812</v>
      </c>
      <c r="V465" s="2">
        <f>Table3[[#This Row],[Units Produced]]/Table3[[#This Row],[Max Capacity]]</f>
        <v>0.59051724137931039</v>
      </c>
      <c r="W465" s="2">
        <f>Table3[[#This Row],[Good Units]]/Table3[[#This Row],[Units Produced]]</f>
        <v>0.93673965936739656</v>
      </c>
      <c r="X465" s="2">
        <f>Table3[[#This Row],[Total Operating Time (minutes)]]/Table3[[#This Row],[Units Produced]]</f>
        <v>1.4355231143552312</v>
      </c>
      <c r="Y465" s="2">
        <f>Table3[[#This Row],[Defective Units]]/Table3[[#This Row],[Units Produced]]</f>
        <v>6.3260340632603412E-2</v>
      </c>
      <c r="Z465" s="4">
        <f ca="1">Table3[[#This Row],[Total Operating Time (minutes)]]/Table3[[#This Row],[Available Time(minutes)]]</f>
        <v>9.0769230769230766</v>
      </c>
      <c r="AA465" s="2">
        <f>Table3[[#This Row],[Good Units]]/Table3[[#This Row],[Units Produced]]</f>
        <v>0.93673965936739656</v>
      </c>
      <c r="AB465" s="2">
        <f>Table3[[#This Row],[Scrap Units]]/Table3[[#This Row],[Units Produced]]</f>
        <v>4.8661800486618006E-3</v>
      </c>
      <c r="AC465" s="4">
        <f>Table3[[#This Row],[Units Produced]]/Table3[[#This Row],[Shift]]</f>
        <v>205.5</v>
      </c>
      <c r="AD465" s="2">
        <f>Table3[[#This Row],[Units Produced]]/Table3[[#This Row],[Max Capacity]]</f>
        <v>0.59051724137931039</v>
      </c>
      <c r="AE465" s="4">
        <f>Table3[[#This Row],[Repair Time (minutes)]]/Table3[[#This Row],[Number of Repairs]]</f>
        <v>8</v>
      </c>
      <c r="AF465" s="4">
        <f ca="1">Table3[[#This Row],[Total Operating Time (minutes)]]/Table3[[#This Row],[Number of failures]]</f>
        <v>147.5</v>
      </c>
      <c r="AG465" s="4">
        <f>Table3[[#This Row],[Orders Fulfilled]]/Table3[[#This Row],[Orders Received]]</f>
        <v>1.2702702702702702</v>
      </c>
      <c r="AH465" s="4">
        <f>Table3[[#This Row],[Units Produced]]/Table3[[#This Row],[Energy Consumed (kWh)]]</f>
        <v>3.2990849253491734</v>
      </c>
    </row>
    <row r="466" spans="1:34" x14ac:dyDescent="0.3">
      <c r="A466" s="1">
        <f t="shared" ca="1" si="28"/>
        <v>45038</v>
      </c>
      <c r="B466">
        <v>3</v>
      </c>
      <c r="C466" t="s">
        <v>17</v>
      </c>
      <c r="D466">
        <v>548</v>
      </c>
      <c r="E466">
        <v>533</v>
      </c>
      <c r="F466">
        <v>15</v>
      </c>
      <c r="G466">
        <f t="shared" ca="1" si="29"/>
        <v>67</v>
      </c>
      <c r="H466">
        <v>25</v>
      </c>
      <c r="I466">
        <v>425</v>
      </c>
      <c r="J466">
        <v>3</v>
      </c>
      <c r="K466">
        <v>151.52000000000001</v>
      </c>
      <c r="L466">
        <v>42</v>
      </c>
      <c r="M466">
        <v>42</v>
      </c>
      <c r="N466">
        <v>3.21</v>
      </c>
      <c r="O466">
        <v>650</v>
      </c>
      <c r="P466">
        <f t="shared" ca="1" si="30"/>
        <v>6</v>
      </c>
      <c r="Q466">
        <v>38</v>
      </c>
      <c r="R466">
        <v>5</v>
      </c>
      <c r="S466">
        <v>7.83</v>
      </c>
      <c r="T466">
        <f t="shared" ca="1" si="31"/>
        <v>558</v>
      </c>
      <c r="U466" s="2">
        <f ca="1">Table3[[#This Row],[Total Operating Time (minutes)]]/Table3[[#This Row],[Production planning Time(minutes)]]</f>
        <v>0.76164874551971329</v>
      </c>
      <c r="V466" s="2">
        <f>Table3[[#This Row],[Units Produced]]/Table3[[#This Row],[Max Capacity]]</f>
        <v>0.84307692307692306</v>
      </c>
      <c r="W466" s="2">
        <f>Table3[[#This Row],[Good Units]]/Table3[[#This Row],[Units Produced]]</f>
        <v>0.97262773722627738</v>
      </c>
      <c r="X466" s="2">
        <f>Table3[[#This Row],[Total Operating Time (minutes)]]/Table3[[#This Row],[Units Produced]]</f>
        <v>0.77554744525547448</v>
      </c>
      <c r="Y466" s="2">
        <f>Table3[[#This Row],[Defective Units]]/Table3[[#This Row],[Units Produced]]</f>
        <v>2.7372262773722629E-2</v>
      </c>
      <c r="Z466" s="4">
        <f ca="1">Table3[[#This Row],[Total Operating Time (minutes)]]/Table3[[#This Row],[Available Time(minutes)]]</f>
        <v>6.3432835820895521</v>
      </c>
      <c r="AA466" s="2">
        <f>Table3[[#This Row],[Good Units]]/Table3[[#This Row],[Units Produced]]</f>
        <v>0.97262773722627738</v>
      </c>
      <c r="AB466" s="2">
        <f>Table3[[#This Row],[Scrap Units]]/Table3[[#This Row],[Units Produced]]</f>
        <v>5.4744525547445258E-3</v>
      </c>
      <c r="AC466" s="4">
        <f>Table3[[#This Row],[Units Produced]]/Table3[[#This Row],[Shift]]</f>
        <v>182.66666666666666</v>
      </c>
      <c r="AD466" s="2">
        <f>Table3[[#This Row],[Units Produced]]/Table3[[#This Row],[Max Capacity]]</f>
        <v>0.84307692307692306</v>
      </c>
      <c r="AE466" s="4">
        <f>Table3[[#This Row],[Repair Time (minutes)]]/Table3[[#This Row],[Number of Repairs]]</f>
        <v>7.6</v>
      </c>
      <c r="AF466" s="4">
        <f ca="1">Table3[[#This Row],[Total Operating Time (minutes)]]/Table3[[#This Row],[Number of failures]]</f>
        <v>70.833333333333329</v>
      </c>
      <c r="AG466" s="4">
        <f>Table3[[#This Row],[Orders Fulfilled]]/Table3[[#This Row],[Orders Received]]</f>
        <v>1</v>
      </c>
      <c r="AH466" s="4">
        <f>Table3[[#This Row],[Units Produced]]/Table3[[#This Row],[Energy Consumed (kWh)]]</f>
        <v>3.6166842661034844</v>
      </c>
    </row>
    <row r="467" spans="1:34" x14ac:dyDescent="0.3">
      <c r="A467" s="1">
        <f t="shared" ca="1" si="28"/>
        <v>45061</v>
      </c>
      <c r="B467">
        <v>1</v>
      </c>
      <c r="C467" t="s">
        <v>19</v>
      </c>
      <c r="D467">
        <v>416</v>
      </c>
      <c r="E467">
        <v>397</v>
      </c>
      <c r="F467">
        <v>19</v>
      </c>
      <c r="G467">
        <f t="shared" ca="1" si="29"/>
        <v>60</v>
      </c>
      <c r="H467">
        <v>40</v>
      </c>
      <c r="I467">
        <v>440</v>
      </c>
      <c r="J467">
        <v>6</v>
      </c>
      <c r="K467">
        <v>131.26</v>
      </c>
      <c r="L467">
        <v>41</v>
      </c>
      <c r="M467">
        <v>38</v>
      </c>
      <c r="N467">
        <v>4.38</v>
      </c>
      <c r="O467">
        <v>603</v>
      </c>
      <c r="P467">
        <f t="shared" ca="1" si="30"/>
        <v>2</v>
      </c>
      <c r="Q467">
        <v>36</v>
      </c>
      <c r="R467">
        <v>4</v>
      </c>
      <c r="S467">
        <v>7.53</v>
      </c>
      <c r="T467">
        <f t="shared" ca="1" si="31"/>
        <v>561</v>
      </c>
      <c r="U467" s="2">
        <f ca="1">Table3[[#This Row],[Total Operating Time (minutes)]]/Table3[[#This Row],[Production planning Time(minutes)]]</f>
        <v>0.78431372549019607</v>
      </c>
      <c r="V467" s="2">
        <f>Table3[[#This Row],[Units Produced]]/Table3[[#This Row],[Max Capacity]]</f>
        <v>0.68988391376451075</v>
      </c>
      <c r="W467" s="2">
        <f>Table3[[#This Row],[Good Units]]/Table3[[#This Row],[Units Produced]]</f>
        <v>0.95432692307692313</v>
      </c>
      <c r="X467" s="2">
        <f>Table3[[#This Row],[Total Operating Time (minutes)]]/Table3[[#This Row],[Units Produced]]</f>
        <v>1.0576923076923077</v>
      </c>
      <c r="Y467" s="2">
        <f>Table3[[#This Row],[Defective Units]]/Table3[[#This Row],[Units Produced]]</f>
        <v>4.567307692307692E-2</v>
      </c>
      <c r="Z467" s="4">
        <f ca="1">Table3[[#This Row],[Total Operating Time (minutes)]]/Table3[[#This Row],[Available Time(minutes)]]</f>
        <v>7.333333333333333</v>
      </c>
      <c r="AA467" s="2">
        <f>Table3[[#This Row],[Good Units]]/Table3[[#This Row],[Units Produced]]</f>
        <v>0.95432692307692313</v>
      </c>
      <c r="AB467" s="2">
        <f>Table3[[#This Row],[Scrap Units]]/Table3[[#This Row],[Units Produced]]</f>
        <v>1.4423076923076924E-2</v>
      </c>
      <c r="AC467" s="4">
        <f>Table3[[#This Row],[Units Produced]]/Table3[[#This Row],[Shift]]</f>
        <v>416</v>
      </c>
      <c r="AD467" s="2">
        <f>Table3[[#This Row],[Units Produced]]/Table3[[#This Row],[Max Capacity]]</f>
        <v>0.68988391376451075</v>
      </c>
      <c r="AE467" s="4">
        <f>Table3[[#This Row],[Repair Time (minutes)]]/Table3[[#This Row],[Number of Repairs]]</f>
        <v>9</v>
      </c>
      <c r="AF467" s="4">
        <f ca="1">Table3[[#This Row],[Total Operating Time (minutes)]]/Table3[[#This Row],[Number of failures]]</f>
        <v>220</v>
      </c>
      <c r="AG467" s="4">
        <f>Table3[[#This Row],[Orders Fulfilled]]/Table3[[#This Row],[Orders Received]]</f>
        <v>1.0789473684210527</v>
      </c>
      <c r="AH467" s="4">
        <f>Table3[[#This Row],[Units Produced]]/Table3[[#This Row],[Energy Consumed (kWh)]]</f>
        <v>3.1692823403931132</v>
      </c>
    </row>
    <row r="468" spans="1:34" x14ac:dyDescent="0.3">
      <c r="A468" s="1">
        <f t="shared" ca="1" si="28"/>
        <v>44999</v>
      </c>
      <c r="B468">
        <v>1</v>
      </c>
      <c r="C468" t="s">
        <v>21</v>
      </c>
      <c r="D468">
        <v>557</v>
      </c>
      <c r="E468">
        <v>529</v>
      </c>
      <c r="F468">
        <v>28</v>
      </c>
      <c r="G468">
        <f t="shared" ca="1" si="29"/>
        <v>61</v>
      </c>
      <c r="H468">
        <v>37</v>
      </c>
      <c r="I468">
        <v>537</v>
      </c>
      <c r="J468">
        <v>2</v>
      </c>
      <c r="K468">
        <v>112.15</v>
      </c>
      <c r="L468">
        <v>51</v>
      </c>
      <c r="M468">
        <v>68</v>
      </c>
      <c r="N468">
        <v>4.5999999999999996</v>
      </c>
      <c r="O468">
        <v>697</v>
      </c>
      <c r="P468">
        <f t="shared" ca="1" si="30"/>
        <v>5</v>
      </c>
      <c r="Q468">
        <v>33</v>
      </c>
      <c r="R468">
        <v>2</v>
      </c>
      <c r="S468">
        <v>5.0199999999999996</v>
      </c>
      <c r="T468">
        <f t="shared" ca="1" si="31"/>
        <v>559</v>
      </c>
      <c r="U468" s="2">
        <f ca="1">Table3[[#This Row],[Total Operating Time (minutes)]]/Table3[[#This Row],[Production planning Time(minutes)]]</f>
        <v>0.96064400715563503</v>
      </c>
      <c r="V468" s="2">
        <f>Table3[[#This Row],[Units Produced]]/Table3[[#This Row],[Max Capacity]]</f>
        <v>0.79913916786226691</v>
      </c>
      <c r="W468" s="2">
        <f>Table3[[#This Row],[Good Units]]/Table3[[#This Row],[Units Produced]]</f>
        <v>0.9497307001795332</v>
      </c>
      <c r="X468" s="2">
        <f>Table3[[#This Row],[Total Operating Time (minutes)]]/Table3[[#This Row],[Units Produced]]</f>
        <v>0.96409335727109513</v>
      </c>
      <c r="Y468" s="2">
        <f>Table3[[#This Row],[Defective Units]]/Table3[[#This Row],[Units Produced]]</f>
        <v>5.0269299820466788E-2</v>
      </c>
      <c r="Z468" s="4">
        <f ca="1">Table3[[#This Row],[Total Operating Time (minutes)]]/Table3[[#This Row],[Available Time(minutes)]]</f>
        <v>8.8032786885245908</v>
      </c>
      <c r="AA468" s="2">
        <f>Table3[[#This Row],[Good Units]]/Table3[[#This Row],[Units Produced]]</f>
        <v>0.9497307001795332</v>
      </c>
      <c r="AB468" s="2">
        <f>Table3[[#This Row],[Scrap Units]]/Table3[[#This Row],[Units Produced]]</f>
        <v>3.5906642728904849E-3</v>
      </c>
      <c r="AC468" s="4">
        <f>Table3[[#This Row],[Units Produced]]/Table3[[#This Row],[Shift]]</f>
        <v>557</v>
      </c>
      <c r="AD468" s="2">
        <f>Table3[[#This Row],[Units Produced]]/Table3[[#This Row],[Max Capacity]]</f>
        <v>0.79913916786226691</v>
      </c>
      <c r="AE468" s="4">
        <f>Table3[[#This Row],[Repair Time (minutes)]]/Table3[[#This Row],[Number of Repairs]]</f>
        <v>16.5</v>
      </c>
      <c r="AF468" s="4">
        <f ca="1">Table3[[#This Row],[Total Operating Time (minutes)]]/Table3[[#This Row],[Number of failures]]</f>
        <v>107.4</v>
      </c>
      <c r="AG468" s="4">
        <f>Table3[[#This Row],[Orders Fulfilled]]/Table3[[#This Row],[Orders Received]]</f>
        <v>0.75</v>
      </c>
      <c r="AH468" s="4">
        <f>Table3[[#This Row],[Units Produced]]/Table3[[#This Row],[Energy Consumed (kWh)]]</f>
        <v>4.9665626393223361</v>
      </c>
    </row>
    <row r="469" spans="1:34" x14ac:dyDescent="0.3">
      <c r="A469" s="1">
        <f t="shared" ca="1" si="28"/>
        <v>45144</v>
      </c>
      <c r="B469">
        <v>1</v>
      </c>
      <c r="C469" t="s">
        <v>20</v>
      </c>
      <c r="D469">
        <v>606</v>
      </c>
      <c r="E469">
        <v>590</v>
      </c>
      <c r="F469">
        <v>16</v>
      </c>
      <c r="G469">
        <f t="shared" ca="1" si="29"/>
        <v>65</v>
      </c>
      <c r="H469">
        <v>15</v>
      </c>
      <c r="I469">
        <v>581</v>
      </c>
      <c r="J469">
        <v>8</v>
      </c>
      <c r="K469">
        <v>130.13</v>
      </c>
      <c r="L469">
        <v>60</v>
      </c>
      <c r="M469">
        <v>51</v>
      </c>
      <c r="N469">
        <v>3.92</v>
      </c>
      <c r="O469">
        <v>635</v>
      </c>
      <c r="P469">
        <f t="shared" ca="1" si="30"/>
        <v>4</v>
      </c>
      <c r="Q469">
        <v>25</v>
      </c>
      <c r="R469">
        <v>5</v>
      </c>
      <c r="S469">
        <v>6.01</v>
      </c>
      <c r="T469">
        <f t="shared" ca="1" si="31"/>
        <v>600</v>
      </c>
      <c r="U469" s="2">
        <f ca="1">Table3[[#This Row],[Total Operating Time (minutes)]]/Table3[[#This Row],[Production planning Time(minutes)]]</f>
        <v>0.96833333333333338</v>
      </c>
      <c r="V469" s="2">
        <f>Table3[[#This Row],[Units Produced]]/Table3[[#This Row],[Max Capacity]]</f>
        <v>0.95433070866141734</v>
      </c>
      <c r="W469" s="2">
        <f>Table3[[#This Row],[Good Units]]/Table3[[#This Row],[Units Produced]]</f>
        <v>0.97359735973597361</v>
      </c>
      <c r="X469" s="2">
        <f>Table3[[#This Row],[Total Operating Time (minutes)]]/Table3[[#This Row],[Units Produced]]</f>
        <v>0.95874587458745875</v>
      </c>
      <c r="Y469" s="2">
        <f>Table3[[#This Row],[Defective Units]]/Table3[[#This Row],[Units Produced]]</f>
        <v>2.6402640264026403E-2</v>
      </c>
      <c r="Z469" s="4">
        <f ca="1">Table3[[#This Row],[Total Operating Time (minutes)]]/Table3[[#This Row],[Available Time(minutes)]]</f>
        <v>8.9384615384615387</v>
      </c>
      <c r="AA469" s="2">
        <f>Table3[[#This Row],[Good Units]]/Table3[[#This Row],[Units Produced]]</f>
        <v>0.97359735973597361</v>
      </c>
      <c r="AB469" s="2">
        <f>Table3[[#This Row],[Scrap Units]]/Table3[[#This Row],[Units Produced]]</f>
        <v>1.3201320132013201E-2</v>
      </c>
      <c r="AC469" s="4">
        <f>Table3[[#This Row],[Units Produced]]/Table3[[#This Row],[Shift]]</f>
        <v>606</v>
      </c>
      <c r="AD469" s="2">
        <f>Table3[[#This Row],[Units Produced]]/Table3[[#This Row],[Max Capacity]]</f>
        <v>0.95433070866141734</v>
      </c>
      <c r="AE469" s="4">
        <f>Table3[[#This Row],[Repair Time (minutes)]]/Table3[[#This Row],[Number of Repairs]]</f>
        <v>5</v>
      </c>
      <c r="AF469" s="4">
        <f ca="1">Table3[[#This Row],[Total Operating Time (minutes)]]/Table3[[#This Row],[Number of failures]]</f>
        <v>145.25</v>
      </c>
      <c r="AG469" s="4">
        <f>Table3[[#This Row],[Orders Fulfilled]]/Table3[[#This Row],[Orders Received]]</f>
        <v>1.1764705882352942</v>
      </c>
      <c r="AH469" s="4">
        <f>Table3[[#This Row],[Units Produced]]/Table3[[#This Row],[Energy Consumed (kWh)]]</f>
        <v>4.6568815799585028</v>
      </c>
    </row>
    <row r="470" spans="1:34" x14ac:dyDescent="0.3">
      <c r="A470" s="1">
        <f t="shared" ca="1" si="28"/>
        <v>45256</v>
      </c>
      <c r="B470">
        <v>2</v>
      </c>
      <c r="C470" t="s">
        <v>19</v>
      </c>
      <c r="D470">
        <v>682</v>
      </c>
      <c r="E470">
        <v>666</v>
      </c>
      <c r="F470">
        <v>16</v>
      </c>
      <c r="G470">
        <f t="shared" ca="1" si="29"/>
        <v>62</v>
      </c>
      <c r="H470">
        <v>45</v>
      </c>
      <c r="I470">
        <v>537</v>
      </c>
      <c r="J470">
        <v>9</v>
      </c>
      <c r="K470">
        <v>149.04</v>
      </c>
      <c r="L470">
        <v>57</v>
      </c>
      <c r="M470">
        <v>44</v>
      </c>
      <c r="N470">
        <v>2.96</v>
      </c>
      <c r="O470">
        <v>683</v>
      </c>
      <c r="P470">
        <f t="shared" ca="1" si="30"/>
        <v>1</v>
      </c>
      <c r="Q470">
        <v>21</v>
      </c>
      <c r="R470">
        <v>4</v>
      </c>
      <c r="S470">
        <v>4.41</v>
      </c>
      <c r="T470">
        <f t="shared" ca="1" si="31"/>
        <v>537</v>
      </c>
      <c r="U470" s="2">
        <f ca="1">Table3[[#This Row],[Total Operating Time (minutes)]]/Table3[[#This Row],[Production planning Time(minutes)]]</f>
        <v>1</v>
      </c>
      <c r="V470" s="2">
        <f>Table3[[#This Row],[Units Produced]]/Table3[[#This Row],[Max Capacity]]</f>
        <v>0.99853587115666176</v>
      </c>
      <c r="W470" s="2">
        <f>Table3[[#This Row],[Good Units]]/Table3[[#This Row],[Units Produced]]</f>
        <v>0.97653958944281527</v>
      </c>
      <c r="X470" s="2">
        <f>Table3[[#This Row],[Total Operating Time (minutes)]]/Table3[[#This Row],[Units Produced]]</f>
        <v>0.78739002932551316</v>
      </c>
      <c r="Y470" s="2">
        <f>Table3[[#This Row],[Defective Units]]/Table3[[#This Row],[Units Produced]]</f>
        <v>2.3460410557184751E-2</v>
      </c>
      <c r="Z470" s="4">
        <f ca="1">Table3[[#This Row],[Total Operating Time (minutes)]]/Table3[[#This Row],[Available Time(minutes)]]</f>
        <v>8.6612903225806459</v>
      </c>
      <c r="AA470" s="2">
        <f>Table3[[#This Row],[Good Units]]/Table3[[#This Row],[Units Produced]]</f>
        <v>0.97653958944281527</v>
      </c>
      <c r="AB470" s="2">
        <f>Table3[[#This Row],[Scrap Units]]/Table3[[#This Row],[Units Produced]]</f>
        <v>1.3196480938416423E-2</v>
      </c>
      <c r="AC470" s="4">
        <f>Table3[[#This Row],[Units Produced]]/Table3[[#This Row],[Shift]]</f>
        <v>341</v>
      </c>
      <c r="AD470" s="2">
        <f>Table3[[#This Row],[Units Produced]]/Table3[[#This Row],[Max Capacity]]</f>
        <v>0.99853587115666176</v>
      </c>
      <c r="AE470" s="4">
        <f>Table3[[#This Row],[Repair Time (minutes)]]/Table3[[#This Row],[Number of Repairs]]</f>
        <v>5.25</v>
      </c>
      <c r="AF470" s="4">
        <f ca="1">Table3[[#This Row],[Total Operating Time (minutes)]]/Table3[[#This Row],[Number of failures]]</f>
        <v>537</v>
      </c>
      <c r="AG470" s="4">
        <f>Table3[[#This Row],[Orders Fulfilled]]/Table3[[#This Row],[Orders Received]]</f>
        <v>1.2954545454545454</v>
      </c>
      <c r="AH470" s="4">
        <f>Table3[[#This Row],[Units Produced]]/Table3[[#This Row],[Energy Consumed (kWh)]]</f>
        <v>4.5759527643585614</v>
      </c>
    </row>
    <row r="471" spans="1:34" x14ac:dyDescent="0.3">
      <c r="A471" s="1">
        <f t="shared" ca="1" si="28"/>
        <v>45249</v>
      </c>
      <c r="B471">
        <v>3</v>
      </c>
      <c r="C471" t="s">
        <v>21</v>
      </c>
      <c r="D471">
        <v>524</v>
      </c>
      <c r="E471">
        <v>509</v>
      </c>
      <c r="F471">
        <v>15</v>
      </c>
      <c r="G471">
        <f t="shared" ca="1" si="29"/>
        <v>65</v>
      </c>
      <c r="H471">
        <v>30</v>
      </c>
      <c r="I471">
        <v>581</v>
      </c>
      <c r="J471">
        <v>7</v>
      </c>
      <c r="K471">
        <v>141.19999999999999</v>
      </c>
      <c r="L471">
        <v>32</v>
      </c>
      <c r="M471">
        <v>49</v>
      </c>
      <c r="N471">
        <v>4.6399999999999997</v>
      </c>
      <c r="O471">
        <v>681</v>
      </c>
      <c r="P471">
        <f t="shared" ca="1" si="30"/>
        <v>1</v>
      </c>
      <c r="Q471">
        <v>38</v>
      </c>
      <c r="R471">
        <v>3</v>
      </c>
      <c r="S471">
        <v>3.82</v>
      </c>
      <c r="T471">
        <f t="shared" ca="1" si="31"/>
        <v>517</v>
      </c>
      <c r="U471" s="2">
        <f ca="1">Table3[[#This Row],[Total Operating Time (minutes)]]/Table3[[#This Row],[Production planning Time(minutes)]]</f>
        <v>1.1237911025145069</v>
      </c>
      <c r="V471" s="2">
        <f>Table3[[#This Row],[Units Produced]]/Table3[[#This Row],[Max Capacity]]</f>
        <v>0.76945668135095446</v>
      </c>
      <c r="W471" s="2">
        <f>Table3[[#This Row],[Good Units]]/Table3[[#This Row],[Units Produced]]</f>
        <v>0.97137404580152675</v>
      </c>
      <c r="X471" s="2">
        <f>Table3[[#This Row],[Total Operating Time (minutes)]]/Table3[[#This Row],[Units Produced]]</f>
        <v>1.1087786259541985</v>
      </c>
      <c r="Y471" s="2">
        <f>Table3[[#This Row],[Defective Units]]/Table3[[#This Row],[Units Produced]]</f>
        <v>2.8625954198473282E-2</v>
      </c>
      <c r="Z471" s="4">
        <f ca="1">Table3[[#This Row],[Total Operating Time (minutes)]]/Table3[[#This Row],[Available Time(minutes)]]</f>
        <v>8.9384615384615387</v>
      </c>
      <c r="AA471" s="2">
        <f>Table3[[#This Row],[Good Units]]/Table3[[#This Row],[Units Produced]]</f>
        <v>0.97137404580152675</v>
      </c>
      <c r="AB471" s="2">
        <f>Table3[[#This Row],[Scrap Units]]/Table3[[#This Row],[Units Produced]]</f>
        <v>1.3358778625954198E-2</v>
      </c>
      <c r="AC471" s="4">
        <f>Table3[[#This Row],[Units Produced]]/Table3[[#This Row],[Shift]]</f>
        <v>174.66666666666666</v>
      </c>
      <c r="AD471" s="2">
        <f>Table3[[#This Row],[Units Produced]]/Table3[[#This Row],[Max Capacity]]</f>
        <v>0.76945668135095446</v>
      </c>
      <c r="AE471" s="4">
        <f>Table3[[#This Row],[Repair Time (minutes)]]/Table3[[#This Row],[Number of Repairs]]</f>
        <v>12.666666666666666</v>
      </c>
      <c r="AF471" s="4">
        <f ca="1">Table3[[#This Row],[Total Operating Time (minutes)]]/Table3[[#This Row],[Number of failures]]</f>
        <v>581</v>
      </c>
      <c r="AG471" s="4">
        <f>Table3[[#This Row],[Orders Fulfilled]]/Table3[[#This Row],[Orders Received]]</f>
        <v>0.65306122448979587</v>
      </c>
      <c r="AH471" s="4">
        <f>Table3[[#This Row],[Units Produced]]/Table3[[#This Row],[Energy Consumed (kWh)]]</f>
        <v>3.7110481586402271</v>
      </c>
    </row>
    <row r="472" spans="1:34" x14ac:dyDescent="0.3">
      <c r="A472" s="1">
        <f t="shared" ca="1" si="28"/>
        <v>45271</v>
      </c>
      <c r="B472">
        <v>2</v>
      </c>
      <c r="C472" t="s">
        <v>20</v>
      </c>
      <c r="D472">
        <v>637</v>
      </c>
      <c r="E472">
        <v>615</v>
      </c>
      <c r="F472">
        <v>22</v>
      </c>
      <c r="G472">
        <f t="shared" ca="1" si="29"/>
        <v>68</v>
      </c>
      <c r="H472">
        <v>36</v>
      </c>
      <c r="I472">
        <v>508</v>
      </c>
      <c r="J472">
        <v>2</v>
      </c>
      <c r="K472">
        <v>172.22</v>
      </c>
      <c r="L472">
        <v>60</v>
      </c>
      <c r="M472">
        <v>37</v>
      </c>
      <c r="N472">
        <v>4.0199999999999996</v>
      </c>
      <c r="O472">
        <v>689</v>
      </c>
      <c r="P472">
        <f t="shared" ca="1" si="30"/>
        <v>7</v>
      </c>
      <c r="Q472">
        <v>37</v>
      </c>
      <c r="R472">
        <v>4</v>
      </c>
      <c r="S472">
        <v>6.74</v>
      </c>
      <c r="T472">
        <f t="shared" ca="1" si="31"/>
        <v>570</v>
      </c>
      <c r="U472" s="2">
        <f ca="1">Table3[[#This Row],[Total Operating Time (minutes)]]/Table3[[#This Row],[Production planning Time(minutes)]]</f>
        <v>0.89122807017543859</v>
      </c>
      <c r="V472" s="2">
        <f>Table3[[#This Row],[Units Produced]]/Table3[[#This Row],[Max Capacity]]</f>
        <v>0.92452830188679247</v>
      </c>
      <c r="W472" s="2">
        <f>Table3[[#This Row],[Good Units]]/Table3[[#This Row],[Units Produced]]</f>
        <v>0.96546310832025117</v>
      </c>
      <c r="X472" s="2">
        <f>Table3[[#This Row],[Total Operating Time (minutes)]]/Table3[[#This Row],[Units Produced]]</f>
        <v>0.79748822605965464</v>
      </c>
      <c r="Y472" s="2">
        <f>Table3[[#This Row],[Defective Units]]/Table3[[#This Row],[Units Produced]]</f>
        <v>3.453689167974882E-2</v>
      </c>
      <c r="Z472" s="4">
        <f ca="1">Table3[[#This Row],[Total Operating Time (minutes)]]/Table3[[#This Row],[Available Time(minutes)]]</f>
        <v>7.4705882352941178</v>
      </c>
      <c r="AA472" s="2">
        <f>Table3[[#This Row],[Good Units]]/Table3[[#This Row],[Units Produced]]</f>
        <v>0.96546310832025117</v>
      </c>
      <c r="AB472" s="2">
        <f>Table3[[#This Row],[Scrap Units]]/Table3[[#This Row],[Units Produced]]</f>
        <v>3.1397174254317113E-3</v>
      </c>
      <c r="AC472" s="4">
        <f>Table3[[#This Row],[Units Produced]]/Table3[[#This Row],[Shift]]</f>
        <v>318.5</v>
      </c>
      <c r="AD472" s="2">
        <f>Table3[[#This Row],[Units Produced]]/Table3[[#This Row],[Max Capacity]]</f>
        <v>0.92452830188679247</v>
      </c>
      <c r="AE472" s="4">
        <f>Table3[[#This Row],[Repair Time (minutes)]]/Table3[[#This Row],[Number of Repairs]]</f>
        <v>9.25</v>
      </c>
      <c r="AF472" s="4">
        <f ca="1">Table3[[#This Row],[Total Operating Time (minutes)]]/Table3[[#This Row],[Number of failures]]</f>
        <v>72.571428571428569</v>
      </c>
      <c r="AG472" s="4">
        <f>Table3[[#This Row],[Orders Fulfilled]]/Table3[[#This Row],[Orders Received]]</f>
        <v>1.6216216216216217</v>
      </c>
      <c r="AH472" s="4">
        <f>Table3[[#This Row],[Units Produced]]/Table3[[#This Row],[Energy Consumed (kWh)]]</f>
        <v>3.6987574033213333</v>
      </c>
    </row>
    <row r="473" spans="1:34" x14ac:dyDescent="0.3">
      <c r="A473" s="1">
        <f t="shared" ca="1" si="28"/>
        <v>44928</v>
      </c>
      <c r="B473">
        <v>2</v>
      </c>
      <c r="C473" t="s">
        <v>18</v>
      </c>
      <c r="D473">
        <v>421</v>
      </c>
      <c r="E473">
        <v>394</v>
      </c>
      <c r="F473">
        <v>27</v>
      </c>
      <c r="G473">
        <f t="shared" ca="1" si="29"/>
        <v>61</v>
      </c>
      <c r="H473">
        <v>40</v>
      </c>
      <c r="I473">
        <v>515</v>
      </c>
      <c r="J473">
        <v>2</v>
      </c>
      <c r="K473">
        <v>195.26</v>
      </c>
      <c r="L473">
        <v>47</v>
      </c>
      <c r="M473">
        <v>43</v>
      </c>
      <c r="N473">
        <v>3.45</v>
      </c>
      <c r="O473">
        <v>670</v>
      </c>
      <c r="P473">
        <f t="shared" ca="1" si="30"/>
        <v>2</v>
      </c>
      <c r="Q473">
        <v>39</v>
      </c>
      <c r="R473">
        <v>4</v>
      </c>
      <c r="S473">
        <v>7.56</v>
      </c>
      <c r="T473">
        <f t="shared" ca="1" si="31"/>
        <v>558</v>
      </c>
      <c r="U473" s="2">
        <f ca="1">Table3[[#This Row],[Total Operating Time (minutes)]]/Table3[[#This Row],[Production planning Time(minutes)]]</f>
        <v>0.92293906810035842</v>
      </c>
      <c r="V473" s="2">
        <f>Table3[[#This Row],[Units Produced]]/Table3[[#This Row],[Max Capacity]]</f>
        <v>0.62835820895522387</v>
      </c>
      <c r="W473" s="2">
        <f>Table3[[#This Row],[Good Units]]/Table3[[#This Row],[Units Produced]]</f>
        <v>0.93586698337292162</v>
      </c>
      <c r="X473" s="2">
        <f>Table3[[#This Row],[Total Operating Time (minutes)]]/Table3[[#This Row],[Units Produced]]</f>
        <v>1.2232779097387174</v>
      </c>
      <c r="Y473" s="2">
        <f>Table3[[#This Row],[Defective Units]]/Table3[[#This Row],[Units Produced]]</f>
        <v>6.413301662707839E-2</v>
      </c>
      <c r="Z473" s="4">
        <f ca="1">Table3[[#This Row],[Total Operating Time (minutes)]]/Table3[[#This Row],[Available Time(minutes)]]</f>
        <v>8.442622950819672</v>
      </c>
      <c r="AA473" s="2">
        <f>Table3[[#This Row],[Good Units]]/Table3[[#This Row],[Units Produced]]</f>
        <v>0.93586698337292162</v>
      </c>
      <c r="AB473" s="2">
        <f>Table3[[#This Row],[Scrap Units]]/Table3[[#This Row],[Units Produced]]</f>
        <v>4.7505938242280287E-3</v>
      </c>
      <c r="AC473" s="4">
        <f>Table3[[#This Row],[Units Produced]]/Table3[[#This Row],[Shift]]</f>
        <v>210.5</v>
      </c>
      <c r="AD473" s="2">
        <f>Table3[[#This Row],[Units Produced]]/Table3[[#This Row],[Max Capacity]]</f>
        <v>0.62835820895522387</v>
      </c>
      <c r="AE473" s="4">
        <f>Table3[[#This Row],[Repair Time (minutes)]]/Table3[[#This Row],[Number of Repairs]]</f>
        <v>9.75</v>
      </c>
      <c r="AF473" s="4">
        <f ca="1">Table3[[#This Row],[Total Operating Time (minutes)]]/Table3[[#This Row],[Number of failures]]</f>
        <v>257.5</v>
      </c>
      <c r="AG473" s="4">
        <f>Table3[[#This Row],[Orders Fulfilled]]/Table3[[#This Row],[Orders Received]]</f>
        <v>1.0930232558139534</v>
      </c>
      <c r="AH473" s="4">
        <f>Table3[[#This Row],[Units Produced]]/Table3[[#This Row],[Energy Consumed (kWh)]]</f>
        <v>2.1560995595616101</v>
      </c>
    </row>
    <row r="474" spans="1:34" x14ac:dyDescent="0.3">
      <c r="A474" s="1">
        <f t="shared" ca="1" si="28"/>
        <v>45228</v>
      </c>
      <c r="B474">
        <v>2</v>
      </c>
      <c r="C474" t="s">
        <v>21</v>
      </c>
      <c r="D474">
        <v>430</v>
      </c>
      <c r="E474">
        <v>404</v>
      </c>
      <c r="F474">
        <v>26</v>
      </c>
      <c r="G474">
        <f t="shared" ca="1" si="29"/>
        <v>69</v>
      </c>
      <c r="H474">
        <v>45</v>
      </c>
      <c r="I474">
        <v>589</v>
      </c>
      <c r="J474">
        <v>8</v>
      </c>
      <c r="K474">
        <v>112.56</v>
      </c>
      <c r="L474">
        <v>36</v>
      </c>
      <c r="M474">
        <v>62</v>
      </c>
      <c r="N474">
        <v>3.99</v>
      </c>
      <c r="O474">
        <v>675</v>
      </c>
      <c r="P474">
        <f t="shared" ca="1" si="30"/>
        <v>4</v>
      </c>
      <c r="Q474">
        <v>38</v>
      </c>
      <c r="R474">
        <v>1</v>
      </c>
      <c r="S474">
        <v>5.26</v>
      </c>
      <c r="T474">
        <f t="shared" ca="1" si="31"/>
        <v>519</v>
      </c>
      <c r="U474" s="2">
        <f ca="1">Table3[[#This Row],[Total Operating Time (minutes)]]/Table3[[#This Row],[Production planning Time(minutes)]]</f>
        <v>1.1348747591522157</v>
      </c>
      <c r="V474" s="2">
        <f>Table3[[#This Row],[Units Produced]]/Table3[[#This Row],[Max Capacity]]</f>
        <v>0.63703703703703707</v>
      </c>
      <c r="W474" s="2">
        <f>Table3[[#This Row],[Good Units]]/Table3[[#This Row],[Units Produced]]</f>
        <v>0.93953488372093019</v>
      </c>
      <c r="X474" s="2">
        <f>Table3[[#This Row],[Total Operating Time (minutes)]]/Table3[[#This Row],[Units Produced]]</f>
        <v>1.3697674418604651</v>
      </c>
      <c r="Y474" s="2">
        <f>Table3[[#This Row],[Defective Units]]/Table3[[#This Row],[Units Produced]]</f>
        <v>6.0465116279069767E-2</v>
      </c>
      <c r="Z474" s="4">
        <f ca="1">Table3[[#This Row],[Total Operating Time (minutes)]]/Table3[[#This Row],[Available Time(minutes)]]</f>
        <v>8.5362318840579707</v>
      </c>
      <c r="AA474" s="2">
        <f>Table3[[#This Row],[Good Units]]/Table3[[#This Row],[Units Produced]]</f>
        <v>0.93953488372093019</v>
      </c>
      <c r="AB474" s="2">
        <f>Table3[[#This Row],[Scrap Units]]/Table3[[#This Row],[Units Produced]]</f>
        <v>1.8604651162790697E-2</v>
      </c>
      <c r="AC474" s="4">
        <f>Table3[[#This Row],[Units Produced]]/Table3[[#This Row],[Shift]]</f>
        <v>215</v>
      </c>
      <c r="AD474" s="2">
        <f>Table3[[#This Row],[Units Produced]]/Table3[[#This Row],[Max Capacity]]</f>
        <v>0.63703703703703707</v>
      </c>
      <c r="AE474" s="4">
        <f>Table3[[#This Row],[Repair Time (minutes)]]/Table3[[#This Row],[Number of Repairs]]</f>
        <v>38</v>
      </c>
      <c r="AF474" s="4">
        <f ca="1">Table3[[#This Row],[Total Operating Time (minutes)]]/Table3[[#This Row],[Number of failures]]</f>
        <v>147.25</v>
      </c>
      <c r="AG474" s="4">
        <f>Table3[[#This Row],[Orders Fulfilled]]/Table3[[#This Row],[Orders Received]]</f>
        <v>0.58064516129032262</v>
      </c>
      <c r="AH474" s="4">
        <f>Table3[[#This Row],[Units Produced]]/Table3[[#This Row],[Energy Consumed (kWh)]]</f>
        <v>3.8201847903340438</v>
      </c>
    </row>
    <row r="475" spans="1:34" x14ac:dyDescent="0.3">
      <c r="A475" s="1">
        <f t="shared" ca="1" si="28"/>
        <v>45035</v>
      </c>
      <c r="B475">
        <v>3</v>
      </c>
      <c r="C475" t="s">
        <v>18</v>
      </c>
      <c r="D475">
        <v>548</v>
      </c>
      <c r="E475">
        <v>527</v>
      </c>
      <c r="F475">
        <v>21</v>
      </c>
      <c r="G475">
        <f t="shared" ca="1" si="29"/>
        <v>68</v>
      </c>
      <c r="H475">
        <v>49</v>
      </c>
      <c r="I475">
        <v>570</v>
      </c>
      <c r="J475">
        <v>10</v>
      </c>
      <c r="K475">
        <v>111.86</v>
      </c>
      <c r="L475">
        <v>58</v>
      </c>
      <c r="M475">
        <v>40</v>
      </c>
      <c r="N475">
        <v>3.1</v>
      </c>
      <c r="O475">
        <v>610</v>
      </c>
      <c r="P475">
        <f t="shared" ca="1" si="30"/>
        <v>2</v>
      </c>
      <c r="Q475">
        <v>22</v>
      </c>
      <c r="R475">
        <v>5</v>
      </c>
      <c r="S475">
        <v>7.82</v>
      </c>
      <c r="T475">
        <f t="shared" ca="1" si="31"/>
        <v>552</v>
      </c>
      <c r="U475" s="2">
        <f ca="1">Table3[[#This Row],[Total Operating Time (minutes)]]/Table3[[#This Row],[Production planning Time(minutes)]]</f>
        <v>1.0326086956521738</v>
      </c>
      <c r="V475" s="2">
        <f>Table3[[#This Row],[Units Produced]]/Table3[[#This Row],[Max Capacity]]</f>
        <v>0.89836065573770496</v>
      </c>
      <c r="W475" s="2">
        <f>Table3[[#This Row],[Good Units]]/Table3[[#This Row],[Units Produced]]</f>
        <v>0.96167883211678828</v>
      </c>
      <c r="X475" s="2">
        <f>Table3[[#This Row],[Total Operating Time (minutes)]]/Table3[[#This Row],[Units Produced]]</f>
        <v>1.0401459854014599</v>
      </c>
      <c r="Y475" s="2">
        <f>Table3[[#This Row],[Defective Units]]/Table3[[#This Row],[Units Produced]]</f>
        <v>3.8321167883211681E-2</v>
      </c>
      <c r="Z475" s="4">
        <f ca="1">Table3[[#This Row],[Total Operating Time (minutes)]]/Table3[[#This Row],[Available Time(minutes)]]</f>
        <v>8.382352941176471</v>
      </c>
      <c r="AA475" s="2">
        <f>Table3[[#This Row],[Good Units]]/Table3[[#This Row],[Units Produced]]</f>
        <v>0.96167883211678828</v>
      </c>
      <c r="AB475" s="2">
        <f>Table3[[#This Row],[Scrap Units]]/Table3[[#This Row],[Units Produced]]</f>
        <v>1.824817518248175E-2</v>
      </c>
      <c r="AC475" s="4">
        <f>Table3[[#This Row],[Units Produced]]/Table3[[#This Row],[Shift]]</f>
        <v>182.66666666666666</v>
      </c>
      <c r="AD475" s="2">
        <f>Table3[[#This Row],[Units Produced]]/Table3[[#This Row],[Max Capacity]]</f>
        <v>0.89836065573770496</v>
      </c>
      <c r="AE475" s="4">
        <f>Table3[[#This Row],[Repair Time (minutes)]]/Table3[[#This Row],[Number of Repairs]]</f>
        <v>4.4000000000000004</v>
      </c>
      <c r="AF475" s="4">
        <f ca="1">Table3[[#This Row],[Total Operating Time (minutes)]]/Table3[[#This Row],[Number of failures]]</f>
        <v>285</v>
      </c>
      <c r="AG475" s="4">
        <f>Table3[[#This Row],[Orders Fulfilled]]/Table3[[#This Row],[Orders Received]]</f>
        <v>1.45</v>
      </c>
      <c r="AH475" s="4">
        <f>Table3[[#This Row],[Units Produced]]/Table3[[#This Row],[Energy Consumed (kWh)]]</f>
        <v>4.8989808689433216</v>
      </c>
    </row>
    <row r="476" spans="1:34" x14ac:dyDescent="0.3">
      <c r="A476" s="1">
        <f t="shared" ca="1" si="28"/>
        <v>45175</v>
      </c>
      <c r="B476">
        <v>3</v>
      </c>
      <c r="C476" t="s">
        <v>20</v>
      </c>
      <c r="D476">
        <v>503</v>
      </c>
      <c r="E476">
        <v>479</v>
      </c>
      <c r="F476">
        <v>24</v>
      </c>
      <c r="G476">
        <f t="shared" ca="1" si="29"/>
        <v>61</v>
      </c>
      <c r="H476">
        <v>27</v>
      </c>
      <c r="I476">
        <v>430</v>
      </c>
      <c r="J476">
        <v>3</v>
      </c>
      <c r="K476">
        <v>179.18</v>
      </c>
      <c r="L476">
        <v>39</v>
      </c>
      <c r="M476">
        <v>47</v>
      </c>
      <c r="N476">
        <v>4.79</v>
      </c>
      <c r="O476">
        <v>638</v>
      </c>
      <c r="P476">
        <f t="shared" ca="1" si="30"/>
        <v>1</v>
      </c>
      <c r="Q476">
        <v>30</v>
      </c>
      <c r="R476">
        <v>5</v>
      </c>
      <c r="S476">
        <v>5.21</v>
      </c>
      <c r="T476">
        <f t="shared" ca="1" si="31"/>
        <v>544</v>
      </c>
      <c r="U476" s="2">
        <f ca="1">Table3[[#This Row],[Total Operating Time (minutes)]]/Table3[[#This Row],[Production planning Time(minutes)]]</f>
        <v>0.7904411764705882</v>
      </c>
      <c r="V476" s="2">
        <f>Table3[[#This Row],[Units Produced]]/Table3[[#This Row],[Max Capacity]]</f>
        <v>0.78840125391849525</v>
      </c>
      <c r="W476" s="2">
        <f>Table3[[#This Row],[Good Units]]/Table3[[#This Row],[Units Produced]]</f>
        <v>0.95228628230616297</v>
      </c>
      <c r="X476" s="2">
        <f>Table3[[#This Row],[Total Operating Time (minutes)]]/Table3[[#This Row],[Units Produced]]</f>
        <v>0.85487077534791256</v>
      </c>
      <c r="Y476" s="2">
        <f>Table3[[#This Row],[Defective Units]]/Table3[[#This Row],[Units Produced]]</f>
        <v>4.7713717693836977E-2</v>
      </c>
      <c r="Z476" s="4">
        <f ca="1">Table3[[#This Row],[Total Operating Time (minutes)]]/Table3[[#This Row],[Available Time(minutes)]]</f>
        <v>7.0491803278688527</v>
      </c>
      <c r="AA476" s="2">
        <f>Table3[[#This Row],[Good Units]]/Table3[[#This Row],[Units Produced]]</f>
        <v>0.95228628230616297</v>
      </c>
      <c r="AB476" s="2">
        <f>Table3[[#This Row],[Scrap Units]]/Table3[[#This Row],[Units Produced]]</f>
        <v>5.9642147117296221E-3</v>
      </c>
      <c r="AC476" s="4">
        <f>Table3[[#This Row],[Units Produced]]/Table3[[#This Row],[Shift]]</f>
        <v>167.66666666666666</v>
      </c>
      <c r="AD476" s="2">
        <f>Table3[[#This Row],[Units Produced]]/Table3[[#This Row],[Max Capacity]]</f>
        <v>0.78840125391849525</v>
      </c>
      <c r="AE476" s="4">
        <f>Table3[[#This Row],[Repair Time (minutes)]]/Table3[[#This Row],[Number of Repairs]]</f>
        <v>6</v>
      </c>
      <c r="AF476" s="4">
        <f ca="1">Table3[[#This Row],[Total Operating Time (minutes)]]/Table3[[#This Row],[Number of failures]]</f>
        <v>430</v>
      </c>
      <c r="AG476" s="4">
        <f>Table3[[#This Row],[Orders Fulfilled]]/Table3[[#This Row],[Orders Received]]</f>
        <v>0.82978723404255317</v>
      </c>
      <c r="AH476" s="4">
        <f>Table3[[#This Row],[Units Produced]]/Table3[[#This Row],[Energy Consumed (kWh)]]</f>
        <v>2.8072329501060387</v>
      </c>
    </row>
    <row r="477" spans="1:34" x14ac:dyDescent="0.3">
      <c r="A477" s="1">
        <f t="shared" ca="1" si="28"/>
        <v>44980</v>
      </c>
      <c r="B477">
        <v>3</v>
      </c>
      <c r="C477" t="s">
        <v>17</v>
      </c>
      <c r="D477">
        <v>664</v>
      </c>
      <c r="E477">
        <v>651</v>
      </c>
      <c r="F477">
        <v>13</v>
      </c>
      <c r="G477">
        <f t="shared" ca="1" si="29"/>
        <v>63</v>
      </c>
      <c r="H477">
        <v>55</v>
      </c>
      <c r="I477">
        <v>436</v>
      </c>
      <c r="J477">
        <v>3</v>
      </c>
      <c r="K477">
        <v>174.96</v>
      </c>
      <c r="L477">
        <v>54</v>
      </c>
      <c r="M477">
        <v>62</v>
      </c>
      <c r="N477">
        <v>3.22</v>
      </c>
      <c r="O477">
        <v>614</v>
      </c>
      <c r="P477">
        <f t="shared" ca="1" si="30"/>
        <v>4</v>
      </c>
      <c r="Q477">
        <v>38</v>
      </c>
      <c r="R477">
        <v>1</v>
      </c>
      <c r="S477">
        <v>4.03</v>
      </c>
      <c r="T477">
        <f t="shared" ca="1" si="31"/>
        <v>532</v>
      </c>
      <c r="U477" s="2">
        <f ca="1">Table3[[#This Row],[Total Operating Time (minutes)]]/Table3[[#This Row],[Production planning Time(minutes)]]</f>
        <v>0.81954887218045114</v>
      </c>
      <c r="V477" s="2">
        <f>Table3[[#This Row],[Units Produced]]/Table3[[#This Row],[Max Capacity]]</f>
        <v>1.0814332247557004</v>
      </c>
      <c r="W477" s="2">
        <f>Table3[[#This Row],[Good Units]]/Table3[[#This Row],[Units Produced]]</f>
        <v>0.98042168674698793</v>
      </c>
      <c r="X477" s="2">
        <f>Table3[[#This Row],[Total Operating Time (minutes)]]/Table3[[#This Row],[Units Produced]]</f>
        <v>0.65662650602409633</v>
      </c>
      <c r="Y477" s="2">
        <f>Table3[[#This Row],[Defective Units]]/Table3[[#This Row],[Units Produced]]</f>
        <v>1.9578313253012049E-2</v>
      </c>
      <c r="Z477" s="4">
        <f ca="1">Table3[[#This Row],[Total Operating Time (minutes)]]/Table3[[#This Row],[Available Time(minutes)]]</f>
        <v>6.9206349206349209</v>
      </c>
      <c r="AA477" s="2">
        <f>Table3[[#This Row],[Good Units]]/Table3[[#This Row],[Units Produced]]</f>
        <v>0.98042168674698793</v>
      </c>
      <c r="AB477" s="2">
        <f>Table3[[#This Row],[Scrap Units]]/Table3[[#This Row],[Units Produced]]</f>
        <v>4.5180722891566263E-3</v>
      </c>
      <c r="AC477" s="4">
        <f>Table3[[#This Row],[Units Produced]]/Table3[[#This Row],[Shift]]</f>
        <v>221.33333333333334</v>
      </c>
      <c r="AD477" s="2">
        <f>Table3[[#This Row],[Units Produced]]/Table3[[#This Row],[Max Capacity]]</f>
        <v>1.0814332247557004</v>
      </c>
      <c r="AE477" s="4">
        <f>Table3[[#This Row],[Repair Time (minutes)]]/Table3[[#This Row],[Number of Repairs]]</f>
        <v>38</v>
      </c>
      <c r="AF477" s="4">
        <f ca="1">Table3[[#This Row],[Total Operating Time (minutes)]]/Table3[[#This Row],[Number of failures]]</f>
        <v>109</v>
      </c>
      <c r="AG477" s="4">
        <f>Table3[[#This Row],[Orders Fulfilled]]/Table3[[#This Row],[Orders Received]]</f>
        <v>0.87096774193548387</v>
      </c>
      <c r="AH477" s="4">
        <f>Table3[[#This Row],[Units Produced]]/Table3[[#This Row],[Energy Consumed (kWh)]]</f>
        <v>3.7951531778692269</v>
      </c>
    </row>
    <row r="478" spans="1:34" x14ac:dyDescent="0.3">
      <c r="A478" s="1">
        <f t="shared" ca="1" si="28"/>
        <v>45221</v>
      </c>
      <c r="B478">
        <v>2</v>
      </c>
      <c r="C478" t="s">
        <v>18</v>
      </c>
      <c r="D478">
        <v>481</v>
      </c>
      <c r="E478">
        <v>457</v>
      </c>
      <c r="F478">
        <v>24</v>
      </c>
      <c r="G478">
        <f t="shared" ca="1" si="29"/>
        <v>69</v>
      </c>
      <c r="H478">
        <v>21</v>
      </c>
      <c r="I478">
        <v>446</v>
      </c>
      <c r="J478">
        <v>5</v>
      </c>
      <c r="K478">
        <v>131.47999999999999</v>
      </c>
      <c r="L478">
        <v>30</v>
      </c>
      <c r="M478">
        <v>45</v>
      </c>
      <c r="N478">
        <v>4.45</v>
      </c>
      <c r="O478">
        <v>643</v>
      </c>
      <c r="P478">
        <f t="shared" ca="1" si="30"/>
        <v>4</v>
      </c>
      <c r="Q478">
        <v>26</v>
      </c>
      <c r="R478">
        <v>2</v>
      </c>
      <c r="S478">
        <v>5.75</v>
      </c>
      <c r="T478">
        <f t="shared" ca="1" si="31"/>
        <v>569</v>
      </c>
      <c r="U478" s="2">
        <f ca="1">Table3[[#This Row],[Total Operating Time (minutes)]]/Table3[[#This Row],[Production planning Time(minutes)]]</f>
        <v>0.78383128295254834</v>
      </c>
      <c r="V478" s="2">
        <f>Table3[[#This Row],[Units Produced]]/Table3[[#This Row],[Max Capacity]]</f>
        <v>0.74805598755832037</v>
      </c>
      <c r="W478" s="2">
        <f>Table3[[#This Row],[Good Units]]/Table3[[#This Row],[Units Produced]]</f>
        <v>0.9501039501039501</v>
      </c>
      <c r="X478" s="2">
        <f>Table3[[#This Row],[Total Operating Time (minutes)]]/Table3[[#This Row],[Units Produced]]</f>
        <v>0.92723492723492729</v>
      </c>
      <c r="Y478" s="2">
        <f>Table3[[#This Row],[Defective Units]]/Table3[[#This Row],[Units Produced]]</f>
        <v>4.9896049896049899E-2</v>
      </c>
      <c r="Z478" s="4">
        <f ca="1">Table3[[#This Row],[Total Operating Time (minutes)]]/Table3[[#This Row],[Available Time(minutes)]]</f>
        <v>6.4637681159420293</v>
      </c>
      <c r="AA478" s="2">
        <f>Table3[[#This Row],[Good Units]]/Table3[[#This Row],[Units Produced]]</f>
        <v>0.9501039501039501</v>
      </c>
      <c r="AB478" s="2">
        <f>Table3[[#This Row],[Scrap Units]]/Table3[[#This Row],[Units Produced]]</f>
        <v>1.0395010395010396E-2</v>
      </c>
      <c r="AC478" s="4">
        <f>Table3[[#This Row],[Units Produced]]/Table3[[#This Row],[Shift]]</f>
        <v>240.5</v>
      </c>
      <c r="AD478" s="2">
        <f>Table3[[#This Row],[Units Produced]]/Table3[[#This Row],[Max Capacity]]</f>
        <v>0.74805598755832037</v>
      </c>
      <c r="AE478" s="4">
        <f>Table3[[#This Row],[Repair Time (minutes)]]/Table3[[#This Row],[Number of Repairs]]</f>
        <v>13</v>
      </c>
      <c r="AF478" s="4">
        <f ca="1">Table3[[#This Row],[Total Operating Time (minutes)]]/Table3[[#This Row],[Number of failures]]</f>
        <v>111.5</v>
      </c>
      <c r="AG478" s="4">
        <f>Table3[[#This Row],[Orders Fulfilled]]/Table3[[#This Row],[Orders Received]]</f>
        <v>0.66666666666666663</v>
      </c>
      <c r="AH478" s="4">
        <f>Table3[[#This Row],[Units Produced]]/Table3[[#This Row],[Energy Consumed (kWh)]]</f>
        <v>3.6583510800121695</v>
      </c>
    </row>
    <row r="479" spans="1:34" x14ac:dyDescent="0.3">
      <c r="A479" s="1">
        <f t="shared" ca="1" si="28"/>
        <v>45038</v>
      </c>
      <c r="B479">
        <v>1</v>
      </c>
      <c r="C479" t="s">
        <v>20</v>
      </c>
      <c r="D479">
        <v>421</v>
      </c>
      <c r="E479">
        <v>392</v>
      </c>
      <c r="F479">
        <v>29</v>
      </c>
      <c r="G479">
        <f t="shared" ca="1" si="29"/>
        <v>66</v>
      </c>
      <c r="H479">
        <v>50</v>
      </c>
      <c r="I479">
        <v>440</v>
      </c>
      <c r="J479">
        <v>10</v>
      </c>
      <c r="K479">
        <v>139.6</v>
      </c>
      <c r="L479">
        <v>42</v>
      </c>
      <c r="M479">
        <v>62</v>
      </c>
      <c r="N479">
        <v>3.94</v>
      </c>
      <c r="O479">
        <v>610</v>
      </c>
      <c r="P479">
        <f t="shared" ca="1" si="30"/>
        <v>7</v>
      </c>
      <c r="Q479">
        <v>37</v>
      </c>
      <c r="R479">
        <v>2</v>
      </c>
      <c r="S479">
        <v>7.29</v>
      </c>
      <c r="T479">
        <f t="shared" ca="1" si="31"/>
        <v>526</v>
      </c>
      <c r="U479" s="2">
        <f ca="1">Table3[[#This Row],[Total Operating Time (minutes)]]/Table3[[#This Row],[Production planning Time(minutes)]]</f>
        <v>0.83650190114068446</v>
      </c>
      <c r="V479" s="2">
        <f>Table3[[#This Row],[Units Produced]]/Table3[[#This Row],[Max Capacity]]</f>
        <v>0.69016393442622948</v>
      </c>
      <c r="W479" s="2">
        <f>Table3[[#This Row],[Good Units]]/Table3[[#This Row],[Units Produced]]</f>
        <v>0.93111638954869358</v>
      </c>
      <c r="X479" s="2">
        <f>Table3[[#This Row],[Total Operating Time (minutes)]]/Table3[[#This Row],[Units Produced]]</f>
        <v>1.0451306413301662</v>
      </c>
      <c r="Y479" s="2">
        <f>Table3[[#This Row],[Defective Units]]/Table3[[#This Row],[Units Produced]]</f>
        <v>6.8883610451306407E-2</v>
      </c>
      <c r="Z479" s="4">
        <f ca="1">Table3[[#This Row],[Total Operating Time (minutes)]]/Table3[[#This Row],[Available Time(minutes)]]</f>
        <v>6.666666666666667</v>
      </c>
      <c r="AA479" s="2">
        <f>Table3[[#This Row],[Good Units]]/Table3[[#This Row],[Units Produced]]</f>
        <v>0.93111638954869358</v>
      </c>
      <c r="AB479" s="2">
        <f>Table3[[#This Row],[Scrap Units]]/Table3[[#This Row],[Units Produced]]</f>
        <v>2.3752969121140142E-2</v>
      </c>
      <c r="AC479" s="4">
        <f>Table3[[#This Row],[Units Produced]]/Table3[[#This Row],[Shift]]</f>
        <v>421</v>
      </c>
      <c r="AD479" s="2">
        <f>Table3[[#This Row],[Units Produced]]/Table3[[#This Row],[Max Capacity]]</f>
        <v>0.69016393442622948</v>
      </c>
      <c r="AE479" s="4">
        <f>Table3[[#This Row],[Repair Time (minutes)]]/Table3[[#This Row],[Number of Repairs]]</f>
        <v>18.5</v>
      </c>
      <c r="AF479" s="4">
        <f ca="1">Table3[[#This Row],[Total Operating Time (minutes)]]/Table3[[#This Row],[Number of failures]]</f>
        <v>62.857142857142854</v>
      </c>
      <c r="AG479" s="4">
        <f>Table3[[#This Row],[Orders Fulfilled]]/Table3[[#This Row],[Orders Received]]</f>
        <v>0.67741935483870963</v>
      </c>
      <c r="AH479" s="4">
        <f>Table3[[#This Row],[Units Produced]]/Table3[[#This Row],[Energy Consumed (kWh)]]</f>
        <v>3.0157593123209172</v>
      </c>
    </row>
    <row r="480" spans="1:34" x14ac:dyDescent="0.3">
      <c r="A480" s="1">
        <f t="shared" ca="1" si="28"/>
        <v>45005</v>
      </c>
      <c r="B480">
        <v>1</v>
      </c>
      <c r="C480" t="s">
        <v>19</v>
      </c>
      <c r="D480">
        <v>422</v>
      </c>
      <c r="E480">
        <v>404</v>
      </c>
      <c r="F480">
        <v>18</v>
      </c>
      <c r="G480">
        <f t="shared" ca="1" si="29"/>
        <v>65</v>
      </c>
      <c r="H480">
        <v>59</v>
      </c>
      <c r="I480">
        <v>594</v>
      </c>
      <c r="J480">
        <v>1</v>
      </c>
      <c r="K480">
        <v>173.76</v>
      </c>
      <c r="L480">
        <v>54</v>
      </c>
      <c r="M480">
        <v>31</v>
      </c>
      <c r="N480">
        <v>3.7</v>
      </c>
      <c r="O480">
        <v>645</v>
      </c>
      <c r="P480">
        <f t="shared" ca="1" si="30"/>
        <v>2</v>
      </c>
      <c r="Q480">
        <v>20</v>
      </c>
      <c r="R480">
        <v>4</v>
      </c>
      <c r="S480">
        <v>3.3</v>
      </c>
      <c r="T480">
        <f t="shared" ca="1" si="31"/>
        <v>520</v>
      </c>
      <c r="U480" s="2">
        <f ca="1">Table3[[#This Row],[Total Operating Time (minutes)]]/Table3[[#This Row],[Production planning Time(minutes)]]</f>
        <v>1.1423076923076922</v>
      </c>
      <c r="V480" s="2">
        <f>Table3[[#This Row],[Units Produced]]/Table3[[#This Row],[Max Capacity]]</f>
        <v>0.65426356589147283</v>
      </c>
      <c r="W480" s="2">
        <f>Table3[[#This Row],[Good Units]]/Table3[[#This Row],[Units Produced]]</f>
        <v>0.95734597156398105</v>
      </c>
      <c r="X480" s="2">
        <f>Table3[[#This Row],[Total Operating Time (minutes)]]/Table3[[#This Row],[Units Produced]]</f>
        <v>1.4075829383886256</v>
      </c>
      <c r="Y480" s="2">
        <f>Table3[[#This Row],[Defective Units]]/Table3[[#This Row],[Units Produced]]</f>
        <v>4.2654028436018961E-2</v>
      </c>
      <c r="Z480" s="4">
        <f ca="1">Table3[[#This Row],[Total Operating Time (minutes)]]/Table3[[#This Row],[Available Time(minutes)]]</f>
        <v>9.138461538461538</v>
      </c>
      <c r="AA480" s="2">
        <f>Table3[[#This Row],[Good Units]]/Table3[[#This Row],[Units Produced]]</f>
        <v>0.95734597156398105</v>
      </c>
      <c r="AB480" s="2">
        <f>Table3[[#This Row],[Scrap Units]]/Table3[[#This Row],[Units Produced]]</f>
        <v>2.3696682464454978E-3</v>
      </c>
      <c r="AC480" s="4">
        <f>Table3[[#This Row],[Units Produced]]/Table3[[#This Row],[Shift]]</f>
        <v>422</v>
      </c>
      <c r="AD480" s="2">
        <f>Table3[[#This Row],[Units Produced]]/Table3[[#This Row],[Max Capacity]]</f>
        <v>0.65426356589147283</v>
      </c>
      <c r="AE480" s="4">
        <f>Table3[[#This Row],[Repair Time (minutes)]]/Table3[[#This Row],[Number of Repairs]]</f>
        <v>5</v>
      </c>
      <c r="AF480" s="4">
        <f ca="1">Table3[[#This Row],[Total Operating Time (minutes)]]/Table3[[#This Row],[Number of failures]]</f>
        <v>297</v>
      </c>
      <c r="AG480" s="4">
        <f>Table3[[#This Row],[Orders Fulfilled]]/Table3[[#This Row],[Orders Received]]</f>
        <v>1.7419354838709677</v>
      </c>
      <c r="AH480" s="4">
        <f>Table3[[#This Row],[Units Produced]]/Table3[[#This Row],[Energy Consumed (kWh)]]</f>
        <v>2.4286372007366483</v>
      </c>
    </row>
    <row r="481" spans="1:34" x14ac:dyDescent="0.3">
      <c r="A481" s="1">
        <f t="shared" ca="1" si="28"/>
        <v>44932</v>
      </c>
      <c r="B481">
        <v>2</v>
      </c>
      <c r="C481" t="s">
        <v>17</v>
      </c>
      <c r="D481">
        <v>540</v>
      </c>
      <c r="E481">
        <v>513</v>
      </c>
      <c r="F481">
        <v>27</v>
      </c>
      <c r="G481">
        <f t="shared" ca="1" si="29"/>
        <v>70</v>
      </c>
      <c r="H481">
        <v>35</v>
      </c>
      <c r="I481">
        <v>541</v>
      </c>
      <c r="J481">
        <v>2</v>
      </c>
      <c r="K481">
        <v>156</v>
      </c>
      <c r="L481">
        <v>59</v>
      </c>
      <c r="M481">
        <v>70</v>
      </c>
      <c r="N481">
        <v>2.38</v>
      </c>
      <c r="O481">
        <v>659</v>
      </c>
      <c r="P481">
        <f t="shared" ca="1" si="30"/>
        <v>6</v>
      </c>
      <c r="Q481">
        <v>26</v>
      </c>
      <c r="R481">
        <v>5</v>
      </c>
      <c r="S481">
        <v>3.13</v>
      </c>
      <c r="T481">
        <f t="shared" ca="1" si="31"/>
        <v>502</v>
      </c>
      <c r="U481" s="2">
        <f ca="1">Table3[[#This Row],[Total Operating Time (minutes)]]/Table3[[#This Row],[Production planning Time(minutes)]]</f>
        <v>1.0776892430278884</v>
      </c>
      <c r="V481" s="2">
        <f>Table3[[#This Row],[Units Produced]]/Table3[[#This Row],[Max Capacity]]</f>
        <v>0.81942336874051591</v>
      </c>
      <c r="W481" s="2">
        <f>Table3[[#This Row],[Good Units]]/Table3[[#This Row],[Units Produced]]</f>
        <v>0.95</v>
      </c>
      <c r="X481" s="2">
        <f>Table3[[#This Row],[Total Operating Time (minutes)]]/Table3[[#This Row],[Units Produced]]</f>
        <v>1.0018518518518518</v>
      </c>
      <c r="Y481" s="2">
        <f>Table3[[#This Row],[Defective Units]]/Table3[[#This Row],[Units Produced]]</f>
        <v>0.05</v>
      </c>
      <c r="Z481" s="4">
        <f ca="1">Table3[[#This Row],[Total Operating Time (minutes)]]/Table3[[#This Row],[Available Time(minutes)]]</f>
        <v>7.7285714285714286</v>
      </c>
      <c r="AA481" s="2">
        <f>Table3[[#This Row],[Good Units]]/Table3[[#This Row],[Units Produced]]</f>
        <v>0.95</v>
      </c>
      <c r="AB481" s="2">
        <f>Table3[[#This Row],[Scrap Units]]/Table3[[#This Row],[Units Produced]]</f>
        <v>3.7037037037037038E-3</v>
      </c>
      <c r="AC481" s="4">
        <f>Table3[[#This Row],[Units Produced]]/Table3[[#This Row],[Shift]]</f>
        <v>270</v>
      </c>
      <c r="AD481" s="2">
        <f>Table3[[#This Row],[Units Produced]]/Table3[[#This Row],[Max Capacity]]</f>
        <v>0.81942336874051591</v>
      </c>
      <c r="AE481" s="4">
        <f>Table3[[#This Row],[Repair Time (minutes)]]/Table3[[#This Row],[Number of Repairs]]</f>
        <v>5.2</v>
      </c>
      <c r="AF481" s="4">
        <f ca="1">Table3[[#This Row],[Total Operating Time (minutes)]]/Table3[[#This Row],[Number of failures]]</f>
        <v>90.166666666666671</v>
      </c>
      <c r="AG481" s="4">
        <f>Table3[[#This Row],[Orders Fulfilled]]/Table3[[#This Row],[Orders Received]]</f>
        <v>0.84285714285714286</v>
      </c>
      <c r="AH481" s="4">
        <f>Table3[[#This Row],[Units Produced]]/Table3[[#This Row],[Energy Consumed (kWh)]]</f>
        <v>3.4615384615384617</v>
      </c>
    </row>
    <row r="482" spans="1:34" x14ac:dyDescent="0.3">
      <c r="A482" s="1">
        <f t="shared" ca="1" si="28"/>
        <v>45205</v>
      </c>
      <c r="B482">
        <v>1</v>
      </c>
      <c r="C482" t="s">
        <v>21</v>
      </c>
      <c r="D482">
        <v>421</v>
      </c>
      <c r="E482">
        <v>401</v>
      </c>
      <c r="F482">
        <v>20</v>
      </c>
      <c r="G482">
        <f t="shared" ca="1" si="29"/>
        <v>67</v>
      </c>
      <c r="H482">
        <v>36</v>
      </c>
      <c r="I482">
        <v>542</v>
      </c>
      <c r="J482">
        <v>3</v>
      </c>
      <c r="K482">
        <v>170.94</v>
      </c>
      <c r="L482">
        <v>42</v>
      </c>
      <c r="M482">
        <v>62</v>
      </c>
      <c r="N482">
        <v>4.54</v>
      </c>
      <c r="O482">
        <v>679</v>
      </c>
      <c r="P482">
        <f t="shared" ca="1" si="30"/>
        <v>2</v>
      </c>
      <c r="Q482">
        <v>21</v>
      </c>
      <c r="R482">
        <v>5</v>
      </c>
      <c r="S482">
        <v>7.16</v>
      </c>
      <c r="T482">
        <f t="shared" ca="1" si="31"/>
        <v>580</v>
      </c>
      <c r="U482" s="2">
        <f ca="1">Table3[[#This Row],[Total Operating Time (minutes)]]/Table3[[#This Row],[Production planning Time(minutes)]]</f>
        <v>0.93448275862068964</v>
      </c>
      <c r="V482" s="2">
        <f>Table3[[#This Row],[Units Produced]]/Table3[[#This Row],[Max Capacity]]</f>
        <v>0.62002945508100149</v>
      </c>
      <c r="W482" s="2">
        <f>Table3[[#This Row],[Good Units]]/Table3[[#This Row],[Units Produced]]</f>
        <v>0.95249406175771967</v>
      </c>
      <c r="X482" s="2">
        <f>Table3[[#This Row],[Total Operating Time (minutes)]]/Table3[[#This Row],[Units Produced]]</f>
        <v>1.2874109263657958</v>
      </c>
      <c r="Y482" s="2">
        <f>Table3[[#This Row],[Defective Units]]/Table3[[#This Row],[Units Produced]]</f>
        <v>4.7505938242280284E-2</v>
      </c>
      <c r="Z482" s="4">
        <f ca="1">Table3[[#This Row],[Total Operating Time (minutes)]]/Table3[[#This Row],[Available Time(minutes)]]</f>
        <v>8.08955223880597</v>
      </c>
      <c r="AA482" s="2">
        <f>Table3[[#This Row],[Good Units]]/Table3[[#This Row],[Units Produced]]</f>
        <v>0.95249406175771967</v>
      </c>
      <c r="AB482" s="2">
        <f>Table3[[#This Row],[Scrap Units]]/Table3[[#This Row],[Units Produced]]</f>
        <v>7.1258907363420431E-3</v>
      </c>
      <c r="AC482" s="4">
        <f>Table3[[#This Row],[Units Produced]]/Table3[[#This Row],[Shift]]</f>
        <v>421</v>
      </c>
      <c r="AD482" s="2">
        <f>Table3[[#This Row],[Units Produced]]/Table3[[#This Row],[Max Capacity]]</f>
        <v>0.62002945508100149</v>
      </c>
      <c r="AE482" s="4">
        <f>Table3[[#This Row],[Repair Time (minutes)]]/Table3[[#This Row],[Number of Repairs]]</f>
        <v>4.2</v>
      </c>
      <c r="AF482" s="4">
        <f ca="1">Table3[[#This Row],[Total Operating Time (minutes)]]/Table3[[#This Row],[Number of failures]]</f>
        <v>271</v>
      </c>
      <c r="AG482" s="4">
        <f>Table3[[#This Row],[Orders Fulfilled]]/Table3[[#This Row],[Orders Received]]</f>
        <v>0.67741935483870963</v>
      </c>
      <c r="AH482" s="4">
        <f>Table3[[#This Row],[Units Produced]]/Table3[[#This Row],[Energy Consumed (kWh)]]</f>
        <v>2.4628524628524628</v>
      </c>
    </row>
    <row r="483" spans="1:34" x14ac:dyDescent="0.3">
      <c r="A483" s="1">
        <f t="shared" ca="1" si="28"/>
        <v>45222</v>
      </c>
      <c r="B483">
        <v>2</v>
      </c>
      <c r="C483" t="s">
        <v>17</v>
      </c>
      <c r="D483">
        <v>587</v>
      </c>
      <c r="E483">
        <v>574</v>
      </c>
      <c r="F483">
        <v>13</v>
      </c>
      <c r="G483">
        <f t="shared" ca="1" si="29"/>
        <v>64</v>
      </c>
      <c r="H483">
        <v>48</v>
      </c>
      <c r="I483">
        <v>553</v>
      </c>
      <c r="J483">
        <v>6</v>
      </c>
      <c r="K483">
        <v>190.86</v>
      </c>
      <c r="L483">
        <v>37</v>
      </c>
      <c r="M483">
        <v>32</v>
      </c>
      <c r="N483">
        <v>3.28</v>
      </c>
      <c r="O483">
        <v>639</v>
      </c>
      <c r="P483">
        <f t="shared" ca="1" si="30"/>
        <v>1</v>
      </c>
      <c r="Q483">
        <v>20</v>
      </c>
      <c r="R483">
        <v>5</v>
      </c>
      <c r="S483">
        <v>6.43</v>
      </c>
      <c r="T483">
        <f t="shared" ca="1" si="31"/>
        <v>541</v>
      </c>
      <c r="U483" s="2">
        <f ca="1">Table3[[#This Row],[Total Operating Time (minutes)]]/Table3[[#This Row],[Production planning Time(minutes)]]</f>
        <v>1.0221811460258781</v>
      </c>
      <c r="V483" s="2">
        <f>Table3[[#This Row],[Units Produced]]/Table3[[#This Row],[Max Capacity]]</f>
        <v>0.91862284820031304</v>
      </c>
      <c r="W483" s="2">
        <f>Table3[[#This Row],[Good Units]]/Table3[[#This Row],[Units Produced]]</f>
        <v>0.97785349233390118</v>
      </c>
      <c r="X483" s="2">
        <f>Table3[[#This Row],[Total Operating Time (minutes)]]/Table3[[#This Row],[Units Produced]]</f>
        <v>0.94207836456558769</v>
      </c>
      <c r="Y483" s="2">
        <f>Table3[[#This Row],[Defective Units]]/Table3[[#This Row],[Units Produced]]</f>
        <v>2.2146507666098807E-2</v>
      </c>
      <c r="Z483" s="4">
        <f ca="1">Table3[[#This Row],[Total Operating Time (minutes)]]/Table3[[#This Row],[Available Time(minutes)]]</f>
        <v>8.640625</v>
      </c>
      <c r="AA483" s="2">
        <f>Table3[[#This Row],[Good Units]]/Table3[[#This Row],[Units Produced]]</f>
        <v>0.97785349233390118</v>
      </c>
      <c r="AB483" s="2">
        <f>Table3[[#This Row],[Scrap Units]]/Table3[[#This Row],[Units Produced]]</f>
        <v>1.0221465076660987E-2</v>
      </c>
      <c r="AC483" s="4">
        <f>Table3[[#This Row],[Units Produced]]/Table3[[#This Row],[Shift]]</f>
        <v>293.5</v>
      </c>
      <c r="AD483" s="2">
        <f>Table3[[#This Row],[Units Produced]]/Table3[[#This Row],[Max Capacity]]</f>
        <v>0.91862284820031304</v>
      </c>
      <c r="AE483" s="4">
        <f>Table3[[#This Row],[Repair Time (minutes)]]/Table3[[#This Row],[Number of Repairs]]</f>
        <v>4</v>
      </c>
      <c r="AF483" s="4">
        <f ca="1">Table3[[#This Row],[Total Operating Time (minutes)]]/Table3[[#This Row],[Number of failures]]</f>
        <v>553</v>
      </c>
      <c r="AG483" s="4">
        <f>Table3[[#This Row],[Orders Fulfilled]]/Table3[[#This Row],[Orders Received]]</f>
        <v>1.15625</v>
      </c>
      <c r="AH483" s="4">
        <f>Table3[[#This Row],[Units Produced]]/Table3[[#This Row],[Energy Consumed (kWh)]]</f>
        <v>3.0755527611862097</v>
      </c>
    </row>
    <row r="484" spans="1:34" x14ac:dyDescent="0.3">
      <c r="A484" s="1">
        <f t="shared" ca="1" si="28"/>
        <v>45132</v>
      </c>
      <c r="B484">
        <v>1</v>
      </c>
      <c r="C484" t="s">
        <v>21</v>
      </c>
      <c r="D484">
        <v>498</v>
      </c>
      <c r="E484">
        <v>470</v>
      </c>
      <c r="F484">
        <v>28</v>
      </c>
      <c r="G484">
        <f t="shared" ca="1" si="29"/>
        <v>61</v>
      </c>
      <c r="H484">
        <v>21</v>
      </c>
      <c r="I484">
        <v>592</v>
      </c>
      <c r="J484">
        <v>6</v>
      </c>
      <c r="K484">
        <v>162.41999999999999</v>
      </c>
      <c r="L484">
        <v>53</v>
      </c>
      <c r="M484">
        <v>69</v>
      </c>
      <c r="N484">
        <v>4.26</v>
      </c>
      <c r="O484">
        <v>622</v>
      </c>
      <c r="P484">
        <f t="shared" ca="1" si="30"/>
        <v>3</v>
      </c>
      <c r="Q484">
        <v>36</v>
      </c>
      <c r="R484">
        <v>5</v>
      </c>
      <c r="S484">
        <v>7.62</v>
      </c>
      <c r="T484">
        <f t="shared" ca="1" si="31"/>
        <v>598</v>
      </c>
      <c r="U484" s="2">
        <f ca="1">Table3[[#This Row],[Total Operating Time (minutes)]]/Table3[[#This Row],[Production planning Time(minutes)]]</f>
        <v>0.98996655518394649</v>
      </c>
      <c r="V484" s="2">
        <f>Table3[[#This Row],[Units Produced]]/Table3[[#This Row],[Max Capacity]]</f>
        <v>0.80064308681672025</v>
      </c>
      <c r="W484" s="2">
        <f>Table3[[#This Row],[Good Units]]/Table3[[#This Row],[Units Produced]]</f>
        <v>0.94377510040160639</v>
      </c>
      <c r="X484" s="2">
        <f>Table3[[#This Row],[Total Operating Time (minutes)]]/Table3[[#This Row],[Units Produced]]</f>
        <v>1.1887550200803212</v>
      </c>
      <c r="Y484" s="2">
        <f>Table3[[#This Row],[Defective Units]]/Table3[[#This Row],[Units Produced]]</f>
        <v>5.6224899598393573E-2</v>
      </c>
      <c r="Z484" s="4">
        <f ca="1">Table3[[#This Row],[Total Operating Time (minutes)]]/Table3[[#This Row],[Available Time(minutes)]]</f>
        <v>9.7049180327868854</v>
      </c>
      <c r="AA484" s="2">
        <f>Table3[[#This Row],[Good Units]]/Table3[[#This Row],[Units Produced]]</f>
        <v>0.94377510040160639</v>
      </c>
      <c r="AB484" s="2">
        <f>Table3[[#This Row],[Scrap Units]]/Table3[[#This Row],[Units Produced]]</f>
        <v>1.2048192771084338E-2</v>
      </c>
      <c r="AC484" s="4">
        <f>Table3[[#This Row],[Units Produced]]/Table3[[#This Row],[Shift]]</f>
        <v>498</v>
      </c>
      <c r="AD484" s="2">
        <f>Table3[[#This Row],[Units Produced]]/Table3[[#This Row],[Max Capacity]]</f>
        <v>0.80064308681672025</v>
      </c>
      <c r="AE484" s="4">
        <f>Table3[[#This Row],[Repair Time (minutes)]]/Table3[[#This Row],[Number of Repairs]]</f>
        <v>7.2</v>
      </c>
      <c r="AF484" s="4">
        <f ca="1">Table3[[#This Row],[Total Operating Time (minutes)]]/Table3[[#This Row],[Number of failures]]</f>
        <v>197.33333333333334</v>
      </c>
      <c r="AG484" s="4">
        <f>Table3[[#This Row],[Orders Fulfilled]]/Table3[[#This Row],[Orders Received]]</f>
        <v>0.76811594202898548</v>
      </c>
      <c r="AH484" s="4">
        <f>Table3[[#This Row],[Units Produced]]/Table3[[#This Row],[Energy Consumed (kWh)]]</f>
        <v>3.0661248614702625</v>
      </c>
    </row>
    <row r="485" spans="1:34" x14ac:dyDescent="0.3">
      <c r="A485" s="1">
        <f t="shared" ca="1" si="28"/>
        <v>45200</v>
      </c>
      <c r="B485">
        <v>3</v>
      </c>
      <c r="C485" t="s">
        <v>19</v>
      </c>
      <c r="D485">
        <v>512</v>
      </c>
      <c r="E485">
        <v>502</v>
      </c>
      <c r="F485">
        <v>10</v>
      </c>
      <c r="G485">
        <f t="shared" ca="1" si="29"/>
        <v>61</v>
      </c>
      <c r="H485">
        <v>40</v>
      </c>
      <c r="I485">
        <v>544</v>
      </c>
      <c r="J485">
        <v>6</v>
      </c>
      <c r="K485">
        <v>178.64</v>
      </c>
      <c r="L485">
        <v>36</v>
      </c>
      <c r="M485">
        <v>31</v>
      </c>
      <c r="N485">
        <v>4.28</v>
      </c>
      <c r="O485">
        <v>649</v>
      </c>
      <c r="P485">
        <f t="shared" ca="1" si="30"/>
        <v>6</v>
      </c>
      <c r="Q485">
        <v>22</v>
      </c>
      <c r="R485">
        <v>3</v>
      </c>
      <c r="S485">
        <v>4.6500000000000004</v>
      </c>
      <c r="T485">
        <f t="shared" ca="1" si="31"/>
        <v>525</v>
      </c>
      <c r="U485" s="2">
        <f ca="1">Table3[[#This Row],[Total Operating Time (minutes)]]/Table3[[#This Row],[Production planning Time(minutes)]]</f>
        <v>1.0361904761904761</v>
      </c>
      <c r="V485" s="2">
        <f>Table3[[#This Row],[Units Produced]]/Table3[[#This Row],[Max Capacity]]</f>
        <v>0.78890600924499232</v>
      </c>
      <c r="W485" s="2">
        <f>Table3[[#This Row],[Good Units]]/Table3[[#This Row],[Units Produced]]</f>
        <v>0.98046875</v>
      </c>
      <c r="X485" s="2">
        <f>Table3[[#This Row],[Total Operating Time (minutes)]]/Table3[[#This Row],[Units Produced]]</f>
        <v>1.0625</v>
      </c>
      <c r="Y485" s="2">
        <f>Table3[[#This Row],[Defective Units]]/Table3[[#This Row],[Units Produced]]</f>
        <v>1.953125E-2</v>
      </c>
      <c r="Z485" s="4">
        <f ca="1">Table3[[#This Row],[Total Operating Time (minutes)]]/Table3[[#This Row],[Available Time(minutes)]]</f>
        <v>8.9180327868852451</v>
      </c>
      <c r="AA485" s="2">
        <f>Table3[[#This Row],[Good Units]]/Table3[[#This Row],[Units Produced]]</f>
        <v>0.98046875</v>
      </c>
      <c r="AB485" s="2">
        <f>Table3[[#This Row],[Scrap Units]]/Table3[[#This Row],[Units Produced]]</f>
        <v>1.171875E-2</v>
      </c>
      <c r="AC485" s="4">
        <f>Table3[[#This Row],[Units Produced]]/Table3[[#This Row],[Shift]]</f>
        <v>170.66666666666666</v>
      </c>
      <c r="AD485" s="2">
        <f>Table3[[#This Row],[Units Produced]]/Table3[[#This Row],[Max Capacity]]</f>
        <v>0.78890600924499232</v>
      </c>
      <c r="AE485" s="4">
        <f>Table3[[#This Row],[Repair Time (minutes)]]/Table3[[#This Row],[Number of Repairs]]</f>
        <v>7.333333333333333</v>
      </c>
      <c r="AF485" s="4">
        <f ca="1">Table3[[#This Row],[Total Operating Time (minutes)]]/Table3[[#This Row],[Number of failures]]</f>
        <v>90.666666666666671</v>
      </c>
      <c r="AG485" s="4">
        <f>Table3[[#This Row],[Orders Fulfilled]]/Table3[[#This Row],[Orders Received]]</f>
        <v>1.1612903225806452</v>
      </c>
      <c r="AH485" s="4">
        <f>Table3[[#This Row],[Units Produced]]/Table3[[#This Row],[Energy Consumed (kWh)]]</f>
        <v>2.8660994178235559</v>
      </c>
    </row>
    <row r="486" spans="1:34" x14ac:dyDescent="0.3">
      <c r="A486" s="1">
        <f t="shared" ca="1" si="28"/>
        <v>45198</v>
      </c>
      <c r="B486">
        <v>2</v>
      </c>
      <c r="C486" t="s">
        <v>20</v>
      </c>
      <c r="D486">
        <v>599</v>
      </c>
      <c r="E486">
        <v>584</v>
      </c>
      <c r="F486">
        <v>15</v>
      </c>
      <c r="G486">
        <f t="shared" ca="1" si="29"/>
        <v>66</v>
      </c>
      <c r="H486">
        <v>31</v>
      </c>
      <c r="I486">
        <v>590</v>
      </c>
      <c r="J486">
        <v>10</v>
      </c>
      <c r="K486">
        <v>147.09</v>
      </c>
      <c r="L486">
        <v>42</v>
      </c>
      <c r="M486">
        <v>58</v>
      </c>
      <c r="N486">
        <v>3.89</v>
      </c>
      <c r="O486">
        <v>608</v>
      </c>
      <c r="P486">
        <f t="shared" ca="1" si="30"/>
        <v>2</v>
      </c>
      <c r="Q486">
        <v>28</v>
      </c>
      <c r="R486">
        <v>3</v>
      </c>
      <c r="S486">
        <v>7.62</v>
      </c>
      <c r="T486">
        <f t="shared" ca="1" si="31"/>
        <v>571</v>
      </c>
      <c r="U486" s="2">
        <f ca="1">Table3[[#This Row],[Total Operating Time (minutes)]]/Table3[[#This Row],[Production planning Time(minutes)]]</f>
        <v>1.0332749562171628</v>
      </c>
      <c r="V486" s="2">
        <f>Table3[[#This Row],[Units Produced]]/Table3[[#This Row],[Max Capacity]]</f>
        <v>0.98519736842105265</v>
      </c>
      <c r="W486" s="2">
        <f>Table3[[#This Row],[Good Units]]/Table3[[#This Row],[Units Produced]]</f>
        <v>0.97495826377295491</v>
      </c>
      <c r="X486" s="2">
        <f>Table3[[#This Row],[Total Operating Time (minutes)]]/Table3[[#This Row],[Units Produced]]</f>
        <v>0.9849749582637729</v>
      </c>
      <c r="Y486" s="2">
        <f>Table3[[#This Row],[Defective Units]]/Table3[[#This Row],[Units Produced]]</f>
        <v>2.5041736227045076E-2</v>
      </c>
      <c r="Z486" s="4">
        <f ca="1">Table3[[#This Row],[Total Operating Time (minutes)]]/Table3[[#This Row],[Available Time(minutes)]]</f>
        <v>8.9393939393939394</v>
      </c>
      <c r="AA486" s="2">
        <f>Table3[[#This Row],[Good Units]]/Table3[[#This Row],[Units Produced]]</f>
        <v>0.97495826377295491</v>
      </c>
      <c r="AB486" s="2">
        <f>Table3[[#This Row],[Scrap Units]]/Table3[[#This Row],[Units Produced]]</f>
        <v>1.6694490818030049E-2</v>
      </c>
      <c r="AC486" s="4">
        <f>Table3[[#This Row],[Units Produced]]/Table3[[#This Row],[Shift]]</f>
        <v>299.5</v>
      </c>
      <c r="AD486" s="2">
        <f>Table3[[#This Row],[Units Produced]]/Table3[[#This Row],[Max Capacity]]</f>
        <v>0.98519736842105265</v>
      </c>
      <c r="AE486" s="4">
        <f>Table3[[#This Row],[Repair Time (minutes)]]/Table3[[#This Row],[Number of Repairs]]</f>
        <v>9.3333333333333339</v>
      </c>
      <c r="AF486" s="4">
        <f ca="1">Table3[[#This Row],[Total Operating Time (minutes)]]/Table3[[#This Row],[Number of failures]]</f>
        <v>295</v>
      </c>
      <c r="AG486" s="4">
        <f>Table3[[#This Row],[Orders Fulfilled]]/Table3[[#This Row],[Orders Received]]</f>
        <v>0.72413793103448276</v>
      </c>
      <c r="AH486" s="4">
        <f>Table3[[#This Row],[Units Produced]]/Table3[[#This Row],[Energy Consumed (kWh)]]</f>
        <v>4.0723366646270991</v>
      </c>
    </row>
    <row r="487" spans="1:34" x14ac:dyDescent="0.3">
      <c r="A487" s="1">
        <f t="shared" ca="1" si="28"/>
        <v>44927</v>
      </c>
      <c r="B487">
        <v>1</v>
      </c>
      <c r="C487" t="s">
        <v>19</v>
      </c>
      <c r="D487">
        <v>675</v>
      </c>
      <c r="E487">
        <v>656</v>
      </c>
      <c r="F487">
        <v>19</v>
      </c>
      <c r="G487">
        <f t="shared" ca="1" si="29"/>
        <v>69</v>
      </c>
      <c r="H487">
        <v>51</v>
      </c>
      <c r="I487">
        <v>460</v>
      </c>
      <c r="J487">
        <v>4</v>
      </c>
      <c r="K487">
        <v>192.83</v>
      </c>
      <c r="L487">
        <v>51</v>
      </c>
      <c r="M487">
        <v>67</v>
      </c>
      <c r="N487">
        <v>3.15</v>
      </c>
      <c r="O487">
        <v>660</v>
      </c>
      <c r="P487">
        <f t="shared" ca="1" si="30"/>
        <v>1</v>
      </c>
      <c r="Q487">
        <v>38</v>
      </c>
      <c r="R487">
        <v>2</v>
      </c>
      <c r="S487">
        <v>4.22</v>
      </c>
      <c r="T487">
        <f t="shared" ca="1" si="31"/>
        <v>567</v>
      </c>
      <c r="U487" s="2">
        <f ca="1">Table3[[#This Row],[Total Operating Time (minutes)]]/Table3[[#This Row],[Production planning Time(minutes)]]</f>
        <v>0.81128747795414458</v>
      </c>
      <c r="V487" s="2">
        <f>Table3[[#This Row],[Units Produced]]/Table3[[#This Row],[Max Capacity]]</f>
        <v>1.0227272727272727</v>
      </c>
      <c r="W487" s="2">
        <f>Table3[[#This Row],[Good Units]]/Table3[[#This Row],[Units Produced]]</f>
        <v>0.97185185185185186</v>
      </c>
      <c r="X487" s="2">
        <f>Table3[[#This Row],[Total Operating Time (minutes)]]/Table3[[#This Row],[Units Produced]]</f>
        <v>0.68148148148148147</v>
      </c>
      <c r="Y487" s="2">
        <f>Table3[[#This Row],[Defective Units]]/Table3[[#This Row],[Units Produced]]</f>
        <v>2.8148148148148148E-2</v>
      </c>
      <c r="Z487" s="4">
        <f ca="1">Table3[[#This Row],[Total Operating Time (minutes)]]/Table3[[#This Row],[Available Time(minutes)]]</f>
        <v>6.666666666666667</v>
      </c>
      <c r="AA487" s="2">
        <f>Table3[[#This Row],[Good Units]]/Table3[[#This Row],[Units Produced]]</f>
        <v>0.97185185185185186</v>
      </c>
      <c r="AB487" s="2">
        <f>Table3[[#This Row],[Scrap Units]]/Table3[[#This Row],[Units Produced]]</f>
        <v>5.9259259259259256E-3</v>
      </c>
      <c r="AC487" s="4">
        <f>Table3[[#This Row],[Units Produced]]/Table3[[#This Row],[Shift]]</f>
        <v>675</v>
      </c>
      <c r="AD487" s="2">
        <f>Table3[[#This Row],[Units Produced]]/Table3[[#This Row],[Max Capacity]]</f>
        <v>1.0227272727272727</v>
      </c>
      <c r="AE487" s="4">
        <f>Table3[[#This Row],[Repair Time (minutes)]]/Table3[[#This Row],[Number of Repairs]]</f>
        <v>19</v>
      </c>
      <c r="AF487" s="4">
        <f ca="1">Table3[[#This Row],[Total Operating Time (minutes)]]/Table3[[#This Row],[Number of failures]]</f>
        <v>460</v>
      </c>
      <c r="AG487" s="4">
        <f>Table3[[#This Row],[Orders Fulfilled]]/Table3[[#This Row],[Orders Received]]</f>
        <v>0.76119402985074625</v>
      </c>
      <c r="AH487" s="4">
        <f>Table3[[#This Row],[Units Produced]]/Table3[[#This Row],[Energy Consumed (kWh)]]</f>
        <v>3.5004926619301973</v>
      </c>
    </row>
    <row r="488" spans="1:34" x14ac:dyDescent="0.3">
      <c r="A488" s="1">
        <f t="shared" ca="1" si="28"/>
        <v>45169</v>
      </c>
      <c r="B488">
        <v>1</v>
      </c>
      <c r="C488" t="s">
        <v>19</v>
      </c>
      <c r="D488">
        <v>402</v>
      </c>
      <c r="E488">
        <v>382</v>
      </c>
      <c r="F488">
        <v>20</v>
      </c>
      <c r="G488">
        <f t="shared" ca="1" si="29"/>
        <v>66</v>
      </c>
      <c r="H488">
        <v>42</v>
      </c>
      <c r="I488">
        <v>582</v>
      </c>
      <c r="J488">
        <v>10</v>
      </c>
      <c r="K488">
        <v>132.88</v>
      </c>
      <c r="L488">
        <v>58</v>
      </c>
      <c r="M488">
        <v>40</v>
      </c>
      <c r="N488">
        <v>2.98</v>
      </c>
      <c r="O488">
        <v>677</v>
      </c>
      <c r="P488">
        <f t="shared" ca="1" si="30"/>
        <v>3</v>
      </c>
      <c r="Q488">
        <v>40</v>
      </c>
      <c r="R488">
        <v>4</v>
      </c>
      <c r="S488">
        <v>3.66</v>
      </c>
      <c r="T488">
        <f t="shared" ca="1" si="31"/>
        <v>565</v>
      </c>
      <c r="U488" s="2">
        <f ca="1">Table3[[#This Row],[Total Operating Time (minutes)]]/Table3[[#This Row],[Production planning Time(minutes)]]</f>
        <v>1.0300884955752212</v>
      </c>
      <c r="V488" s="2">
        <f>Table3[[#This Row],[Units Produced]]/Table3[[#This Row],[Max Capacity]]</f>
        <v>0.59379615952732645</v>
      </c>
      <c r="W488" s="2">
        <f>Table3[[#This Row],[Good Units]]/Table3[[#This Row],[Units Produced]]</f>
        <v>0.95024875621890548</v>
      </c>
      <c r="X488" s="2">
        <f>Table3[[#This Row],[Total Operating Time (minutes)]]/Table3[[#This Row],[Units Produced]]</f>
        <v>1.4477611940298507</v>
      </c>
      <c r="Y488" s="2">
        <f>Table3[[#This Row],[Defective Units]]/Table3[[#This Row],[Units Produced]]</f>
        <v>4.975124378109453E-2</v>
      </c>
      <c r="Z488" s="4">
        <f ca="1">Table3[[#This Row],[Total Operating Time (minutes)]]/Table3[[#This Row],[Available Time(minutes)]]</f>
        <v>8.8181818181818183</v>
      </c>
      <c r="AA488" s="2">
        <f>Table3[[#This Row],[Good Units]]/Table3[[#This Row],[Units Produced]]</f>
        <v>0.95024875621890548</v>
      </c>
      <c r="AB488" s="2">
        <f>Table3[[#This Row],[Scrap Units]]/Table3[[#This Row],[Units Produced]]</f>
        <v>2.4875621890547265E-2</v>
      </c>
      <c r="AC488" s="4">
        <f>Table3[[#This Row],[Units Produced]]/Table3[[#This Row],[Shift]]</f>
        <v>402</v>
      </c>
      <c r="AD488" s="2">
        <f>Table3[[#This Row],[Units Produced]]/Table3[[#This Row],[Max Capacity]]</f>
        <v>0.59379615952732645</v>
      </c>
      <c r="AE488" s="4">
        <f>Table3[[#This Row],[Repair Time (minutes)]]/Table3[[#This Row],[Number of Repairs]]</f>
        <v>10</v>
      </c>
      <c r="AF488" s="4">
        <f ca="1">Table3[[#This Row],[Total Operating Time (minutes)]]/Table3[[#This Row],[Number of failures]]</f>
        <v>194</v>
      </c>
      <c r="AG488" s="4">
        <f>Table3[[#This Row],[Orders Fulfilled]]/Table3[[#This Row],[Orders Received]]</f>
        <v>1.45</v>
      </c>
      <c r="AH488" s="4">
        <f>Table3[[#This Row],[Units Produced]]/Table3[[#This Row],[Energy Consumed (kWh)]]</f>
        <v>3.0252859723058401</v>
      </c>
    </row>
    <row r="489" spans="1:34" x14ac:dyDescent="0.3">
      <c r="A489" s="1">
        <f t="shared" ca="1" si="28"/>
        <v>45157</v>
      </c>
      <c r="B489">
        <v>1</v>
      </c>
      <c r="C489" t="s">
        <v>18</v>
      </c>
      <c r="D489">
        <v>613</v>
      </c>
      <c r="E489">
        <v>587</v>
      </c>
      <c r="F489">
        <v>26</v>
      </c>
      <c r="G489">
        <f t="shared" ca="1" si="29"/>
        <v>67</v>
      </c>
      <c r="H489">
        <v>15</v>
      </c>
      <c r="I489">
        <v>593</v>
      </c>
      <c r="J489">
        <v>9</v>
      </c>
      <c r="K489">
        <v>199.46</v>
      </c>
      <c r="L489">
        <v>59</v>
      </c>
      <c r="M489">
        <v>40</v>
      </c>
      <c r="N489">
        <v>2.86</v>
      </c>
      <c r="O489">
        <v>657</v>
      </c>
      <c r="P489">
        <f t="shared" ca="1" si="30"/>
        <v>2</v>
      </c>
      <c r="Q489">
        <v>36</v>
      </c>
      <c r="R489">
        <v>3</v>
      </c>
      <c r="S489">
        <v>5.91</v>
      </c>
      <c r="T489">
        <f t="shared" ca="1" si="31"/>
        <v>530</v>
      </c>
      <c r="U489" s="2">
        <f ca="1">Table3[[#This Row],[Total Operating Time (minutes)]]/Table3[[#This Row],[Production planning Time(minutes)]]</f>
        <v>1.118867924528302</v>
      </c>
      <c r="V489" s="2">
        <f>Table3[[#This Row],[Units Produced]]/Table3[[#This Row],[Max Capacity]]</f>
        <v>0.9330289193302892</v>
      </c>
      <c r="W489" s="2">
        <f>Table3[[#This Row],[Good Units]]/Table3[[#This Row],[Units Produced]]</f>
        <v>0.95758564437194127</v>
      </c>
      <c r="X489" s="2">
        <f>Table3[[#This Row],[Total Operating Time (minutes)]]/Table3[[#This Row],[Units Produced]]</f>
        <v>0.96737357259380097</v>
      </c>
      <c r="Y489" s="2">
        <f>Table3[[#This Row],[Defective Units]]/Table3[[#This Row],[Units Produced]]</f>
        <v>4.2414355628058731E-2</v>
      </c>
      <c r="Z489" s="4">
        <f ca="1">Table3[[#This Row],[Total Operating Time (minutes)]]/Table3[[#This Row],[Available Time(minutes)]]</f>
        <v>8.8507462686567155</v>
      </c>
      <c r="AA489" s="2">
        <f>Table3[[#This Row],[Good Units]]/Table3[[#This Row],[Units Produced]]</f>
        <v>0.95758564437194127</v>
      </c>
      <c r="AB489" s="2">
        <f>Table3[[#This Row],[Scrap Units]]/Table3[[#This Row],[Units Produced]]</f>
        <v>1.468189233278956E-2</v>
      </c>
      <c r="AC489" s="4">
        <f>Table3[[#This Row],[Units Produced]]/Table3[[#This Row],[Shift]]</f>
        <v>613</v>
      </c>
      <c r="AD489" s="2">
        <f>Table3[[#This Row],[Units Produced]]/Table3[[#This Row],[Max Capacity]]</f>
        <v>0.9330289193302892</v>
      </c>
      <c r="AE489" s="4">
        <f>Table3[[#This Row],[Repair Time (minutes)]]/Table3[[#This Row],[Number of Repairs]]</f>
        <v>12</v>
      </c>
      <c r="AF489" s="4">
        <f ca="1">Table3[[#This Row],[Total Operating Time (minutes)]]/Table3[[#This Row],[Number of failures]]</f>
        <v>296.5</v>
      </c>
      <c r="AG489" s="4">
        <f>Table3[[#This Row],[Orders Fulfilled]]/Table3[[#This Row],[Orders Received]]</f>
        <v>1.4750000000000001</v>
      </c>
      <c r="AH489" s="4">
        <f>Table3[[#This Row],[Units Produced]]/Table3[[#This Row],[Energy Consumed (kWh)]]</f>
        <v>3.0732979043417226</v>
      </c>
    </row>
    <row r="490" spans="1:34" x14ac:dyDescent="0.3">
      <c r="A490" s="1">
        <f t="shared" ca="1" si="28"/>
        <v>45135</v>
      </c>
      <c r="B490">
        <v>1</v>
      </c>
      <c r="C490" t="s">
        <v>19</v>
      </c>
      <c r="D490">
        <v>557</v>
      </c>
      <c r="E490">
        <v>527</v>
      </c>
      <c r="F490">
        <v>30</v>
      </c>
      <c r="G490">
        <f t="shared" ca="1" si="29"/>
        <v>62</v>
      </c>
      <c r="H490">
        <v>15</v>
      </c>
      <c r="I490">
        <v>435</v>
      </c>
      <c r="J490">
        <v>7</v>
      </c>
      <c r="K490">
        <v>122.48</v>
      </c>
      <c r="L490">
        <v>57</v>
      </c>
      <c r="M490">
        <v>42</v>
      </c>
      <c r="N490">
        <v>2.85</v>
      </c>
      <c r="O490">
        <v>624</v>
      </c>
      <c r="P490">
        <f t="shared" ca="1" si="30"/>
        <v>7</v>
      </c>
      <c r="Q490">
        <v>25</v>
      </c>
      <c r="R490">
        <v>5</v>
      </c>
      <c r="S490">
        <v>4.8899999999999997</v>
      </c>
      <c r="T490">
        <f t="shared" ca="1" si="31"/>
        <v>529</v>
      </c>
      <c r="U490" s="2">
        <f ca="1">Table3[[#This Row],[Total Operating Time (minutes)]]/Table3[[#This Row],[Production planning Time(minutes)]]</f>
        <v>0.82230623818525517</v>
      </c>
      <c r="V490" s="2">
        <f>Table3[[#This Row],[Units Produced]]/Table3[[#This Row],[Max Capacity]]</f>
        <v>0.89262820512820518</v>
      </c>
      <c r="W490" s="2">
        <f>Table3[[#This Row],[Good Units]]/Table3[[#This Row],[Units Produced]]</f>
        <v>0.94614003590664275</v>
      </c>
      <c r="X490" s="2">
        <f>Table3[[#This Row],[Total Operating Time (minutes)]]/Table3[[#This Row],[Units Produced]]</f>
        <v>0.78096947935368044</v>
      </c>
      <c r="Y490" s="2">
        <f>Table3[[#This Row],[Defective Units]]/Table3[[#This Row],[Units Produced]]</f>
        <v>5.385996409335727E-2</v>
      </c>
      <c r="Z490" s="4">
        <f ca="1">Table3[[#This Row],[Total Operating Time (minutes)]]/Table3[[#This Row],[Available Time(minutes)]]</f>
        <v>7.0161290322580649</v>
      </c>
      <c r="AA490" s="2">
        <f>Table3[[#This Row],[Good Units]]/Table3[[#This Row],[Units Produced]]</f>
        <v>0.94614003590664275</v>
      </c>
      <c r="AB490" s="2">
        <f>Table3[[#This Row],[Scrap Units]]/Table3[[#This Row],[Units Produced]]</f>
        <v>1.2567324955116697E-2</v>
      </c>
      <c r="AC490" s="4">
        <f>Table3[[#This Row],[Units Produced]]/Table3[[#This Row],[Shift]]</f>
        <v>557</v>
      </c>
      <c r="AD490" s="2">
        <f>Table3[[#This Row],[Units Produced]]/Table3[[#This Row],[Max Capacity]]</f>
        <v>0.89262820512820518</v>
      </c>
      <c r="AE490" s="4">
        <f>Table3[[#This Row],[Repair Time (minutes)]]/Table3[[#This Row],[Number of Repairs]]</f>
        <v>5</v>
      </c>
      <c r="AF490" s="4">
        <f ca="1">Table3[[#This Row],[Total Operating Time (minutes)]]/Table3[[#This Row],[Number of failures]]</f>
        <v>62.142857142857146</v>
      </c>
      <c r="AG490" s="4">
        <f>Table3[[#This Row],[Orders Fulfilled]]/Table3[[#This Row],[Orders Received]]</f>
        <v>1.3571428571428572</v>
      </c>
      <c r="AH490" s="4">
        <f>Table3[[#This Row],[Units Produced]]/Table3[[#This Row],[Energy Consumed (kWh)]]</f>
        <v>4.5476812540822991</v>
      </c>
    </row>
    <row r="491" spans="1:34" x14ac:dyDescent="0.3">
      <c r="A491" s="1">
        <f t="shared" ca="1" si="28"/>
        <v>45296</v>
      </c>
      <c r="B491">
        <v>3</v>
      </c>
      <c r="C491" t="s">
        <v>17</v>
      </c>
      <c r="D491">
        <v>537</v>
      </c>
      <c r="E491">
        <v>525</v>
      </c>
      <c r="F491">
        <v>12</v>
      </c>
      <c r="G491">
        <f t="shared" ca="1" si="29"/>
        <v>69</v>
      </c>
      <c r="H491">
        <v>35</v>
      </c>
      <c r="I491">
        <v>467</v>
      </c>
      <c r="J491">
        <v>2</v>
      </c>
      <c r="K491">
        <v>174.26</v>
      </c>
      <c r="L491">
        <v>37</v>
      </c>
      <c r="M491">
        <v>59</v>
      </c>
      <c r="N491">
        <v>2.87</v>
      </c>
      <c r="O491">
        <v>622</v>
      </c>
      <c r="P491">
        <f t="shared" ca="1" si="30"/>
        <v>1</v>
      </c>
      <c r="Q491">
        <v>31</v>
      </c>
      <c r="R491">
        <v>1</v>
      </c>
      <c r="S491">
        <v>4.6500000000000004</v>
      </c>
      <c r="T491">
        <f t="shared" ca="1" si="31"/>
        <v>528</v>
      </c>
      <c r="U491" s="2">
        <f ca="1">Table3[[#This Row],[Total Operating Time (minutes)]]/Table3[[#This Row],[Production planning Time(minutes)]]</f>
        <v>0.88446969696969702</v>
      </c>
      <c r="V491" s="2">
        <f>Table3[[#This Row],[Units Produced]]/Table3[[#This Row],[Max Capacity]]</f>
        <v>0.86334405144694537</v>
      </c>
      <c r="W491" s="2">
        <f>Table3[[#This Row],[Good Units]]/Table3[[#This Row],[Units Produced]]</f>
        <v>0.97765363128491622</v>
      </c>
      <c r="X491" s="2">
        <f>Table3[[#This Row],[Total Operating Time (minutes)]]/Table3[[#This Row],[Units Produced]]</f>
        <v>0.86964618249534453</v>
      </c>
      <c r="Y491" s="2">
        <f>Table3[[#This Row],[Defective Units]]/Table3[[#This Row],[Units Produced]]</f>
        <v>2.23463687150838E-2</v>
      </c>
      <c r="Z491" s="4">
        <f ca="1">Table3[[#This Row],[Total Operating Time (minutes)]]/Table3[[#This Row],[Available Time(minutes)]]</f>
        <v>6.7681159420289854</v>
      </c>
      <c r="AA491" s="2">
        <f>Table3[[#This Row],[Good Units]]/Table3[[#This Row],[Units Produced]]</f>
        <v>0.97765363128491622</v>
      </c>
      <c r="AB491" s="2">
        <f>Table3[[#This Row],[Scrap Units]]/Table3[[#This Row],[Units Produced]]</f>
        <v>3.7243947858472998E-3</v>
      </c>
      <c r="AC491" s="4">
        <f>Table3[[#This Row],[Units Produced]]/Table3[[#This Row],[Shift]]</f>
        <v>179</v>
      </c>
      <c r="AD491" s="2">
        <f>Table3[[#This Row],[Units Produced]]/Table3[[#This Row],[Max Capacity]]</f>
        <v>0.86334405144694537</v>
      </c>
      <c r="AE491" s="4">
        <f>Table3[[#This Row],[Repair Time (minutes)]]/Table3[[#This Row],[Number of Repairs]]</f>
        <v>31</v>
      </c>
      <c r="AF491" s="4">
        <f ca="1">Table3[[#This Row],[Total Operating Time (minutes)]]/Table3[[#This Row],[Number of failures]]</f>
        <v>467</v>
      </c>
      <c r="AG491" s="4">
        <f>Table3[[#This Row],[Orders Fulfilled]]/Table3[[#This Row],[Orders Received]]</f>
        <v>0.6271186440677966</v>
      </c>
      <c r="AH491" s="4">
        <f>Table3[[#This Row],[Units Produced]]/Table3[[#This Row],[Energy Consumed (kWh)]]</f>
        <v>3.0816022036038104</v>
      </c>
    </row>
    <row r="492" spans="1:34" x14ac:dyDescent="0.3">
      <c r="A492" s="1">
        <f t="shared" ca="1" si="28"/>
        <v>45014</v>
      </c>
      <c r="B492">
        <v>2</v>
      </c>
      <c r="C492" t="s">
        <v>20</v>
      </c>
      <c r="D492">
        <v>680</v>
      </c>
      <c r="E492">
        <v>666</v>
      </c>
      <c r="F492">
        <v>14</v>
      </c>
      <c r="G492">
        <f t="shared" ca="1" si="29"/>
        <v>60</v>
      </c>
      <c r="H492">
        <v>33</v>
      </c>
      <c r="I492">
        <v>423</v>
      </c>
      <c r="J492">
        <v>6</v>
      </c>
      <c r="K492">
        <v>165.27</v>
      </c>
      <c r="L492">
        <v>41</v>
      </c>
      <c r="M492">
        <v>68</v>
      </c>
      <c r="N492">
        <v>2.2999999999999998</v>
      </c>
      <c r="O492">
        <v>658</v>
      </c>
      <c r="P492">
        <f t="shared" ca="1" si="30"/>
        <v>6</v>
      </c>
      <c r="Q492">
        <v>31</v>
      </c>
      <c r="R492">
        <v>5</v>
      </c>
      <c r="S492">
        <v>7.52</v>
      </c>
      <c r="T492">
        <f t="shared" ca="1" si="31"/>
        <v>599</v>
      </c>
      <c r="U492" s="2">
        <f ca="1">Table3[[#This Row],[Total Operating Time (minutes)]]/Table3[[#This Row],[Production planning Time(minutes)]]</f>
        <v>0.70617696160267107</v>
      </c>
      <c r="V492" s="2">
        <f>Table3[[#This Row],[Units Produced]]/Table3[[#This Row],[Max Capacity]]</f>
        <v>1.0334346504559271</v>
      </c>
      <c r="W492" s="2">
        <f>Table3[[#This Row],[Good Units]]/Table3[[#This Row],[Units Produced]]</f>
        <v>0.97941176470588232</v>
      </c>
      <c r="X492" s="2">
        <f>Table3[[#This Row],[Total Operating Time (minutes)]]/Table3[[#This Row],[Units Produced]]</f>
        <v>0.62205882352941178</v>
      </c>
      <c r="Y492" s="2">
        <f>Table3[[#This Row],[Defective Units]]/Table3[[#This Row],[Units Produced]]</f>
        <v>2.0588235294117647E-2</v>
      </c>
      <c r="Z492" s="4">
        <f ca="1">Table3[[#This Row],[Total Operating Time (minutes)]]/Table3[[#This Row],[Available Time(minutes)]]</f>
        <v>7.05</v>
      </c>
      <c r="AA492" s="2">
        <f>Table3[[#This Row],[Good Units]]/Table3[[#This Row],[Units Produced]]</f>
        <v>0.97941176470588232</v>
      </c>
      <c r="AB492" s="2">
        <f>Table3[[#This Row],[Scrap Units]]/Table3[[#This Row],[Units Produced]]</f>
        <v>8.8235294117647058E-3</v>
      </c>
      <c r="AC492" s="4">
        <f>Table3[[#This Row],[Units Produced]]/Table3[[#This Row],[Shift]]</f>
        <v>340</v>
      </c>
      <c r="AD492" s="2">
        <f>Table3[[#This Row],[Units Produced]]/Table3[[#This Row],[Max Capacity]]</f>
        <v>1.0334346504559271</v>
      </c>
      <c r="AE492" s="4">
        <f>Table3[[#This Row],[Repair Time (minutes)]]/Table3[[#This Row],[Number of Repairs]]</f>
        <v>6.2</v>
      </c>
      <c r="AF492" s="4">
        <f ca="1">Table3[[#This Row],[Total Operating Time (minutes)]]/Table3[[#This Row],[Number of failures]]</f>
        <v>70.5</v>
      </c>
      <c r="AG492" s="4">
        <f>Table3[[#This Row],[Orders Fulfilled]]/Table3[[#This Row],[Orders Received]]</f>
        <v>0.6029411764705882</v>
      </c>
      <c r="AH492" s="4">
        <f>Table3[[#This Row],[Units Produced]]/Table3[[#This Row],[Energy Consumed (kWh)]]</f>
        <v>4.1144793368427424</v>
      </c>
    </row>
    <row r="493" spans="1:34" x14ac:dyDescent="0.3">
      <c r="A493" s="1">
        <f t="shared" ca="1" si="28"/>
        <v>45011</v>
      </c>
      <c r="B493">
        <v>1</v>
      </c>
      <c r="C493" t="s">
        <v>19</v>
      </c>
      <c r="D493">
        <v>424</v>
      </c>
      <c r="E493">
        <v>401</v>
      </c>
      <c r="F493">
        <v>23</v>
      </c>
      <c r="G493">
        <f t="shared" ca="1" si="29"/>
        <v>63</v>
      </c>
      <c r="H493">
        <v>44</v>
      </c>
      <c r="I493">
        <v>572</v>
      </c>
      <c r="J493">
        <v>10</v>
      </c>
      <c r="K493">
        <v>159.53</v>
      </c>
      <c r="L493">
        <v>40</v>
      </c>
      <c r="M493">
        <v>66</v>
      </c>
      <c r="N493">
        <v>4.0199999999999996</v>
      </c>
      <c r="O493">
        <v>667</v>
      </c>
      <c r="P493">
        <f t="shared" ca="1" si="30"/>
        <v>3</v>
      </c>
      <c r="Q493">
        <v>40</v>
      </c>
      <c r="R493">
        <v>1</v>
      </c>
      <c r="S493">
        <v>5.99</v>
      </c>
      <c r="T493">
        <f t="shared" ca="1" si="31"/>
        <v>545</v>
      </c>
      <c r="U493" s="2">
        <f ca="1">Table3[[#This Row],[Total Operating Time (minutes)]]/Table3[[#This Row],[Production planning Time(minutes)]]</f>
        <v>1.0495412844036698</v>
      </c>
      <c r="V493" s="2">
        <f>Table3[[#This Row],[Units Produced]]/Table3[[#This Row],[Max Capacity]]</f>
        <v>0.6356821589205397</v>
      </c>
      <c r="W493" s="2">
        <f>Table3[[#This Row],[Good Units]]/Table3[[#This Row],[Units Produced]]</f>
        <v>0.94575471698113212</v>
      </c>
      <c r="X493" s="2">
        <f>Table3[[#This Row],[Total Operating Time (minutes)]]/Table3[[#This Row],[Units Produced]]</f>
        <v>1.3490566037735849</v>
      </c>
      <c r="Y493" s="2">
        <f>Table3[[#This Row],[Defective Units]]/Table3[[#This Row],[Units Produced]]</f>
        <v>5.4245283018867926E-2</v>
      </c>
      <c r="Z493" s="4">
        <f ca="1">Table3[[#This Row],[Total Operating Time (minutes)]]/Table3[[#This Row],[Available Time(minutes)]]</f>
        <v>9.0793650793650791</v>
      </c>
      <c r="AA493" s="2">
        <f>Table3[[#This Row],[Good Units]]/Table3[[#This Row],[Units Produced]]</f>
        <v>0.94575471698113212</v>
      </c>
      <c r="AB493" s="2">
        <f>Table3[[#This Row],[Scrap Units]]/Table3[[#This Row],[Units Produced]]</f>
        <v>2.358490566037736E-2</v>
      </c>
      <c r="AC493" s="4">
        <f>Table3[[#This Row],[Units Produced]]/Table3[[#This Row],[Shift]]</f>
        <v>424</v>
      </c>
      <c r="AD493" s="2">
        <f>Table3[[#This Row],[Units Produced]]/Table3[[#This Row],[Max Capacity]]</f>
        <v>0.6356821589205397</v>
      </c>
      <c r="AE493" s="4">
        <f>Table3[[#This Row],[Repair Time (minutes)]]/Table3[[#This Row],[Number of Repairs]]</f>
        <v>40</v>
      </c>
      <c r="AF493" s="4">
        <f ca="1">Table3[[#This Row],[Total Operating Time (minutes)]]/Table3[[#This Row],[Number of failures]]</f>
        <v>190.66666666666666</v>
      </c>
      <c r="AG493" s="4">
        <f>Table3[[#This Row],[Orders Fulfilled]]/Table3[[#This Row],[Orders Received]]</f>
        <v>0.60606060606060608</v>
      </c>
      <c r="AH493" s="4">
        <f>Table3[[#This Row],[Units Produced]]/Table3[[#This Row],[Energy Consumed (kWh)]]</f>
        <v>2.6578073089700998</v>
      </c>
    </row>
    <row r="494" spans="1:34" x14ac:dyDescent="0.3">
      <c r="A494" s="1">
        <f t="shared" ca="1" si="28"/>
        <v>45179</v>
      </c>
      <c r="B494">
        <v>2</v>
      </c>
      <c r="C494" t="s">
        <v>18</v>
      </c>
      <c r="D494">
        <v>520</v>
      </c>
      <c r="E494">
        <v>502</v>
      </c>
      <c r="F494">
        <v>18</v>
      </c>
      <c r="G494">
        <f t="shared" ca="1" si="29"/>
        <v>66</v>
      </c>
      <c r="H494">
        <v>34</v>
      </c>
      <c r="I494">
        <v>562</v>
      </c>
      <c r="J494">
        <v>8</v>
      </c>
      <c r="K494">
        <v>102.1</v>
      </c>
      <c r="L494">
        <v>60</v>
      </c>
      <c r="M494">
        <v>51</v>
      </c>
      <c r="N494">
        <v>2.1800000000000002</v>
      </c>
      <c r="O494">
        <v>631</v>
      </c>
      <c r="P494">
        <f t="shared" ca="1" si="30"/>
        <v>1</v>
      </c>
      <c r="Q494">
        <v>24</v>
      </c>
      <c r="R494">
        <v>1</v>
      </c>
      <c r="S494">
        <v>5.44</v>
      </c>
      <c r="T494">
        <f t="shared" ca="1" si="31"/>
        <v>582</v>
      </c>
      <c r="U494" s="2">
        <f ca="1">Table3[[#This Row],[Total Operating Time (minutes)]]/Table3[[#This Row],[Production planning Time(minutes)]]</f>
        <v>0.96563573883161513</v>
      </c>
      <c r="V494" s="2">
        <f>Table3[[#This Row],[Units Produced]]/Table3[[#This Row],[Max Capacity]]</f>
        <v>0.82408874801901744</v>
      </c>
      <c r="W494" s="2">
        <f>Table3[[#This Row],[Good Units]]/Table3[[#This Row],[Units Produced]]</f>
        <v>0.9653846153846154</v>
      </c>
      <c r="X494" s="2">
        <f>Table3[[#This Row],[Total Operating Time (minutes)]]/Table3[[#This Row],[Units Produced]]</f>
        <v>1.0807692307692307</v>
      </c>
      <c r="Y494" s="2">
        <f>Table3[[#This Row],[Defective Units]]/Table3[[#This Row],[Units Produced]]</f>
        <v>3.4615384615384617E-2</v>
      </c>
      <c r="Z494" s="4">
        <f ca="1">Table3[[#This Row],[Total Operating Time (minutes)]]/Table3[[#This Row],[Available Time(minutes)]]</f>
        <v>8.5151515151515156</v>
      </c>
      <c r="AA494" s="2">
        <f>Table3[[#This Row],[Good Units]]/Table3[[#This Row],[Units Produced]]</f>
        <v>0.9653846153846154</v>
      </c>
      <c r="AB494" s="2">
        <f>Table3[[#This Row],[Scrap Units]]/Table3[[#This Row],[Units Produced]]</f>
        <v>1.5384615384615385E-2</v>
      </c>
      <c r="AC494" s="4">
        <f>Table3[[#This Row],[Units Produced]]/Table3[[#This Row],[Shift]]</f>
        <v>260</v>
      </c>
      <c r="AD494" s="2">
        <f>Table3[[#This Row],[Units Produced]]/Table3[[#This Row],[Max Capacity]]</f>
        <v>0.82408874801901744</v>
      </c>
      <c r="AE494" s="4">
        <f>Table3[[#This Row],[Repair Time (minutes)]]/Table3[[#This Row],[Number of Repairs]]</f>
        <v>24</v>
      </c>
      <c r="AF494" s="4">
        <f ca="1">Table3[[#This Row],[Total Operating Time (minutes)]]/Table3[[#This Row],[Number of failures]]</f>
        <v>562</v>
      </c>
      <c r="AG494" s="4">
        <f>Table3[[#This Row],[Orders Fulfilled]]/Table3[[#This Row],[Orders Received]]</f>
        <v>1.1764705882352942</v>
      </c>
      <c r="AH494" s="4">
        <f>Table3[[#This Row],[Units Produced]]/Table3[[#This Row],[Energy Consumed (kWh)]]</f>
        <v>5.0930460333006859</v>
      </c>
    </row>
    <row r="495" spans="1:34" x14ac:dyDescent="0.3">
      <c r="A495" s="1">
        <f t="shared" ca="1" si="28"/>
        <v>45166</v>
      </c>
      <c r="B495">
        <v>2</v>
      </c>
      <c r="C495" t="s">
        <v>18</v>
      </c>
      <c r="D495">
        <v>617</v>
      </c>
      <c r="E495">
        <v>607</v>
      </c>
      <c r="F495">
        <v>10</v>
      </c>
      <c r="G495">
        <f t="shared" ca="1" si="29"/>
        <v>63</v>
      </c>
      <c r="H495">
        <v>21</v>
      </c>
      <c r="I495">
        <v>478</v>
      </c>
      <c r="J495">
        <v>5</v>
      </c>
      <c r="K495">
        <v>113.99</v>
      </c>
      <c r="L495">
        <v>53</v>
      </c>
      <c r="M495">
        <v>46</v>
      </c>
      <c r="N495">
        <v>2.75</v>
      </c>
      <c r="O495">
        <v>666</v>
      </c>
      <c r="P495">
        <f t="shared" ca="1" si="30"/>
        <v>1</v>
      </c>
      <c r="Q495">
        <v>40</v>
      </c>
      <c r="R495">
        <v>5</v>
      </c>
      <c r="S495">
        <v>7.23</v>
      </c>
      <c r="T495">
        <f t="shared" ca="1" si="31"/>
        <v>524</v>
      </c>
      <c r="U495" s="2">
        <f ca="1">Table3[[#This Row],[Total Operating Time (minutes)]]/Table3[[#This Row],[Production planning Time(minutes)]]</f>
        <v>0.91221374045801529</v>
      </c>
      <c r="V495" s="2">
        <f>Table3[[#This Row],[Units Produced]]/Table3[[#This Row],[Max Capacity]]</f>
        <v>0.92642642642642647</v>
      </c>
      <c r="W495" s="2">
        <f>Table3[[#This Row],[Good Units]]/Table3[[#This Row],[Units Produced]]</f>
        <v>0.98379254457050247</v>
      </c>
      <c r="X495" s="2">
        <f>Table3[[#This Row],[Total Operating Time (minutes)]]/Table3[[#This Row],[Units Produced]]</f>
        <v>0.77471636952998379</v>
      </c>
      <c r="Y495" s="2">
        <f>Table3[[#This Row],[Defective Units]]/Table3[[#This Row],[Units Produced]]</f>
        <v>1.6207455429497569E-2</v>
      </c>
      <c r="Z495" s="4">
        <f ca="1">Table3[[#This Row],[Total Operating Time (minutes)]]/Table3[[#This Row],[Available Time(minutes)]]</f>
        <v>7.587301587301587</v>
      </c>
      <c r="AA495" s="2">
        <f>Table3[[#This Row],[Good Units]]/Table3[[#This Row],[Units Produced]]</f>
        <v>0.98379254457050247</v>
      </c>
      <c r="AB495" s="2">
        <f>Table3[[#This Row],[Scrap Units]]/Table3[[#This Row],[Units Produced]]</f>
        <v>8.1037277147487843E-3</v>
      </c>
      <c r="AC495" s="4">
        <f>Table3[[#This Row],[Units Produced]]/Table3[[#This Row],[Shift]]</f>
        <v>308.5</v>
      </c>
      <c r="AD495" s="2">
        <f>Table3[[#This Row],[Units Produced]]/Table3[[#This Row],[Max Capacity]]</f>
        <v>0.92642642642642647</v>
      </c>
      <c r="AE495" s="4">
        <f>Table3[[#This Row],[Repair Time (minutes)]]/Table3[[#This Row],[Number of Repairs]]</f>
        <v>8</v>
      </c>
      <c r="AF495" s="4">
        <f ca="1">Table3[[#This Row],[Total Operating Time (minutes)]]/Table3[[#This Row],[Number of failures]]</f>
        <v>478</v>
      </c>
      <c r="AG495" s="4">
        <f>Table3[[#This Row],[Orders Fulfilled]]/Table3[[#This Row],[Orders Received]]</f>
        <v>1.1521739130434783</v>
      </c>
      <c r="AH495" s="4">
        <f>Table3[[#This Row],[Units Produced]]/Table3[[#This Row],[Energy Consumed (kWh)]]</f>
        <v>5.4127555048688487</v>
      </c>
    </row>
    <row r="496" spans="1:34" x14ac:dyDescent="0.3">
      <c r="A496" s="1">
        <f t="shared" ca="1" si="28"/>
        <v>45029</v>
      </c>
      <c r="B496">
        <v>1</v>
      </c>
      <c r="C496" t="s">
        <v>21</v>
      </c>
      <c r="D496">
        <v>471</v>
      </c>
      <c r="E496">
        <v>446</v>
      </c>
      <c r="F496">
        <v>25</v>
      </c>
      <c r="G496">
        <f t="shared" ca="1" si="29"/>
        <v>65</v>
      </c>
      <c r="H496">
        <v>10</v>
      </c>
      <c r="I496">
        <v>434</v>
      </c>
      <c r="J496">
        <v>9</v>
      </c>
      <c r="K496">
        <v>175.98</v>
      </c>
      <c r="L496">
        <v>59</v>
      </c>
      <c r="M496">
        <v>61</v>
      </c>
      <c r="N496">
        <v>2.81</v>
      </c>
      <c r="O496">
        <v>613</v>
      </c>
      <c r="P496">
        <f t="shared" ca="1" si="30"/>
        <v>6</v>
      </c>
      <c r="Q496">
        <v>35</v>
      </c>
      <c r="R496">
        <v>2</v>
      </c>
      <c r="S496">
        <v>5.07</v>
      </c>
      <c r="T496">
        <f t="shared" ca="1" si="31"/>
        <v>593</v>
      </c>
      <c r="U496" s="2">
        <f ca="1">Table3[[#This Row],[Total Operating Time (minutes)]]/Table3[[#This Row],[Production planning Time(minutes)]]</f>
        <v>0.73187183811129852</v>
      </c>
      <c r="V496" s="2">
        <f>Table3[[#This Row],[Units Produced]]/Table3[[#This Row],[Max Capacity]]</f>
        <v>0.76835236541598695</v>
      </c>
      <c r="W496" s="2">
        <f>Table3[[#This Row],[Good Units]]/Table3[[#This Row],[Units Produced]]</f>
        <v>0.94692144373673037</v>
      </c>
      <c r="X496" s="2">
        <f>Table3[[#This Row],[Total Operating Time (minutes)]]/Table3[[#This Row],[Units Produced]]</f>
        <v>0.92144373673036095</v>
      </c>
      <c r="Y496" s="2">
        <f>Table3[[#This Row],[Defective Units]]/Table3[[#This Row],[Units Produced]]</f>
        <v>5.3078556263269641E-2</v>
      </c>
      <c r="Z496" s="4">
        <f ca="1">Table3[[#This Row],[Total Operating Time (minutes)]]/Table3[[#This Row],[Available Time(minutes)]]</f>
        <v>6.6769230769230772</v>
      </c>
      <c r="AA496" s="2">
        <f>Table3[[#This Row],[Good Units]]/Table3[[#This Row],[Units Produced]]</f>
        <v>0.94692144373673037</v>
      </c>
      <c r="AB496" s="2">
        <f>Table3[[#This Row],[Scrap Units]]/Table3[[#This Row],[Units Produced]]</f>
        <v>1.9108280254777069E-2</v>
      </c>
      <c r="AC496" s="4">
        <f>Table3[[#This Row],[Units Produced]]/Table3[[#This Row],[Shift]]</f>
        <v>471</v>
      </c>
      <c r="AD496" s="2">
        <f>Table3[[#This Row],[Units Produced]]/Table3[[#This Row],[Max Capacity]]</f>
        <v>0.76835236541598695</v>
      </c>
      <c r="AE496" s="4">
        <f>Table3[[#This Row],[Repair Time (minutes)]]/Table3[[#This Row],[Number of Repairs]]</f>
        <v>17.5</v>
      </c>
      <c r="AF496" s="4">
        <f ca="1">Table3[[#This Row],[Total Operating Time (minutes)]]/Table3[[#This Row],[Number of failures]]</f>
        <v>72.333333333333329</v>
      </c>
      <c r="AG496" s="4">
        <f>Table3[[#This Row],[Orders Fulfilled]]/Table3[[#This Row],[Orders Received]]</f>
        <v>0.96721311475409832</v>
      </c>
      <c r="AH496" s="4">
        <f>Table3[[#This Row],[Units Produced]]/Table3[[#This Row],[Energy Consumed (kWh)]]</f>
        <v>2.6764405046027959</v>
      </c>
    </row>
    <row r="497" spans="1:34" x14ac:dyDescent="0.3">
      <c r="A497" s="1">
        <f t="shared" ca="1" si="28"/>
        <v>45235</v>
      </c>
      <c r="B497">
        <v>2</v>
      </c>
      <c r="C497" t="s">
        <v>20</v>
      </c>
      <c r="D497">
        <v>608</v>
      </c>
      <c r="E497">
        <v>581</v>
      </c>
      <c r="F497">
        <v>27</v>
      </c>
      <c r="G497">
        <f t="shared" ca="1" si="29"/>
        <v>70</v>
      </c>
      <c r="H497">
        <v>40</v>
      </c>
      <c r="I497">
        <v>473</v>
      </c>
      <c r="J497">
        <v>9</v>
      </c>
      <c r="K497">
        <v>143.08000000000001</v>
      </c>
      <c r="L497">
        <v>36</v>
      </c>
      <c r="M497">
        <v>49</v>
      </c>
      <c r="N497">
        <v>2.99</v>
      </c>
      <c r="O497">
        <v>681</v>
      </c>
      <c r="P497">
        <f t="shared" ca="1" si="30"/>
        <v>7</v>
      </c>
      <c r="Q497">
        <v>40</v>
      </c>
      <c r="R497">
        <v>1</v>
      </c>
      <c r="S497">
        <v>4.6100000000000003</v>
      </c>
      <c r="T497">
        <f t="shared" ca="1" si="31"/>
        <v>586</v>
      </c>
      <c r="U497" s="2">
        <f ca="1">Table3[[#This Row],[Total Operating Time (minutes)]]/Table3[[#This Row],[Production planning Time(minutes)]]</f>
        <v>0.80716723549488056</v>
      </c>
      <c r="V497" s="2">
        <f>Table3[[#This Row],[Units Produced]]/Table3[[#This Row],[Max Capacity]]</f>
        <v>0.89280469897209991</v>
      </c>
      <c r="W497" s="2">
        <f>Table3[[#This Row],[Good Units]]/Table3[[#This Row],[Units Produced]]</f>
        <v>0.95559210526315785</v>
      </c>
      <c r="X497" s="2">
        <f>Table3[[#This Row],[Total Operating Time (minutes)]]/Table3[[#This Row],[Units Produced]]</f>
        <v>0.77796052631578949</v>
      </c>
      <c r="Y497" s="2">
        <f>Table3[[#This Row],[Defective Units]]/Table3[[#This Row],[Units Produced]]</f>
        <v>4.4407894736842105E-2</v>
      </c>
      <c r="Z497" s="4">
        <f ca="1">Table3[[#This Row],[Total Operating Time (minutes)]]/Table3[[#This Row],[Available Time(minutes)]]</f>
        <v>6.7571428571428571</v>
      </c>
      <c r="AA497" s="2">
        <f>Table3[[#This Row],[Good Units]]/Table3[[#This Row],[Units Produced]]</f>
        <v>0.95559210526315785</v>
      </c>
      <c r="AB497" s="2">
        <f>Table3[[#This Row],[Scrap Units]]/Table3[[#This Row],[Units Produced]]</f>
        <v>1.4802631578947368E-2</v>
      </c>
      <c r="AC497" s="4">
        <f>Table3[[#This Row],[Units Produced]]/Table3[[#This Row],[Shift]]</f>
        <v>304</v>
      </c>
      <c r="AD497" s="2">
        <f>Table3[[#This Row],[Units Produced]]/Table3[[#This Row],[Max Capacity]]</f>
        <v>0.89280469897209991</v>
      </c>
      <c r="AE497" s="4">
        <f>Table3[[#This Row],[Repair Time (minutes)]]/Table3[[#This Row],[Number of Repairs]]</f>
        <v>40</v>
      </c>
      <c r="AF497" s="4">
        <f ca="1">Table3[[#This Row],[Total Operating Time (minutes)]]/Table3[[#This Row],[Number of failures]]</f>
        <v>67.571428571428569</v>
      </c>
      <c r="AG497" s="4">
        <f>Table3[[#This Row],[Orders Fulfilled]]/Table3[[#This Row],[Orders Received]]</f>
        <v>0.73469387755102045</v>
      </c>
      <c r="AH497" s="4">
        <f>Table3[[#This Row],[Units Produced]]/Table3[[#This Row],[Energy Consumed (kWh)]]</f>
        <v>4.2493709812692195</v>
      </c>
    </row>
    <row r="498" spans="1:34" x14ac:dyDescent="0.3">
      <c r="A498" s="1">
        <f t="shared" ca="1" si="28"/>
        <v>45278</v>
      </c>
      <c r="B498">
        <v>3</v>
      </c>
      <c r="C498" t="s">
        <v>18</v>
      </c>
      <c r="D498">
        <v>666</v>
      </c>
      <c r="E498">
        <v>636</v>
      </c>
      <c r="F498">
        <v>30</v>
      </c>
      <c r="G498">
        <f t="shared" ca="1" si="29"/>
        <v>64</v>
      </c>
      <c r="H498">
        <v>57</v>
      </c>
      <c r="I498">
        <v>466</v>
      </c>
      <c r="J498">
        <v>3</v>
      </c>
      <c r="K498">
        <v>190.08</v>
      </c>
      <c r="L498">
        <v>48</v>
      </c>
      <c r="M498">
        <v>68</v>
      </c>
      <c r="N498">
        <v>3.34</v>
      </c>
      <c r="O498">
        <v>661</v>
      </c>
      <c r="P498">
        <f t="shared" ca="1" si="30"/>
        <v>4</v>
      </c>
      <c r="Q498">
        <v>20</v>
      </c>
      <c r="R498">
        <v>1</v>
      </c>
      <c r="S498">
        <v>5.61</v>
      </c>
      <c r="T498">
        <f t="shared" ca="1" si="31"/>
        <v>595</v>
      </c>
      <c r="U498" s="2">
        <f ca="1">Table3[[#This Row],[Total Operating Time (minutes)]]/Table3[[#This Row],[Production planning Time(minutes)]]</f>
        <v>0.78319327731092436</v>
      </c>
      <c r="V498" s="2">
        <f>Table3[[#This Row],[Units Produced]]/Table3[[#This Row],[Max Capacity]]</f>
        <v>1.0075642965204237</v>
      </c>
      <c r="W498" s="2">
        <f>Table3[[#This Row],[Good Units]]/Table3[[#This Row],[Units Produced]]</f>
        <v>0.95495495495495497</v>
      </c>
      <c r="X498" s="2">
        <f>Table3[[#This Row],[Total Operating Time (minutes)]]/Table3[[#This Row],[Units Produced]]</f>
        <v>0.6996996996996997</v>
      </c>
      <c r="Y498" s="2">
        <f>Table3[[#This Row],[Defective Units]]/Table3[[#This Row],[Units Produced]]</f>
        <v>4.5045045045045043E-2</v>
      </c>
      <c r="Z498" s="4">
        <f ca="1">Table3[[#This Row],[Total Operating Time (minutes)]]/Table3[[#This Row],[Available Time(minutes)]]</f>
        <v>7.28125</v>
      </c>
      <c r="AA498" s="2">
        <f>Table3[[#This Row],[Good Units]]/Table3[[#This Row],[Units Produced]]</f>
        <v>0.95495495495495497</v>
      </c>
      <c r="AB498" s="2">
        <f>Table3[[#This Row],[Scrap Units]]/Table3[[#This Row],[Units Produced]]</f>
        <v>4.5045045045045045E-3</v>
      </c>
      <c r="AC498" s="4">
        <f>Table3[[#This Row],[Units Produced]]/Table3[[#This Row],[Shift]]</f>
        <v>222</v>
      </c>
      <c r="AD498" s="2">
        <f>Table3[[#This Row],[Units Produced]]/Table3[[#This Row],[Max Capacity]]</f>
        <v>1.0075642965204237</v>
      </c>
      <c r="AE498" s="4">
        <f>Table3[[#This Row],[Repair Time (minutes)]]/Table3[[#This Row],[Number of Repairs]]</f>
        <v>20</v>
      </c>
      <c r="AF498" s="4">
        <f ca="1">Table3[[#This Row],[Total Operating Time (minutes)]]/Table3[[#This Row],[Number of failures]]</f>
        <v>116.5</v>
      </c>
      <c r="AG498" s="4">
        <f>Table3[[#This Row],[Orders Fulfilled]]/Table3[[#This Row],[Orders Received]]</f>
        <v>0.70588235294117652</v>
      </c>
      <c r="AH498" s="4">
        <f>Table3[[#This Row],[Units Produced]]/Table3[[#This Row],[Energy Consumed (kWh)]]</f>
        <v>3.5037878787878785</v>
      </c>
    </row>
    <row r="499" spans="1:34" x14ac:dyDescent="0.3">
      <c r="A499" s="1">
        <f t="shared" ca="1" si="28"/>
        <v>44950</v>
      </c>
      <c r="B499">
        <v>1</v>
      </c>
      <c r="C499" t="s">
        <v>20</v>
      </c>
      <c r="D499">
        <v>438</v>
      </c>
      <c r="E499">
        <v>414</v>
      </c>
      <c r="F499">
        <v>24</v>
      </c>
      <c r="G499">
        <f t="shared" ca="1" si="29"/>
        <v>63</v>
      </c>
      <c r="H499">
        <v>39</v>
      </c>
      <c r="I499">
        <v>592</v>
      </c>
      <c r="J499">
        <v>7</v>
      </c>
      <c r="K499">
        <v>163.86</v>
      </c>
      <c r="L499">
        <v>55</v>
      </c>
      <c r="M499">
        <v>65</v>
      </c>
      <c r="N499">
        <v>2.2999999999999998</v>
      </c>
      <c r="O499">
        <v>606</v>
      </c>
      <c r="P499">
        <f t="shared" ca="1" si="30"/>
        <v>5</v>
      </c>
      <c r="Q499">
        <v>21</v>
      </c>
      <c r="R499">
        <v>4</v>
      </c>
      <c r="S499">
        <v>7.38</v>
      </c>
      <c r="T499">
        <f t="shared" ca="1" si="31"/>
        <v>569</v>
      </c>
      <c r="U499" s="2">
        <f ca="1">Table3[[#This Row],[Total Operating Time (minutes)]]/Table3[[#This Row],[Production planning Time(minutes)]]</f>
        <v>1.0404217926186292</v>
      </c>
      <c r="V499" s="2">
        <f>Table3[[#This Row],[Units Produced]]/Table3[[#This Row],[Max Capacity]]</f>
        <v>0.72277227722772275</v>
      </c>
      <c r="W499" s="2">
        <f>Table3[[#This Row],[Good Units]]/Table3[[#This Row],[Units Produced]]</f>
        <v>0.9452054794520548</v>
      </c>
      <c r="X499" s="2">
        <f>Table3[[#This Row],[Total Operating Time (minutes)]]/Table3[[#This Row],[Units Produced]]</f>
        <v>1.3515981735159817</v>
      </c>
      <c r="Y499" s="2">
        <f>Table3[[#This Row],[Defective Units]]/Table3[[#This Row],[Units Produced]]</f>
        <v>5.4794520547945202E-2</v>
      </c>
      <c r="Z499" s="4">
        <f ca="1">Table3[[#This Row],[Total Operating Time (minutes)]]/Table3[[#This Row],[Available Time(minutes)]]</f>
        <v>9.3968253968253972</v>
      </c>
      <c r="AA499" s="2">
        <f>Table3[[#This Row],[Good Units]]/Table3[[#This Row],[Units Produced]]</f>
        <v>0.9452054794520548</v>
      </c>
      <c r="AB499" s="2">
        <f>Table3[[#This Row],[Scrap Units]]/Table3[[#This Row],[Units Produced]]</f>
        <v>1.5981735159817351E-2</v>
      </c>
      <c r="AC499" s="4">
        <f>Table3[[#This Row],[Units Produced]]/Table3[[#This Row],[Shift]]</f>
        <v>438</v>
      </c>
      <c r="AD499" s="2">
        <f>Table3[[#This Row],[Units Produced]]/Table3[[#This Row],[Max Capacity]]</f>
        <v>0.72277227722772275</v>
      </c>
      <c r="AE499" s="4">
        <f>Table3[[#This Row],[Repair Time (minutes)]]/Table3[[#This Row],[Number of Repairs]]</f>
        <v>5.25</v>
      </c>
      <c r="AF499" s="4">
        <f ca="1">Table3[[#This Row],[Total Operating Time (minutes)]]/Table3[[#This Row],[Number of failures]]</f>
        <v>118.4</v>
      </c>
      <c r="AG499" s="4">
        <f>Table3[[#This Row],[Orders Fulfilled]]/Table3[[#This Row],[Orders Received]]</f>
        <v>0.84615384615384615</v>
      </c>
      <c r="AH499" s="4">
        <f>Table3[[#This Row],[Units Produced]]/Table3[[#This Row],[Energy Consumed (kWh)]]</f>
        <v>2.6730135481508603</v>
      </c>
    </row>
    <row r="500" spans="1:34" x14ac:dyDescent="0.3">
      <c r="A500" s="1">
        <f t="shared" ca="1" si="28"/>
        <v>45186</v>
      </c>
      <c r="B500">
        <v>2</v>
      </c>
      <c r="C500" t="s">
        <v>17</v>
      </c>
      <c r="D500">
        <v>517</v>
      </c>
      <c r="E500">
        <v>487</v>
      </c>
      <c r="F500">
        <v>30</v>
      </c>
      <c r="G500">
        <f t="shared" ca="1" si="29"/>
        <v>67</v>
      </c>
      <c r="H500">
        <v>26</v>
      </c>
      <c r="I500">
        <v>522</v>
      </c>
      <c r="J500">
        <v>6</v>
      </c>
      <c r="K500">
        <v>172.46</v>
      </c>
      <c r="L500">
        <v>51</v>
      </c>
      <c r="M500">
        <v>61</v>
      </c>
      <c r="N500">
        <v>2.15</v>
      </c>
      <c r="O500">
        <v>691</v>
      </c>
      <c r="P500">
        <f t="shared" ca="1" si="30"/>
        <v>1</v>
      </c>
      <c r="Q500">
        <v>22</v>
      </c>
      <c r="R500">
        <v>3</v>
      </c>
      <c r="S500">
        <v>7.73</v>
      </c>
      <c r="T500">
        <f t="shared" ca="1" si="31"/>
        <v>566</v>
      </c>
      <c r="U500" s="2">
        <f ca="1">Table3[[#This Row],[Total Operating Time (minutes)]]/Table3[[#This Row],[Production planning Time(minutes)]]</f>
        <v>0.92226148409893993</v>
      </c>
      <c r="V500" s="2">
        <f>Table3[[#This Row],[Units Produced]]/Table3[[#This Row],[Max Capacity]]</f>
        <v>0.748191027496382</v>
      </c>
      <c r="W500" s="2">
        <f>Table3[[#This Row],[Good Units]]/Table3[[#This Row],[Units Produced]]</f>
        <v>0.94197292069632499</v>
      </c>
      <c r="X500" s="2">
        <f>Table3[[#This Row],[Total Operating Time (minutes)]]/Table3[[#This Row],[Units Produced]]</f>
        <v>1.0096711798839459</v>
      </c>
      <c r="Y500" s="2">
        <f>Table3[[#This Row],[Defective Units]]/Table3[[#This Row],[Units Produced]]</f>
        <v>5.8027079303675046E-2</v>
      </c>
      <c r="Z500" s="4">
        <f ca="1">Table3[[#This Row],[Total Operating Time (minutes)]]/Table3[[#This Row],[Available Time(minutes)]]</f>
        <v>7.7910447761194028</v>
      </c>
      <c r="AA500" s="2">
        <f>Table3[[#This Row],[Good Units]]/Table3[[#This Row],[Units Produced]]</f>
        <v>0.94197292069632499</v>
      </c>
      <c r="AB500" s="2">
        <f>Table3[[#This Row],[Scrap Units]]/Table3[[#This Row],[Units Produced]]</f>
        <v>1.160541586073501E-2</v>
      </c>
      <c r="AC500" s="4">
        <f>Table3[[#This Row],[Units Produced]]/Table3[[#This Row],[Shift]]</f>
        <v>258.5</v>
      </c>
      <c r="AD500" s="2">
        <f>Table3[[#This Row],[Units Produced]]/Table3[[#This Row],[Max Capacity]]</f>
        <v>0.748191027496382</v>
      </c>
      <c r="AE500" s="4">
        <f>Table3[[#This Row],[Repair Time (minutes)]]/Table3[[#This Row],[Number of Repairs]]</f>
        <v>7.333333333333333</v>
      </c>
      <c r="AF500" s="4">
        <f ca="1">Table3[[#This Row],[Total Operating Time (minutes)]]/Table3[[#This Row],[Number of failures]]</f>
        <v>522</v>
      </c>
      <c r="AG500" s="4">
        <f>Table3[[#This Row],[Orders Fulfilled]]/Table3[[#This Row],[Orders Received]]</f>
        <v>0.83606557377049184</v>
      </c>
      <c r="AH500" s="4">
        <f>Table3[[#This Row],[Units Produced]]/Table3[[#This Row],[Energy Consumed (kWh)]]</f>
        <v>2.997796590513742</v>
      </c>
    </row>
    <row r="501" spans="1:34" x14ac:dyDescent="0.3">
      <c r="A501" s="1">
        <f t="shared" ca="1" si="28"/>
        <v>45041</v>
      </c>
      <c r="B501">
        <v>1</v>
      </c>
      <c r="C501" t="s">
        <v>19</v>
      </c>
      <c r="D501">
        <v>549</v>
      </c>
      <c r="E501">
        <v>533</v>
      </c>
      <c r="F501">
        <v>16</v>
      </c>
      <c r="G501">
        <f t="shared" ca="1" si="29"/>
        <v>65</v>
      </c>
      <c r="H501">
        <v>24</v>
      </c>
      <c r="I501">
        <v>489</v>
      </c>
      <c r="J501">
        <v>5</v>
      </c>
      <c r="K501">
        <v>136.22</v>
      </c>
      <c r="L501">
        <v>59</v>
      </c>
      <c r="M501">
        <v>56</v>
      </c>
      <c r="N501">
        <v>3.24</v>
      </c>
      <c r="O501">
        <v>673</v>
      </c>
      <c r="P501">
        <f t="shared" ca="1" si="30"/>
        <v>6</v>
      </c>
      <c r="Q501">
        <v>37</v>
      </c>
      <c r="R501">
        <v>4</v>
      </c>
      <c r="S501">
        <v>7.43</v>
      </c>
      <c r="T501">
        <f t="shared" ca="1" si="31"/>
        <v>533</v>
      </c>
      <c r="U501" s="2">
        <f ca="1">Table3[[#This Row],[Total Operating Time (minutes)]]/Table3[[#This Row],[Production planning Time(minutes)]]</f>
        <v>0.91744840525328331</v>
      </c>
      <c r="V501" s="2">
        <f>Table3[[#This Row],[Units Produced]]/Table3[[#This Row],[Max Capacity]]</f>
        <v>0.81575037147102525</v>
      </c>
      <c r="W501" s="2">
        <f>Table3[[#This Row],[Good Units]]/Table3[[#This Row],[Units Produced]]</f>
        <v>0.97085610200364303</v>
      </c>
      <c r="X501" s="2">
        <f>Table3[[#This Row],[Total Operating Time (minutes)]]/Table3[[#This Row],[Units Produced]]</f>
        <v>0.89071038251366119</v>
      </c>
      <c r="Y501" s="2">
        <f>Table3[[#This Row],[Defective Units]]/Table3[[#This Row],[Units Produced]]</f>
        <v>2.9143897996357013E-2</v>
      </c>
      <c r="Z501" s="4">
        <f ca="1">Table3[[#This Row],[Total Operating Time (minutes)]]/Table3[[#This Row],[Available Time(minutes)]]</f>
        <v>7.523076923076923</v>
      </c>
      <c r="AA501" s="2">
        <f>Table3[[#This Row],[Good Units]]/Table3[[#This Row],[Units Produced]]</f>
        <v>0.97085610200364303</v>
      </c>
      <c r="AB501" s="2">
        <f>Table3[[#This Row],[Scrap Units]]/Table3[[#This Row],[Units Produced]]</f>
        <v>9.1074681238615673E-3</v>
      </c>
      <c r="AC501" s="4">
        <f>Table3[[#This Row],[Units Produced]]/Table3[[#This Row],[Shift]]</f>
        <v>549</v>
      </c>
      <c r="AD501" s="2">
        <f>Table3[[#This Row],[Units Produced]]/Table3[[#This Row],[Max Capacity]]</f>
        <v>0.81575037147102525</v>
      </c>
      <c r="AE501" s="4">
        <f>Table3[[#This Row],[Repair Time (minutes)]]/Table3[[#This Row],[Number of Repairs]]</f>
        <v>9.25</v>
      </c>
      <c r="AF501" s="4">
        <f ca="1">Table3[[#This Row],[Total Operating Time (minutes)]]/Table3[[#This Row],[Number of failures]]</f>
        <v>81.5</v>
      </c>
      <c r="AG501" s="4">
        <f>Table3[[#This Row],[Orders Fulfilled]]/Table3[[#This Row],[Orders Received]]</f>
        <v>1.0535714285714286</v>
      </c>
      <c r="AH501" s="4">
        <f>Table3[[#This Row],[Units Produced]]/Table3[[#This Row],[Energy Consumed (kWh)]]</f>
        <v>4.0302451916018205</v>
      </c>
    </row>
    <row r="502" spans="1:34" x14ac:dyDescent="0.3">
      <c r="A502" s="1">
        <f t="shared" ca="1" si="28"/>
        <v>45278</v>
      </c>
      <c r="B502">
        <v>2</v>
      </c>
      <c r="C502" t="s">
        <v>21</v>
      </c>
      <c r="D502">
        <v>606</v>
      </c>
      <c r="E502">
        <v>595</v>
      </c>
      <c r="F502">
        <v>11</v>
      </c>
      <c r="G502">
        <f t="shared" ca="1" si="29"/>
        <v>63</v>
      </c>
      <c r="H502">
        <v>50</v>
      </c>
      <c r="I502">
        <v>453</v>
      </c>
      <c r="J502">
        <v>10</v>
      </c>
      <c r="K502">
        <v>146.07</v>
      </c>
      <c r="L502">
        <v>51</v>
      </c>
      <c r="M502">
        <v>38</v>
      </c>
      <c r="N502">
        <v>4.66</v>
      </c>
      <c r="O502">
        <v>676</v>
      </c>
      <c r="P502">
        <f t="shared" ca="1" si="30"/>
        <v>3</v>
      </c>
      <c r="Q502">
        <v>21</v>
      </c>
      <c r="R502">
        <v>3</v>
      </c>
      <c r="S502">
        <v>6.46</v>
      </c>
      <c r="T502">
        <f t="shared" ca="1" si="31"/>
        <v>561</v>
      </c>
      <c r="U502" s="2">
        <f ca="1">Table3[[#This Row],[Total Operating Time (minutes)]]/Table3[[#This Row],[Production planning Time(minutes)]]</f>
        <v>0.80748663101604279</v>
      </c>
      <c r="V502" s="2">
        <f>Table3[[#This Row],[Units Produced]]/Table3[[#This Row],[Max Capacity]]</f>
        <v>0.89644970414201186</v>
      </c>
      <c r="W502" s="2">
        <f>Table3[[#This Row],[Good Units]]/Table3[[#This Row],[Units Produced]]</f>
        <v>0.9818481848184818</v>
      </c>
      <c r="X502" s="2">
        <f>Table3[[#This Row],[Total Operating Time (minutes)]]/Table3[[#This Row],[Units Produced]]</f>
        <v>0.74752475247524752</v>
      </c>
      <c r="Y502" s="2">
        <f>Table3[[#This Row],[Defective Units]]/Table3[[#This Row],[Units Produced]]</f>
        <v>1.8151815181518153E-2</v>
      </c>
      <c r="Z502" s="4">
        <f ca="1">Table3[[#This Row],[Total Operating Time (minutes)]]/Table3[[#This Row],[Available Time(minutes)]]</f>
        <v>7.1904761904761907</v>
      </c>
      <c r="AA502" s="2">
        <f>Table3[[#This Row],[Good Units]]/Table3[[#This Row],[Units Produced]]</f>
        <v>0.9818481848184818</v>
      </c>
      <c r="AB502" s="2">
        <f>Table3[[#This Row],[Scrap Units]]/Table3[[#This Row],[Units Produced]]</f>
        <v>1.65016501650165E-2</v>
      </c>
      <c r="AC502" s="4">
        <f>Table3[[#This Row],[Units Produced]]/Table3[[#This Row],[Shift]]</f>
        <v>303</v>
      </c>
      <c r="AD502" s="2">
        <f>Table3[[#This Row],[Units Produced]]/Table3[[#This Row],[Max Capacity]]</f>
        <v>0.89644970414201186</v>
      </c>
      <c r="AE502" s="4">
        <f>Table3[[#This Row],[Repair Time (minutes)]]/Table3[[#This Row],[Number of Repairs]]</f>
        <v>7</v>
      </c>
      <c r="AF502" s="4">
        <f ca="1">Table3[[#This Row],[Total Operating Time (minutes)]]/Table3[[#This Row],[Number of failures]]</f>
        <v>151</v>
      </c>
      <c r="AG502" s="4">
        <f>Table3[[#This Row],[Orders Fulfilled]]/Table3[[#This Row],[Orders Received]]</f>
        <v>1.3421052631578947</v>
      </c>
      <c r="AH502" s="4">
        <f>Table3[[#This Row],[Units Produced]]/Table3[[#This Row],[Energy Consumed (kWh)]]</f>
        <v>4.1486958307660711</v>
      </c>
    </row>
    <row r="503" spans="1:34" x14ac:dyDescent="0.3">
      <c r="A503" s="1">
        <f t="shared" ca="1" si="28"/>
        <v>44977</v>
      </c>
      <c r="B503">
        <v>2</v>
      </c>
      <c r="C503" t="s">
        <v>18</v>
      </c>
      <c r="D503">
        <v>574</v>
      </c>
      <c r="E503">
        <v>556</v>
      </c>
      <c r="F503">
        <v>18</v>
      </c>
      <c r="G503">
        <f t="shared" ca="1" si="29"/>
        <v>62</v>
      </c>
      <c r="H503">
        <v>11</v>
      </c>
      <c r="I503">
        <v>507</v>
      </c>
      <c r="J503">
        <v>7</v>
      </c>
      <c r="K503">
        <v>175.2</v>
      </c>
      <c r="L503">
        <v>57</v>
      </c>
      <c r="M503">
        <v>30</v>
      </c>
      <c r="N503">
        <v>4.58</v>
      </c>
      <c r="O503">
        <v>664</v>
      </c>
      <c r="P503">
        <f t="shared" ca="1" si="30"/>
        <v>1</v>
      </c>
      <c r="Q503">
        <v>34</v>
      </c>
      <c r="R503">
        <v>2</v>
      </c>
      <c r="S503">
        <v>4.67</v>
      </c>
      <c r="T503">
        <f t="shared" ca="1" si="31"/>
        <v>544</v>
      </c>
      <c r="U503" s="2">
        <f ca="1">Table3[[#This Row],[Total Operating Time (minutes)]]/Table3[[#This Row],[Production planning Time(minutes)]]</f>
        <v>0.93198529411764708</v>
      </c>
      <c r="V503" s="2">
        <f>Table3[[#This Row],[Units Produced]]/Table3[[#This Row],[Max Capacity]]</f>
        <v>0.86445783132530118</v>
      </c>
      <c r="W503" s="2">
        <f>Table3[[#This Row],[Good Units]]/Table3[[#This Row],[Units Produced]]</f>
        <v>0.96864111498257843</v>
      </c>
      <c r="X503" s="2">
        <f>Table3[[#This Row],[Total Operating Time (minutes)]]/Table3[[#This Row],[Units Produced]]</f>
        <v>0.88327526132404177</v>
      </c>
      <c r="Y503" s="2">
        <f>Table3[[#This Row],[Defective Units]]/Table3[[#This Row],[Units Produced]]</f>
        <v>3.1358885017421602E-2</v>
      </c>
      <c r="Z503" s="4">
        <f ca="1">Table3[[#This Row],[Total Operating Time (minutes)]]/Table3[[#This Row],[Available Time(minutes)]]</f>
        <v>8.17741935483871</v>
      </c>
      <c r="AA503" s="2">
        <f>Table3[[#This Row],[Good Units]]/Table3[[#This Row],[Units Produced]]</f>
        <v>0.96864111498257843</v>
      </c>
      <c r="AB503" s="2">
        <f>Table3[[#This Row],[Scrap Units]]/Table3[[#This Row],[Units Produced]]</f>
        <v>1.2195121951219513E-2</v>
      </c>
      <c r="AC503" s="4">
        <f>Table3[[#This Row],[Units Produced]]/Table3[[#This Row],[Shift]]</f>
        <v>287</v>
      </c>
      <c r="AD503" s="2">
        <f>Table3[[#This Row],[Units Produced]]/Table3[[#This Row],[Max Capacity]]</f>
        <v>0.86445783132530118</v>
      </c>
      <c r="AE503" s="4">
        <f>Table3[[#This Row],[Repair Time (minutes)]]/Table3[[#This Row],[Number of Repairs]]</f>
        <v>17</v>
      </c>
      <c r="AF503" s="4">
        <f ca="1">Table3[[#This Row],[Total Operating Time (minutes)]]/Table3[[#This Row],[Number of failures]]</f>
        <v>507</v>
      </c>
      <c r="AG503" s="4">
        <f>Table3[[#This Row],[Orders Fulfilled]]/Table3[[#This Row],[Orders Received]]</f>
        <v>1.9</v>
      </c>
      <c r="AH503" s="4">
        <f>Table3[[#This Row],[Units Produced]]/Table3[[#This Row],[Energy Consumed (kWh)]]</f>
        <v>3.2762557077625574</v>
      </c>
    </row>
    <row r="504" spans="1:34" x14ac:dyDescent="0.3">
      <c r="A504" s="1">
        <f t="shared" ca="1" si="28"/>
        <v>45117</v>
      </c>
      <c r="B504">
        <v>1</v>
      </c>
      <c r="C504" t="s">
        <v>21</v>
      </c>
      <c r="D504">
        <v>450</v>
      </c>
      <c r="E504">
        <v>436</v>
      </c>
      <c r="F504">
        <v>14</v>
      </c>
      <c r="G504">
        <f t="shared" ca="1" si="29"/>
        <v>62</v>
      </c>
      <c r="H504">
        <v>30</v>
      </c>
      <c r="I504">
        <v>568</v>
      </c>
      <c r="J504">
        <v>7</v>
      </c>
      <c r="K504">
        <v>124.56</v>
      </c>
      <c r="L504">
        <v>30</v>
      </c>
      <c r="M504">
        <v>64</v>
      </c>
      <c r="N504">
        <v>3.73</v>
      </c>
      <c r="O504">
        <v>691</v>
      </c>
      <c r="P504">
        <f t="shared" ca="1" si="30"/>
        <v>6</v>
      </c>
      <c r="Q504">
        <v>37</v>
      </c>
      <c r="R504">
        <v>5</v>
      </c>
      <c r="S504">
        <v>3.98</v>
      </c>
      <c r="T504">
        <f t="shared" ca="1" si="31"/>
        <v>501</v>
      </c>
      <c r="U504" s="2">
        <f ca="1">Table3[[#This Row],[Total Operating Time (minutes)]]/Table3[[#This Row],[Production planning Time(minutes)]]</f>
        <v>1.1337325349301397</v>
      </c>
      <c r="V504" s="2">
        <f>Table3[[#This Row],[Units Produced]]/Table3[[#This Row],[Max Capacity]]</f>
        <v>0.65123010130246017</v>
      </c>
      <c r="W504" s="2">
        <f>Table3[[#This Row],[Good Units]]/Table3[[#This Row],[Units Produced]]</f>
        <v>0.96888888888888891</v>
      </c>
      <c r="X504" s="2">
        <f>Table3[[#This Row],[Total Operating Time (minutes)]]/Table3[[#This Row],[Units Produced]]</f>
        <v>1.2622222222222221</v>
      </c>
      <c r="Y504" s="2">
        <f>Table3[[#This Row],[Defective Units]]/Table3[[#This Row],[Units Produced]]</f>
        <v>3.111111111111111E-2</v>
      </c>
      <c r="Z504" s="4">
        <f ca="1">Table3[[#This Row],[Total Operating Time (minutes)]]/Table3[[#This Row],[Available Time(minutes)]]</f>
        <v>9.1612903225806459</v>
      </c>
      <c r="AA504" s="2">
        <f>Table3[[#This Row],[Good Units]]/Table3[[#This Row],[Units Produced]]</f>
        <v>0.96888888888888891</v>
      </c>
      <c r="AB504" s="2">
        <f>Table3[[#This Row],[Scrap Units]]/Table3[[#This Row],[Units Produced]]</f>
        <v>1.5555555555555555E-2</v>
      </c>
      <c r="AC504" s="4">
        <f>Table3[[#This Row],[Units Produced]]/Table3[[#This Row],[Shift]]</f>
        <v>450</v>
      </c>
      <c r="AD504" s="2">
        <f>Table3[[#This Row],[Units Produced]]/Table3[[#This Row],[Max Capacity]]</f>
        <v>0.65123010130246017</v>
      </c>
      <c r="AE504" s="4">
        <f>Table3[[#This Row],[Repair Time (minutes)]]/Table3[[#This Row],[Number of Repairs]]</f>
        <v>7.4</v>
      </c>
      <c r="AF504" s="4">
        <f ca="1">Table3[[#This Row],[Total Operating Time (minutes)]]/Table3[[#This Row],[Number of failures]]</f>
        <v>94.666666666666671</v>
      </c>
      <c r="AG504" s="4">
        <f>Table3[[#This Row],[Orders Fulfilled]]/Table3[[#This Row],[Orders Received]]</f>
        <v>0.46875</v>
      </c>
      <c r="AH504" s="4">
        <f>Table3[[#This Row],[Units Produced]]/Table3[[#This Row],[Energy Consumed (kWh)]]</f>
        <v>3.6127167630057802</v>
      </c>
    </row>
    <row r="505" spans="1:34" x14ac:dyDescent="0.3">
      <c r="A505" s="1">
        <f t="shared" ca="1" si="28"/>
        <v>45220</v>
      </c>
      <c r="B505">
        <v>3</v>
      </c>
      <c r="C505" t="s">
        <v>19</v>
      </c>
      <c r="D505">
        <v>653</v>
      </c>
      <c r="E505">
        <v>623</v>
      </c>
      <c r="F505">
        <v>30</v>
      </c>
      <c r="G505">
        <f t="shared" ca="1" si="29"/>
        <v>68</v>
      </c>
      <c r="H505">
        <v>21</v>
      </c>
      <c r="I505">
        <v>556</v>
      </c>
      <c r="J505">
        <v>5</v>
      </c>
      <c r="K505">
        <v>120.58</v>
      </c>
      <c r="L505">
        <v>36</v>
      </c>
      <c r="M505">
        <v>47</v>
      </c>
      <c r="N505">
        <v>3.48</v>
      </c>
      <c r="O505">
        <v>624</v>
      </c>
      <c r="P505">
        <f t="shared" ca="1" si="30"/>
        <v>2</v>
      </c>
      <c r="Q505">
        <v>37</v>
      </c>
      <c r="R505">
        <v>4</v>
      </c>
      <c r="S505">
        <v>6.06</v>
      </c>
      <c r="T505">
        <f t="shared" ca="1" si="31"/>
        <v>545</v>
      </c>
      <c r="U505" s="2">
        <f ca="1">Table3[[#This Row],[Total Operating Time (minutes)]]/Table3[[#This Row],[Production planning Time(minutes)]]</f>
        <v>1.0201834862385322</v>
      </c>
      <c r="V505" s="2">
        <f>Table3[[#This Row],[Units Produced]]/Table3[[#This Row],[Max Capacity]]</f>
        <v>1.046474358974359</v>
      </c>
      <c r="W505" s="2">
        <f>Table3[[#This Row],[Good Units]]/Table3[[#This Row],[Units Produced]]</f>
        <v>0.95405819295558958</v>
      </c>
      <c r="X505" s="2">
        <f>Table3[[#This Row],[Total Operating Time (minutes)]]/Table3[[#This Row],[Units Produced]]</f>
        <v>0.8514548238897397</v>
      </c>
      <c r="Y505" s="2">
        <f>Table3[[#This Row],[Defective Units]]/Table3[[#This Row],[Units Produced]]</f>
        <v>4.5941807044410414E-2</v>
      </c>
      <c r="Z505" s="4">
        <f ca="1">Table3[[#This Row],[Total Operating Time (minutes)]]/Table3[[#This Row],[Available Time(minutes)]]</f>
        <v>8.1764705882352935</v>
      </c>
      <c r="AA505" s="2">
        <f>Table3[[#This Row],[Good Units]]/Table3[[#This Row],[Units Produced]]</f>
        <v>0.95405819295558958</v>
      </c>
      <c r="AB505" s="2">
        <f>Table3[[#This Row],[Scrap Units]]/Table3[[#This Row],[Units Produced]]</f>
        <v>7.656967840735069E-3</v>
      </c>
      <c r="AC505" s="4">
        <f>Table3[[#This Row],[Units Produced]]/Table3[[#This Row],[Shift]]</f>
        <v>217.66666666666666</v>
      </c>
      <c r="AD505" s="2">
        <f>Table3[[#This Row],[Units Produced]]/Table3[[#This Row],[Max Capacity]]</f>
        <v>1.046474358974359</v>
      </c>
      <c r="AE505" s="4">
        <f>Table3[[#This Row],[Repair Time (minutes)]]/Table3[[#This Row],[Number of Repairs]]</f>
        <v>9.25</v>
      </c>
      <c r="AF505" s="4">
        <f ca="1">Table3[[#This Row],[Total Operating Time (minutes)]]/Table3[[#This Row],[Number of failures]]</f>
        <v>278</v>
      </c>
      <c r="AG505" s="4">
        <f>Table3[[#This Row],[Orders Fulfilled]]/Table3[[#This Row],[Orders Received]]</f>
        <v>0.76595744680851063</v>
      </c>
      <c r="AH505" s="4">
        <f>Table3[[#This Row],[Units Produced]]/Table3[[#This Row],[Energy Consumed (kWh)]]</f>
        <v>5.4154917896831982</v>
      </c>
    </row>
    <row r="506" spans="1:34" x14ac:dyDescent="0.3">
      <c r="A506" s="1">
        <f t="shared" ca="1" si="28"/>
        <v>45188</v>
      </c>
      <c r="B506">
        <v>2</v>
      </c>
      <c r="C506" t="s">
        <v>18</v>
      </c>
      <c r="D506">
        <v>516</v>
      </c>
      <c r="E506">
        <v>489</v>
      </c>
      <c r="F506">
        <v>27</v>
      </c>
      <c r="G506">
        <f t="shared" ca="1" si="29"/>
        <v>66</v>
      </c>
      <c r="H506">
        <v>23</v>
      </c>
      <c r="I506">
        <v>467</v>
      </c>
      <c r="J506">
        <v>4</v>
      </c>
      <c r="K506">
        <v>119.6</v>
      </c>
      <c r="L506">
        <v>50</v>
      </c>
      <c r="M506">
        <v>65</v>
      </c>
      <c r="N506">
        <v>3.74</v>
      </c>
      <c r="O506">
        <v>686</v>
      </c>
      <c r="P506">
        <f t="shared" ca="1" si="30"/>
        <v>7</v>
      </c>
      <c r="Q506">
        <v>22</v>
      </c>
      <c r="R506">
        <v>4</v>
      </c>
      <c r="S506">
        <v>6.16</v>
      </c>
      <c r="T506">
        <f t="shared" ca="1" si="31"/>
        <v>599</v>
      </c>
      <c r="U506" s="2">
        <f ca="1">Table3[[#This Row],[Total Operating Time (minutes)]]/Table3[[#This Row],[Production planning Time(minutes)]]</f>
        <v>0.77963272120200333</v>
      </c>
      <c r="V506" s="2">
        <f>Table3[[#This Row],[Units Produced]]/Table3[[#This Row],[Max Capacity]]</f>
        <v>0.75218658892128276</v>
      </c>
      <c r="W506" s="2">
        <f>Table3[[#This Row],[Good Units]]/Table3[[#This Row],[Units Produced]]</f>
        <v>0.94767441860465118</v>
      </c>
      <c r="X506" s="2">
        <f>Table3[[#This Row],[Total Operating Time (minutes)]]/Table3[[#This Row],[Units Produced]]</f>
        <v>0.90503875968992253</v>
      </c>
      <c r="Y506" s="2">
        <f>Table3[[#This Row],[Defective Units]]/Table3[[#This Row],[Units Produced]]</f>
        <v>5.232558139534884E-2</v>
      </c>
      <c r="Z506" s="4">
        <f ca="1">Table3[[#This Row],[Total Operating Time (minutes)]]/Table3[[#This Row],[Available Time(minutes)]]</f>
        <v>7.0757575757575761</v>
      </c>
      <c r="AA506" s="2">
        <f>Table3[[#This Row],[Good Units]]/Table3[[#This Row],[Units Produced]]</f>
        <v>0.94767441860465118</v>
      </c>
      <c r="AB506" s="2">
        <f>Table3[[#This Row],[Scrap Units]]/Table3[[#This Row],[Units Produced]]</f>
        <v>7.7519379844961239E-3</v>
      </c>
      <c r="AC506" s="4">
        <f>Table3[[#This Row],[Units Produced]]/Table3[[#This Row],[Shift]]</f>
        <v>258</v>
      </c>
      <c r="AD506" s="2">
        <f>Table3[[#This Row],[Units Produced]]/Table3[[#This Row],[Max Capacity]]</f>
        <v>0.75218658892128276</v>
      </c>
      <c r="AE506" s="4">
        <f>Table3[[#This Row],[Repair Time (minutes)]]/Table3[[#This Row],[Number of Repairs]]</f>
        <v>5.5</v>
      </c>
      <c r="AF506" s="4">
        <f ca="1">Table3[[#This Row],[Total Operating Time (minutes)]]/Table3[[#This Row],[Number of failures]]</f>
        <v>66.714285714285708</v>
      </c>
      <c r="AG506" s="4">
        <f>Table3[[#This Row],[Orders Fulfilled]]/Table3[[#This Row],[Orders Received]]</f>
        <v>0.76923076923076927</v>
      </c>
      <c r="AH506" s="4">
        <f>Table3[[#This Row],[Units Produced]]/Table3[[#This Row],[Energy Consumed (kWh)]]</f>
        <v>4.3143812709030103</v>
      </c>
    </row>
    <row r="507" spans="1:34" x14ac:dyDescent="0.3">
      <c r="A507" s="1">
        <f t="shared" ca="1" si="28"/>
        <v>45206</v>
      </c>
      <c r="B507">
        <v>2</v>
      </c>
      <c r="C507" t="s">
        <v>21</v>
      </c>
      <c r="D507">
        <v>565</v>
      </c>
      <c r="E507">
        <v>551</v>
      </c>
      <c r="F507">
        <v>14</v>
      </c>
      <c r="G507">
        <f t="shared" ca="1" si="29"/>
        <v>67</v>
      </c>
      <c r="H507">
        <v>47</v>
      </c>
      <c r="I507">
        <v>428</v>
      </c>
      <c r="J507">
        <v>5</v>
      </c>
      <c r="K507">
        <v>122.6</v>
      </c>
      <c r="L507">
        <v>38</v>
      </c>
      <c r="M507">
        <v>43</v>
      </c>
      <c r="N507">
        <v>3.95</v>
      </c>
      <c r="O507">
        <v>695</v>
      </c>
      <c r="P507">
        <f t="shared" ca="1" si="30"/>
        <v>4</v>
      </c>
      <c r="Q507">
        <v>29</v>
      </c>
      <c r="R507">
        <v>1</v>
      </c>
      <c r="S507">
        <v>7.59</v>
      </c>
      <c r="T507">
        <f t="shared" ca="1" si="31"/>
        <v>574</v>
      </c>
      <c r="U507" s="2">
        <f ca="1">Table3[[#This Row],[Total Operating Time (minutes)]]/Table3[[#This Row],[Production planning Time(minutes)]]</f>
        <v>0.74564459930313587</v>
      </c>
      <c r="V507" s="2">
        <f>Table3[[#This Row],[Units Produced]]/Table3[[#This Row],[Max Capacity]]</f>
        <v>0.81294964028776984</v>
      </c>
      <c r="W507" s="2">
        <f>Table3[[#This Row],[Good Units]]/Table3[[#This Row],[Units Produced]]</f>
        <v>0.97522123893805313</v>
      </c>
      <c r="X507" s="2">
        <f>Table3[[#This Row],[Total Operating Time (minutes)]]/Table3[[#This Row],[Units Produced]]</f>
        <v>0.75752212389380535</v>
      </c>
      <c r="Y507" s="2">
        <f>Table3[[#This Row],[Defective Units]]/Table3[[#This Row],[Units Produced]]</f>
        <v>2.4778761061946902E-2</v>
      </c>
      <c r="Z507" s="4">
        <f ca="1">Table3[[#This Row],[Total Operating Time (minutes)]]/Table3[[#This Row],[Available Time(minutes)]]</f>
        <v>6.3880597014925371</v>
      </c>
      <c r="AA507" s="2">
        <f>Table3[[#This Row],[Good Units]]/Table3[[#This Row],[Units Produced]]</f>
        <v>0.97522123893805313</v>
      </c>
      <c r="AB507" s="2">
        <f>Table3[[#This Row],[Scrap Units]]/Table3[[#This Row],[Units Produced]]</f>
        <v>8.8495575221238937E-3</v>
      </c>
      <c r="AC507" s="4">
        <f>Table3[[#This Row],[Units Produced]]/Table3[[#This Row],[Shift]]</f>
        <v>282.5</v>
      </c>
      <c r="AD507" s="2">
        <f>Table3[[#This Row],[Units Produced]]/Table3[[#This Row],[Max Capacity]]</f>
        <v>0.81294964028776984</v>
      </c>
      <c r="AE507" s="4">
        <f>Table3[[#This Row],[Repair Time (minutes)]]/Table3[[#This Row],[Number of Repairs]]</f>
        <v>29</v>
      </c>
      <c r="AF507" s="4">
        <f ca="1">Table3[[#This Row],[Total Operating Time (minutes)]]/Table3[[#This Row],[Number of failures]]</f>
        <v>107</v>
      </c>
      <c r="AG507" s="4">
        <f>Table3[[#This Row],[Orders Fulfilled]]/Table3[[#This Row],[Orders Received]]</f>
        <v>0.88372093023255816</v>
      </c>
      <c r="AH507" s="4">
        <f>Table3[[#This Row],[Units Produced]]/Table3[[#This Row],[Energy Consumed (kWh)]]</f>
        <v>4.6084828711256121</v>
      </c>
    </row>
    <row r="508" spans="1:34" x14ac:dyDescent="0.3">
      <c r="A508" s="1">
        <f t="shared" ca="1" si="28"/>
        <v>45067</v>
      </c>
      <c r="B508">
        <v>1</v>
      </c>
      <c r="C508" t="s">
        <v>21</v>
      </c>
      <c r="D508">
        <v>444</v>
      </c>
      <c r="E508">
        <v>430</v>
      </c>
      <c r="F508">
        <v>14</v>
      </c>
      <c r="G508">
        <f t="shared" ca="1" si="29"/>
        <v>60</v>
      </c>
      <c r="H508">
        <v>53</v>
      </c>
      <c r="I508">
        <v>403</v>
      </c>
      <c r="J508">
        <v>9</v>
      </c>
      <c r="K508">
        <v>113.69</v>
      </c>
      <c r="L508">
        <v>35</v>
      </c>
      <c r="M508">
        <v>68</v>
      </c>
      <c r="N508">
        <v>3.08</v>
      </c>
      <c r="O508">
        <v>644</v>
      </c>
      <c r="P508">
        <f t="shared" ca="1" si="30"/>
        <v>2</v>
      </c>
      <c r="Q508">
        <v>34</v>
      </c>
      <c r="R508">
        <v>1</v>
      </c>
      <c r="S508">
        <v>3.16</v>
      </c>
      <c r="T508">
        <f t="shared" ca="1" si="31"/>
        <v>517</v>
      </c>
      <c r="U508" s="2">
        <f ca="1">Table3[[#This Row],[Total Operating Time (minutes)]]/Table3[[#This Row],[Production planning Time(minutes)]]</f>
        <v>0.77949709864603478</v>
      </c>
      <c r="V508" s="2">
        <f>Table3[[#This Row],[Units Produced]]/Table3[[#This Row],[Max Capacity]]</f>
        <v>0.68944099378881984</v>
      </c>
      <c r="W508" s="2">
        <f>Table3[[#This Row],[Good Units]]/Table3[[#This Row],[Units Produced]]</f>
        <v>0.96846846846846846</v>
      </c>
      <c r="X508" s="2">
        <f>Table3[[#This Row],[Total Operating Time (minutes)]]/Table3[[#This Row],[Units Produced]]</f>
        <v>0.90765765765765771</v>
      </c>
      <c r="Y508" s="2">
        <f>Table3[[#This Row],[Defective Units]]/Table3[[#This Row],[Units Produced]]</f>
        <v>3.1531531531531529E-2</v>
      </c>
      <c r="Z508" s="4">
        <f ca="1">Table3[[#This Row],[Total Operating Time (minutes)]]/Table3[[#This Row],[Available Time(minutes)]]</f>
        <v>6.7166666666666668</v>
      </c>
      <c r="AA508" s="2">
        <f>Table3[[#This Row],[Good Units]]/Table3[[#This Row],[Units Produced]]</f>
        <v>0.96846846846846846</v>
      </c>
      <c r="AB508" s="2">
        <f>Table3[[#This Row],[Scrap Units]]/Table3[[#This Row],[Units Produced]]</f>
        <v>2.0270270270270271E-2</v>
      </c>
      <c r="AC508" s="4">
        <f>Table3[[#This Row],[Units Produced]]/Table3[[#This Row],[Shift]]</f>
        <v>444</v>
      </c>
      <c r="AD508" s="2">
        <f>Table3[[#This Row],[Units Produced]]/Table3[[#This Row],[Max Capacity]]</f>
        <v>0.68944099378881984</v>
      </c>
      <c r="AE508" s="4">
        <f>Table3[[#This Row],[Repair Time (minutes)]]/Table3[[#This Row],[Number of Repairs]]</f>
        <v>34</v>
      </c>
      <c r="AF508" s="4">
        <f ca="1">Table3[[#This Row],[Total Operating Time (minutes)]]/Table3[[#This Row],[Number of failures]]</f>
        <v>201.5</v>
      </c>
      <c r="AG508" s="4">
        <f>Table3[[#This Row],[Orders Fulfilled]]/Table3[[#This Row],[Orders Received]]</f>
        <v>0.51470588235294112</v>
      </c>
      <c r="AH508" s="4">
        <f>Table3[[#This Row],[Units Produced]]/Table3[[#This Row],[Energy Consumed (kWh)]]</f>
        <v>3.9053566716509809</v>
      </c>
    </row>
    <row r="509" spans="1:34" x14ac:dyDescent="0.3">
      <c r="A509" s="1">
        <f t="shared" ca="1" si="28"/>
        <v>45118</v>
      </c>
      <c r="B509">
        <v>3</v>
      </c>
      <c r="C509" t="s">
        <v>17</v>
      </c>
      <c r="D509">
        <v>476</v>
      </c>
      <c r="E509">
        <v>463</v>
      </c>
      <c r="F509">
        <v>13</v>
      </c>
      <c r="G509">
        <f t="shared" ca="1" si="29"/>
        <v>67</v>
      </c>
      <c r="H509">
        <v>58</v>
      </c>
      <c r="I509">
        <v>425</v>
      </c>
      <c r="J509">
        <v>6</v>
      </c>
      <c r="K509">
        <v>175.98</v>
      </c>
      <c r="L509">
        <v>48</v>
      </c>
      <c r="M509">
        <v>44</v>
      </c>
      <c r="N509">
        <v>3.26</v>
      </c>
      <c r="O509">
        <v>613</v>
      </c>
      <c r="P509">
        <f t="shared" ca="1" si="30"/>
        <v>6</v>
      </c>
      <c r="Q509">
        <v>35</v>
      </c>
      <c r="R509">
        <v>5</v>
      </c>
      <c r="S509">
        <v>3.72</v>
      </c>
      <c r="T509">
        <f t="shared" ca="1" si="31"/>
        <v>578</v>
      </c>
      <c r="U509" s="2">
        <f ca="1">Table3[[#This Row],[Total Operating Time (minutes)]]/Table3[[#This Row],[Production planning Time(minutes)]]</f>
        <v>0.73529411764705888</v>
      </c>
      <c r="V509" s="2">
        <f>Table3[[#This Row],[Units Produced]]/Table3[[#This Row],[Max Capacity]]</f>
        <v>0.77650897226753668</v>
      </c>
      <c r="W509" s="2">
        <f>Table3[[#This Row],[Good Units]]/Table3[[#This Row],[Units Produced]]</f>
        <v>0.97268907563025209</v>
      </c>
      <c r="X509" s="2">
        <f>Table3[[#This Row],[Total Operating Time (minutes)]]/Table3[[#This Row],[Units Produced]]</f>
        <v>0.8928571428571429</v>
      </c>
      <c r="Y509" s="2">
        <f>Table3[[#This Row],[Defective Units]]/Table3[[#This Row],[Units Produced]]</f>
        <v>2.7310924369747899E-2</v>
      </c>
      <c r="Z509" s="4">
        <f ca="1">Table3[[#This Row],[Total Operating Time (minutes)]]/Table3[[#This Row],[Available Time(minutes)]]</f>
        <v>6.3432835820895521</v>
      </c>
      <c r="AA509" s="2">
        <f>Table3[[#This Row],[Good Units]]/Table3[[#This Row],[Units Produced]]</f>
        <v>0.97268907563025209</v>
      </c>
      <c r="AB509" s="2">
        <f>Table3[[#This Row],[Scrap Units]]/Table3[[#This Row],[Units Produced]]</f>
        <v>1.2605042016806723E-2</v>
      </c>
      <c r="AC509" s="4">
        <f>Table3[[#This Row],[Units Produced]]/Table3[[#This Row],[Shift]]</f>
        <v>158.66666666666666</v>
      </c>
      <c r="AD509" s="2">
        <f>Table3[[#This Row],[Units Produced]]/Table3[[#This Row],[Max Capacity]]</f>
        <v>0.77650897226753668</v>
      </c>
      <c r="AE509" s="4">
        <f>Table3[[#This Row],[Repair Time (minutes)]]/Table3[[#This Row],[Number of Repairs]]</f>
        <v>7</v>
      </c>
      <c r="AF509" s="4">
        <f ca="1">Table3[[#This Row],[Total Operating Time (minutes)]]/Table3[[#This Row],[Number of failures]]</f>
        <v>70.833333333333329</v>
      </c>
      <c r="AG509" s="4">
        <f>Table3[[#This Row],[Orders Fulfilled]]/Table3[[#This Row],[Orders Received]]</f>
        <v>1.0909090909090908</v>
      </c>
      <c r="AH509" s="4">
        <f>Table3[[#This Row],[Units Produced]]/Table3[[#This Row],[Energy Consumed (kWh)]]</f>
        <v>2.7048528241845666</v>
      </c>
    </row>
    <row r="510" spans="1:34" x14ac:dyDescent="0.3">
      <c r="A510" s="1">
        <f t="shared" ca="1" si="28"/>
        <v>45293</v>
      </c>
      <c r="B510">
        <v>2</v>
      </c>
      <c r="C510" t="s">
        <v>17</v>
      </c>
      <c r="D510">
        <v>401</v>
      </c>
      <c r="E510">
        <v>385</v>
      </c>
      <c r="F510">
        <v>16</v>
      </c>
      <c r="G510">
        <f t="shared" ca="1" si="29"/>
        <v>63</v>
      </c>
      <c r="H510">
        <v>13</v>
      </c>
      <c r="I510">
        <v>460</v>
      </c>
      <c r="J510">
        <v>10</v>
      </c>
      <c r="K510">
        <v>156.85</v>
      </c>
      <c r="L510">
        <v>37</v>
      </c>
      <c r="M510">
        <v>41</v>
      </c>
      <c r="N510">
        <v>3.31</v>
      </c>
      <c r="O510">
        <v>672</v>
      </c>
      <c r="P510">
        <f t="shared" ca="1" si="30"/>
        <v>5</v>
      </c>
      <c r="Q510">
        <v>37</v>
      </c>
      <c r="R510">
        <v>1</v>
      </c>
      <c r="S510">
        <v>7.34</v>
      </c>
      <c r="T510">
        <f t="shared" ca="1" si="31"/>
        <v>533</v>
      </c>
      <c r="U510" s="2">
        <f ca="1">Table3[[#This Row],[Total Operating Time (minutes)]]/Table3[[#This Row],[Production planning Time(minutes)]]</f>
        <v>0.8630393996247655</v>
      </c>
      <c r="V510" s="2">
        <f>Table3[[#This Row],[Units Produced]]/Table3[[#This Row],[Max Capacity]]</f>
        <v>0.59672619047619047</v>
      </c>
      <c r="W510" s="2">
        <f>Table3[[#This Row],[Good Units]]/Table3[[#This Row],[Units Produced]]</f>
        <v>0.96009975062344144</v>
      </c>
      <c r="X510" s="2">
        <f>Table3[[#This Row],[Total Operating Time (minutes)]]/Table3[[#This Row],[Units Produced]]</f>
        <v>1.1471321695760599</v>
      </c>
      <c r="Y510" s="2">
        <f>Table3[[#This Row],[Defective Units]]/Table3[[#This Row],[Units Produced]]</f>
        <v>3.9900249376558602E-2</v>
      </c>
      <c r="Z510" s="4">
        <f ca="1">Table3[[#This Row],[Total Operating Time (minutes)]]/Table3[[#This Row],[Available Time(minutes)]]</f>
        <v>7.3015873015873014</v>
      </c>
      <c r="AA510" s="2">
        <f>Table3[[#This Row],[Good Units]]/Table3[[#This Row],[Units Produced]]</f>
        <v>0.96009975062344144</v>
      </c>
      <c r="AB510" s="2">
        <f>Table3[[#This Row],[Scrap Units]]/Table3[[#This Row],[Units Produced]]</f>
        <v>2.4937655860349128E-2</v>
      </c>
      <c r="AC510" s="4">
        <f>Table3[[#This Row],[Units Produced]]/Table3[[#This Row],[Shift]]</f>
        <v>200.5</v>
      </c>
      <c r="AD510" s="2">
        <f>Table3[[#This Row],[Units Produced]]/Table3[[#This Row],[Max Capacity]]</f>
        <v>0.59672619047619047</v>
      </c>
      <c r="AE510" s="4">
        <f>Table3[[#This Row],[Repair Time (minutes)]]/Table3[[#This Row],[Number of Repairs]]</f>
        <v>37</v>
      </c>
      <c r="AF510" s="4">
        <f ca="1">Table3[[#This Row],[Total Operating Time (minutes)]]/Table3[[#This Row],[Number of failures]]</f>
        <v>92</v>
      </c>
      <c r="AG510" s="4">
        <f>Table3[[#This Row],[Orders Fulfilled]]/Table3[[#This Row],[Orders Received]]</f>
        <v>0.90243902439024393</v>
      </c>
      <c r="AH510" s="4">
        <f>Table3[[#This Row],[Units Produced]]/Table3[[#This Row],[Energy Consumed (kWh)]]</f>
        <v>2.5565827223461906</v>
      </c>
    </row>
    <row r="511" spans="1:34" x14ac:dyDescent="0.3">
      <c r="A511" s="1">
        <f t="shared" ca="1" si="28"/>
        <v>45234</v>
      </c>
      <c r="B511">
        <v>2</v>
      </c>
      <c r="C511" t="s">
        <v>18</v>
      </c>
      <c r="D511">
        <v>550</v>
      </c>
      <c r="E511">
        <v>536</v>
      </c>
      <c r="F511">
        <v>14</v>
      </c>
      <c r="G511">
        <f t="shared" ca="1" si="29"/>
        <v>63</v>
      </c>
      <c r="H511">
        <v>27</v>
      </c>
      <c r="I511">
        <v>555</v>
      </c>
      <c r="J511">
        <v>7</v>
      </c>
      <c r="K511">
        <v>128.41</v>
      </c>
      <c r="L511">
        <v>51</v>
      </c>
      <c r="M511">
        <v>47</v>
      </c>
      <c r="N511">
        <v>2.71</v>
      </c>
      <c r="O511">
        <v>689</v>
      </c>
      <c r="P511">
        <f t="shared" ca="1" si="30"/>
        <v>6</v>
      </c>
      <c r="Q511">
        <v>28</v>
      </c>
      <c r="R511">
        <v>4</v>
      </c>
      <c r="S511">
        <v>7.25</v>
      </c>
      <c r="T511">
        <f t="shared" ca="1" si="31"/>
        <v>504</v>
      </c>
      <c r="U511" s="2">
        <f ca="1">Table3[[#This Row],[Total Operating Time (minutes)]]/Table3[[#This Row],[Production planning Time(minutes)]]</f>
        <v>1.1011904761904763</v>
      </c>
      <c r="V511" s="2">
        <f>Table3[[#This Row],[Units Produced]]/Table3[[#This Row],[Max Capacity]]</f>
        <v>0.79825834542815677</v>
      </c>
      <c r="W511" s="2">
        <f>Table3[[#This Row],[Good Units]]/Table3[[#This Row],[Units Produced]]</f>
        <v>0.97454545454545449</v>
      </c>
      <c r="X511" s="2">
        <f>Table3[[#This Row],[Total Operating Time (minutes)]]/Table3[[#This Row],[Units Produced]]</f>
        <v>1.009090909090909</v>
      </c>
      <c r="Y511" s="2">
        <f>Table3[[#This Row],[Defective Units]]/Table3[[#This Row],[Units Produced]]</f>
        <v>2.5454545454545455E-2</v>
      </c>
      <c r="Z511" s="4">
        <f ca="1">Table3[[#This Row],[Total Operating Time (minutes)]]/Table3[[#This Row],[Available Time(minutes)]]</f>
        <v>8.8095238095238102</v>
      </c>
      <c r="AA511" s="2">
        <f>Table3[[#This Row],[Good Units]]/Table3[[#This Row],[Units Produced]]</f>
        <v>0.97454545454545449</v>
      </c>
      <c r="AB511" s="2">
        <f>Table3[[#This Row],[Scrap Units]]/Table3[[#This Row],[Units Produced]]</f>
        <v>1.2727272727272728E-2</v>
      </c>
      <c r="AC511" s="4">
        <f>Table3[[#This Row],[Units Produced]]/Table3[[#This Row],[Shift]]</f>
        <v>275</v>
      </c>
      <c r="AD511" s="2">
        <f>Table3[[#This Row],[Units Produced]]/Table3[[#This Row],[Max Capacity]]</f>
        <v>0.79825834542815677</v>
      </c>
      <c r="AE511" s="4">
        <f>Table3[[#This Row],[Repair Time (minutes)]]/Table3[[#This Row],[Number of Repairs]]</f>
        <v>7</v>
      </c>
      <c r="AF511" s="4">
        <f ca="1">Table3[[#This Row],[Total Operating Time (minutes)]]/Table3[[#This Row],[Number of failures]]</f>
        <v>92.5</v>
      </c>
      <c r="AG511" s="4">
        <f>Table3[[#This Row],[Orders Fulfilled]]/Table3[[#This Row],[Orders Received]]</f>
        <v>1.0851063829787233</v>
      </c>
      <c r="AH511" s="4">
        <f>Table3[[#This Row],[Units Produced]]/Table3[[#This Row],[Energy Consumed (kWh)]]</f>
        <v>4.2831555174830624</v>
      </c>
    </row>
    <row r="512" spans="1:34" x14ac:dyDescent="0.3">
      <c r="A512" s="1">
        <f t="shared" ca="1" si="28"/>
        <v>44962</v>
      </c>
      <c r="B512">
        <v>1</v>
      </c>
      <c r="C512" t="s">
        <v>19</v>
      </c>
      <c r="D512">
        <v>626</v>
      </c>
      <c r="E512">
        <v>603</v>
      </c>
      <c r="F512">
        <v>23</v>
      </c>
      <c r="G512">
        <f t="shared" ca="1" si="29"/>
        <v>64</v>
      </c>
      <c r="H512">
        <v>46</v>
      </c>
      <c r="I512">
        <v>425</v>
      </c>
      <c r="J512">
        <v>6</v>
      </c>
      <c r="K512">
        <v>191.61</v>
      </c>
      <c r="L512">
        <v>57</v>
      </c>
      <c r="M512">
        <v>48</v>
      </c>
      <c r="N512">
        <v>2.88</v>
      </c>
      <c r="O512">
        <v>657</v>
      </c>
      <c r="P512">
        <f t="shared" ca="1" si="30"/>
        <v>2</v>
      </c>
      <c r="Q512">
        <v>22</v>
      </c>
      <c r="R512">
        <v>4</v>
      </c>
      <c r="S512">
        <v>7.43</v>
      </c>
      <c r="T512">
        <f t="shared" ca="1" si="31"/>
        <v>511</v>
      </c>
      <c r="U512" s="2">
        <f ca="1">Table3[[#This Row],[Total Operating Time (minutes)]]/Table3[[#This Row],[Production planning Time(minutes)]]</f>
        <v>0.83170254403131116</v>
      </c>
      <c r="V512" s="2">
        <f>Table3[[#This Row],[Units Produced]]/Table3[[#This Row],[Max Capacity]]</f>
        <v>0.95281582952815824</v>
      </c>
      <c r="W512" s="2">
        <f>Table3[[#This Row],[Good Units]]/Table3[[#This Row],[Units Produced]]</f>
        <v>0.96325878594249204</v>
      </c>
      <c r="X512" s="2">
        <f>Table3[[#This Row],[Total Operating Time (minutes)]]/Table3[[#This Row],[Units Produced]]</f>
        <v>0.67891373801916932</v>
      </c>
      <c r="Y512" s="2">
        <f>Table3[[#This Row],[Defective Units]]/Table3[[#This Row],[Units Produced]]</f>
        <v>3.6741214057507986E-2</v>
      </c>
      <c r="Z512" s="4">
        <f ca="1">Table3[[#This Row],[Total Operating Time (minutes)]]/Table3[[#This Row],[Available Time(minutes)]]</f>
        <v>6.640625</v>
      </c>
      <c r="AA512" s="2">
        <f>Table3[[#This Row],[Good Units]]/Table3[[#This Row],[Units Produced]]</f>
        <v>0.96325878594249204</v>
      </c>
      <c r="AB512" s="2">
        <f>Table3[[#This Row],[Scrap Units]]/Table3[[#This Row],[Units Produced]]</f>
        <v>9.5846645367412137E-3</v>
      </c>
      <c r="AC512" s="4">
        <f>Table3[[#This Row],[Units Produced]]/Table3[[#This Row],[Shift]]</f>
        <v>626</v>
      </c>
      <c r="AD512" s="2">
        <f>Table3[[#This Row],[Units Produced]]/Table3[[#This Row],[Max Capacity]]</f>
        <v>0.95281582952815824</v>
      </c>
      <c r="AE512" s="4">
        <f>Table3[[#This Row],[Repair Time (minutes)]]/Table3[[#This Row],[Number of Repairs]]</f>
        <v>5.5</v>
      </c>
      <c r="AF512" s="4">
        <f ca="1">Table3[[#This Row],[Total Operating Time (minutes)]]/Table3[[#This Row],[Number of failures]]</f>
        <v>212.5</v>
      </c>
      <c r="AG512" s="4">
        <f>Table3[[#This Row],[Orders Fulfilled]]/Table3[[#This Row],[Orders Received]]</f>
        <v>1.1875</v>
      </c>
      <c r="AH512" s="4">
        <f>Table3[[#This Row],[Units Produced]]/Table3[[#This Row],[Energy Consumed (kWh)]]</f>
        <v>3.2670528678043942</v>
      </c>
    </row>
    <row r="513" spans="1:34" x14ac:dyDescent="0.3">
      <c r="A513" s="1">
        <f t="shared" ca="1" si="28"/>
        <v>45170</v>
      </c>
      <c r="B513">
        <v>3</v>
      </c>
      <c r="C513" t="s">
        <v>19</v>
      </c>
      <c r="D513">
        <v>402</v>
      </c>
      <c r="E513">
        <v>378</v>
      </c>
      <c r="F513">
        <v>24</v>
      </c>
      <c r="G513">
        <f t="shared" ca="1" si="29"/>
        <v>68</v>
      </c>
      <c r="H513">
        <v>42</v>
      </c>
      <c r="I513">
        <v>575</v>
      </c>
      <c r="J513">
        <v>7</v>
      </c>
      <c r="K513">
        <v>180.07</v>
      </c>
      <c r="L513">
        <v>33</v>
      </c>
      <c r="M513">
        <v>40</v>
      </c>
      <c r="N513">
        <v>3.98</v>
      </c>
      <c r="O513">
        <v>673</v>
      </c>
      <c r="P513">
        <f t="shared" ca="1" si="30"/>
        <v>4</v>
      </c>
      <c r="Q513">
        <v>26</v>
      </c>
      <c r="R513">
        <v>2</v>
      </c>
      <c r="S513">
        <v>7.41</v>
      </c>
      <c r="T513">
        <f t="shared" ca="1" si="31"/>
        <v>511</v>
      </c>
      <c r="U513" s="2">
        <f ca="1">Table3[[#This Row],[Total Operating Time (minutes)]]/Table3[[#This Row],[Production planning Time(minutes)]]</f>
        <v>1.1252446183953033</v>
      </c>
      <c r="V513" s="2">
        <f>Table3[[#This Row],[Units Produced]]/Table3[[#This Row],[Max Capacity]]</f>
        <v>0.59732540861812777</v>
      </c>
      <c r="W513" s="2">
        <f>Table3[[#This Row],[Good Units]]/Table3[[#This Row],[Units Produced]]</f>
        <v>0.94029850746268662</v>
      </c>
      <c r="X513" s="2">
        <f>Table3[[#This Row],[Total Operating Time (minutes)]]/Table3[[#This Row],[Units Produced]]</f>
        <v>1.4303482587064678</v>
      </c>
      <c r="Y513" s="2">
        <f>Table3[[#This Row],[Defective Units]]/Table3[[#This Row],[Units Produced]]</f>
        <v>5.9701492537313432E-2</v>
      </c>
      <c r="Z513" s="4">
        <f ca="1">Table3[[#This Row],[Total Operating Time (minutes)]]/Table3[[#This Row],[Available Time(minutes)]]</f>
        <v>8.4558823529411757</v>
      </c>
      <c r="AA513" s="2">
        <f>Table3[[#This Row],[Good Units]]/Table3[[#This Row],[Units Produced]]</f>
        <v>0.94029850746268662</v>
      </c>
      <c r="AB513" s="2">
        <f>Table3[[#This Row],[Scrap Units]]/Table3[[#This Row],[Units Produced]]</f>
        <v>1.7412935323383085E-2</v>
      </c>
      <c r="AC513" s="4">
        <f>Table3[[#This Row],[Units Produced]]/Table3[[#This Row],[Shift]]</f>
        <v>134</v>
      </c>
      <c r="AD513" s="2">
        <f>Table3[[#This Row],[Units Produced]]/Table3[[#This Row],[Max Capacity]]</f>
        <v>0.59732540861812777</v>
      </c>
      <c r="AE513" s="4">
        <f>Table3[[#This Row],[Repair Time (minutes)]]/Table3[[#This Row],[Number of Repairs]]</f>
        <v>13</v>
      </c>
      <c r="AF513" s="4">
        <f ca="1">Table3[[#This Row],[Total Operating Time (minutes)]]/Table3[[#This Row],[Number of failures]]</f>
        <v>143.75</v>
      </c>
      <c r="AG513" s="4">
        <f>Table3[[#This Row],[Orders Fulfilled]]/Table3[[#This Row],[Orders Received]]</f>
        <v>0.82499999999999996</v>
      </c>
      <c r="AH513" s="4">
        <f>Table3[[#This Row],[Units Produced]]/Table3[[#This Row],[Energy Consumed (kWh)]]</f>
        <v>2.2324651524407177</v>
      </c>
    </row>
    <row r="514" spans="1:34" x14ac:dyDescent="0.3">
      <c r="A514" s="1">
        <f t="shared" ref="A514:A577" ca="1" si="32">RANDBETWEEN(DATE(2023,1,1),DATE(2024,1,10))</f>
        <v>45224</v>
      </c>
      <c r="B514">
        <v>2</v>
      </c>
      <c r="C514" t="s">
        <v>20</v>
      </c>
      <c r="D514">
        <v>469</v>
      </c>
      <c r="E514">
        <v>455</v>
      </c>
      <c r="F514">
        <v>14</v>
      </c>
      <c r="G514">
        <f t="shared" ref="G514:G577" ca="1" si="33">RANDBETWEEN(60,70)</f>
        <v>68</v>
      </c>
      <c r="H514">
        <v>28</v>
      </c>
      <c r="I514">
        <v>540</v>
      </c>
      <c r="J514">
        <v>3</v>
      </c>
      <c r="K514">
        <v>136.63</v>
      </c>
      <c r="L514">
        <v>55</v>
      </c>
      <c r="M514">
        <v>46</v>
      </c>
      <c r="N514">
        <v>3.67</v>
      </c>
      <c r="O514">
        <v>606</v>
      </c>
      <c r="P514">
        <f t="shared" ref="P514:P577" ca="1" si="34">RANDBETWEEN(1,7)</f>
        <v>5</v>
      </c>
      <c r="Q514">
        <v>23</v>
      </c>
      <c r="R514">
        <v>5</v>
      </c>
      <c r="S514">
        <v>7.97</v>
      </c>
      <c r="T514">
        <f t="shared" ref="T514:T577" ca="1" si="35">RANDBETWEEN(500,600)</f>
        <v>550</v>
      </c>
      <c r="U514" s="2">
        <f ca="1">Table3[[#This Row],[Total Operating Time (minutes)]]/Table3[[#This Row],[Production planning Time(minutes)]]</f>
        <v>0.98181818181818181</v>
      </c>
      <c r="V514" s="2">
        <f>Table3[[#This Row],[Units Produced]]/Table3[[#This Row],[Max Capacity]]</f>
        <v>0.77392739273927391</v>
      </c>
      <c r="W514" s="2">
        <f>Table3[[#This Row],[Good Units]]/Table3[[#This Row],[Units Produced]]</f>
        <v>0.97014925373134331</v>
      </c>
      <c r="X514" s="2">
        <f>Table3[[#This Row],[Total Operating Time (minutes)]]/Table3[[#This Row],[Units Produced]]</f>
        <v>1.1513859275053304</v>
      </c>
      <c r="Y514" s="2">
        <f>Table3[[#This Row],[Defective Units]]/Table3[[#This Row],[Units Produced]]</f>
        <v>2.9850746268656716E-2</v>
      </c>
      <c r="Z514" s="4">
        <f ca="1">Table3[[#This Row],[Total Operating Time (minutes)]]/Table3[[#This Row],[Available Time(minutes)]]</f>
        <v>7.9411764705882355</v>
      </c>
      <c r="AA514" s="2">
        <f>Table3[[#This Row],[Good Units]]/Table3[[#This Row],[Units Produced]]</f>
        <v>0.97014925373134331</v>
      </c>
      <c r="AB514" s="2">
        <f>Table3[[#This Row],[Scrap Units]]/Table3[[#This Row],[Units Produced]]</f>
        <v>6.3965884861407248E-3</v>
      </c>
      <c r="AC514" s="4">
        <f>Table3[[#This Row],[Units Produced]]/Table3[[#This Row],[Shift]]</f>
        <v>234.5</v>
      </c>
      <c r="AD514" s="2">
        <f>Table3[[#This Row],[Units Produced]]/Table3[[#This Row],[Max Capacity]]</f>
        <v>0.77392739273927391</v>
      </c>
      <c r="AE514" s="4">
        <f>Table3[[#This Row],[Repair Time (minutes)]]/Table3[[#This Row],[Number of Repairs]]</f>
        <v>4.5999999999999996</v>
      </c>
      <c r="AF514" s="4">
        <f ca="1">Table3[[#This Row],[Total Operating Time (minutes)]]/Table3[[#This Row],[Number of failures]]</f>
        <v>108</v>
      </c>
      <c r="AG514" s="4">
        <f>Table3[[#This Row],[Orders Fulfilled]]/Table3[[#This Row],[Orders Received]]</f>
        <v>1.1956521739130435</v>
      </c>
      <c r="AH514" s="4">
        <f>Table3[[#This Row],[Units Produced]]/Table3[[#This Row],[Energy Consumed (kWh)]]</f>
        <v>3.4326282661201786</v>
      </c>
    </row>
    <row r="515" spans="1:34" x14ac:dyDescent="0.3">
      <c r="A515" s="1">
        <f t="shared" ca="1" si="32"/>
        <v>44927</v>
      </c>
      <c r="B515">
        <v>1</v>
      </c>
      <c r="C515" t="s">
        <v>17</v>
      </c>
      <c r="D515">
        <v>618</v>
      </c>
      <c r="E515">
        <v>602</v>
      </c>
      <c r="F515">
        <v>16</v>
      </c>
      <c r="G515">
        <f t="shared" ca="1" si="33"/>
        <v>65</v>
      </c>
      <c r="H515">
        <v>28</v>
      </c>
      <c r="I515">
        <v>492</v>
      </c>
      <c r="J515">
        <v>4</v>
      </c>
      <c r="K515">
        <v>147.27000000000001</v>
      </c>
      <c r="L515">
        <v>60</v>
      </c>
      <c r="M515">
        <v>34</v>
      </c>
      <c r="N515">
        <v>4.9400000000000004</v>
      </c>
      <c r="O515">
        <v>644</v>
      </c>
      <c r="P515">
        <f t="shared" ca="1" si="34"/>
        <v>7</v>
      </c>
      <c r="Q515">
        <v>28</v>
      </c>
      <c r="R515">
        <v>5</v>
      </c>
      <c r="S515">
        <v>7.26</v>
      </c>
      <c r="T515">
        <f t="shared" ca="1" si="35"/>
        <v>523</v>
      </c>
      <c r="U515" s="2">
        <f ca="1">Table3[[#This Row],[Total Operating Time (minutes)]]/Table3[[#This Row],[Production planning Time(minutes)]]</f>
        <v>0.94072657743785848</v>
      </c>
      <c r="V515" s="2">
        <f>Table3[[#This Row],[Units Produced]]/Table3[[#This Row],[Max Capacity]]</f>
        <v>0.95962732919254656</v>
      </c>
      <c r="W515" s="2">
        <f>Table3[[#This Row],[Good Units]]/Table3[[#This Row],[Units Produced]]</f>
        <v>0.97411003236245952</v>
      </c>
      <c r="X515" s="2">
        <f>Table3[[#This Row],[Total Operating Time (minutes)]]/Table3[[#This Row],[Units Produced]]</f>
        <v>0.79611650485436891</v>
      </c>
      <c r="Y515" s="2">
        <f>Table3[[#This Row],[Defective Units]]/Table3[[#This Row],[Units Produced]]</f>
        <v>2.5889967637540454E-2</v>
      </c>
      <c r="Z515" s="4">
        <f ca="1">Table3[[#This Row],[Total Operating Time (minutes)]]/Table3[[#This Row],[Available Time(minutes)]]</f>
        <v>7.569230769230769</v>
      </c>
      <c r="AA515" s="2">
        <f>Table3[[#This Row],[Good Units]]/Table3[[#This Row],[Units Produced]]</f>
        <v>0.97411003236245952</v>
      </c>
      <c r="AB515" s="2">
        <f>Table3[[#This Row],[Scrap Units]]/Table3[[#This Row],[Units Produced]]</f>
        <v>6.4724919093851136E-3</v>
      </c>
      <c r="AC515" s="4">
        <f>Table3[[#This Row],[Units Produced]]/Table3[[#This Row],[Shift]]</f>
        <v>618</v>
      </c>
      <c r="AD515" s="2">
        <f>Table3[[#This Row],[Units Produced]]/Table3[[#This Row],[Max Capacity]]</f>
        <v>0.95962732919254656</v>
      </c>
      <c r="AE515" s="4">
        <f>Table3[[#This Row],[Repair Time (minutes)]]/Table3[[#This Row],[Number of Repairs]]</f>
        <v>5.6</v>
      </c>
      <c r="AF515" s="4">
        <f ca="1">Table3[[#This Row],[Total Operating Time (minutes)]]/Table3[[#This Row],[Number of failures]]</f>
        <v>70.285714285714292</v>
      </c>
      <c r="AG515" s="4">
        <f>Table3[[#This Row],[Orders Fulfilled]]/Table3[[#This Row],[Orders Received]]</f>
        <v>1.7647058823529411</v>
      </c>
      <c r="AH515" s="4">
        <f>Table3[[#This Row],[Units Produced]]/Table3[[#This Row],[Energy Consumed (kWh)]]</f>
        <v>4.196374006926054</v>
      </c>
    </row>
    <row r="516" spans="1:34" x14ac:dyDescent="0.3">
      <c r="A516" s="1">
        <f t="shared" ca="1" si="32"/>
        <v>45268</v>
      </c>
      <c r="B516">
        <v>3</v>
      </c>
      <c r="C516" t="s">
        <v>17</v>
      </c>
      <c r="D516">
        <v>629</v>
      </c>
      <c r="E516">
        <v>613</v>
      </c>
      <c r="F516">
        <v>16</v>
      </c>
      <c r="G516">
        <f t="shared" ca="1" si="33"/>
        <v>62</v>
      </c>
      <c r="H516">
        <v>11</v>
      </c>
      <c r="I516">
        <v>579</v>
      </c>
      <c r="J516">
        <v>6</v>
      </c>
      <c r="K516">
        <v>195.44</v>
      </c>
      <c r="L516">
        <v>47</v>
      </c>
      <c r="M516">
        <v>42</v>
      </c>
      <c r="N516">
        <v>2.2799999999999998</v>
      </c>
      <c r="O516">
        <v>678</v>
      </c>
      <c r="P516">
        <f t="shared" ca="1" si="34"/>
        <v>4</v>
      </c>
      <c r="Q516">
        <v>34</v>
      </c>
      <c r="R516">
        <v>3</v>
      </c>
      <c r="S516">
        <v>5.2</v>
      </c>
      <c r="T516">
        <f t="shared" ca="1" si="35"/>
        <v>504</v>
      </c>
      <c r="U516" s="2">
        <f ca="1">Table3[[#This Row],[Total Operating Time (minutes)]]/Table3[[#This Row],[Production planning Time(minutes)]]</f>
        <v>1.1488095238095237</v>
      </c>
      <c r="V516" s="2">
        <f>Table3[[#This Row],[Units Produced]]/Table3[[#This Row],[Max Capacity]]</f>
        <v>0.92772861356932157</v>
      </c>
      <c r="W516" s="2">
        <f>Table3[[#This Row],[Good Units]]/Table3[[#This Row],[Units Produced]]</f>
        <v>0.9745627980922098</v>
      </c>
      <c r="X516" s="2">
        <f>Table3[[#This Row],[Total Operating Time (minutes)]]/Table3[[#This Row],[Units Produced]]</f>
        <v>0.92050874403815586</v>
      </c>
      <c r="Y516" s="2">
        <f>Table3[[#This Row],[Defective Units]]/Table3[[#This Row],[Units Produced]]</f>
        <v>2.5437201907790145E-2</v>
      </c>
      <c r="Z516" s="4">
        <f ca="1">Table3[[#This Row],[Total Operating Time (minutes)]]/Table3[[#This Row],[Available Time(minutes)]]</f>
        <v>9.3387096774193541</v>
      </c>
      <c r="AA516" s="2">
        <f>Table3[[#This Row],[Good Units]]/Table3[[#This Row],[Units Produced]]</f>
        <v>0.9745627980922098</v>
      </c>
      <c r="AB516" s="2">
        <f>Table3[[#This Row],[Scrap Units]]/Table3[[#This Row],[Units Produced]]</f>
        <v>9.538950715421303E-3</v>
      </c>
      <c r="AC516" s="4">
        <f>Table3[[#This Row],[Units Produced]]/Table3[[#This Row],[Shift]]</f>
        <v>209.66666666666666</v>
      </c>
      <c r="AD516" s="2">
        <f>Table3[[#This Row],[Units Produced]]/Table3[[#This Row],[Max Capacity]]</f>
        <v>0.92772861356932157</v>
      </c>
      <c r="AE516" s="4">
        <f>Table3[[#This Row],[Repair Time (minutes)]]/Table3[[#This Row],[Number of Repairs]]</f>
        <v>11.333333333333334</v>
      </c>
      <c r="AF516" s="4">
        <f ca="1">Table3[[#This Row],[Total Operating Time (minutes)]]/Table3[[#This Row],[Number of failures]]</f>
        <v>144.75</v>
      </c>
      <c r="AG516" s="4">
        <f>Table3[[#This Row],[Orders Fulfilled]]/Table3[[#This Row],[Orders Received]]</f>
        <v>1.1190476190476191</v>
      </c>
      <c r="AH516" s="4">
        <f>Table3[[#This Row],[Units Produced]]/Table3[[#This Row],[Energy Consumed (kWh)]]</f>
        <v>3.2183790421612772</v>
      </c>
    </row>
    <row r="517" spans="1:34" x14ac:dyDescent="0.3">
      <c r="A517" s="1">
        <f t="shared" ca="1" si="32"/>
        <v>45230</v>
      </c>
      <c r="B517">
        <v>1</v>
      </c>
      <c r="C517" t="s">
        <v>21</v>
      </c>
      <c r="D517">
        <v>531</v>
      </c>
      <c r="E517">
        <v>503</v>
      </c>
      <c r="F517">
        <v>28</v>
      </c>
      <c r="G517">
        <f t="shared" ca="1" si="33"/>
        <v>69</v>
      </c>
      <c r="H517">
        <v>38</v>
      </c>
      <c r="I517">
        <v>500</v>
      </c>
      <c r="J517">
        <v>9</v>
      </c>
      <c r="K517">
        <v>191.14</v>
      </c>
      <c r="L517">
        <v>30</v>
      </c>
      <c r="M517">
        <v>38</v>
      </c>
      <c r="N517">
        <v>3.23</v>
      </c>
      <c r="O517">
        <v>700</v>
      </c>
      <c r="P517">
        <f t="shared" ca="1" si="34"/>
        <v>4</v>
      </c>
      <c r="Q517">
        <v>40</v>
      </c>
      <c r="R517">
        <v>3</v>
      </c>
      <c r="S517">
        <v>4.29</v>
      </c>
      <c r="T517">
        <f t="shared" ca="1" si="35"/>
        <v>585</v>
      </c>
      <c r="U517" s="2">
        <f ca="1">Table3[[#This Row],[Total Operating Time (minutes)]]/Table3[[#This Row],[Production planning Time(minutes)]]</f>
        <v>0.85470085470085466</v>
      </c>
      <c r="V517" s="2">
        <f>Table3[[#This Row],[Units Produced]]/Table3[[#This Row],[Max Capacity]]</f>
        <v>0.75857142857142856</v>
      </c>
      <c r="W517" s="2">
        <f>Table3[[#This Row],[Good Units]]/Table3[[#This Row],[Units Produced]]</f>
        <v>0.9472693032015066</v>
      </c>
      <c r="X517" s="2">
        <f>Table3[[#This Row],[Total Operating Time (minutes)]]/Table3[[#This Row],[Units Produced]]</f>
        <v>0.94161958568738224</v>
      </c>
      <c r="Y517" s="2">
        <f>Table3[[#This Row],[Defective Units]]/Table3[[#This Row],[Units Produced]]</f>
        <v>5.2730696798493411E-2</v>
      </c>
      <c r="Z517" s="4">
        <f ca="1">Table3[[#This Row],[Total Operating Time (minutes)]]/Table3[[#This Row],[Available Time(minutes)]]</f>
        <v>7.2463768115942031</v>
      </c>
      <c r="AA517" s="2">
        <f>Table3[[#This Row],[Good Units]]/Table3[[#This Row],[Units Produced]]</f>
        <v>0.9472693032015066</v>
      </c>
      <c r="AB517" s="2">
        <f>Table3[[#This Row],[Scrap Units]]/Table3[[#This Row],[Units Produced]]</f>
        <v>1.6949152542372881E-2</v>
      </c>
      <c r="AC517" s="4">
        <f>Table3[[#This Row],[Units Produced]]/Table3[[#This Row],[Shift]]</f>
        <v>531</v>
      </c>
      <c r="AD517" s="2">
        <f>Table3[[#This Row],[Units Produced]]/Table3[[#This Row],[Max Capacity]]</f>
        <v>0.75857142857142856</v>
      </c>
      <c r="AE517" s="4">
        <f>Table3[[#This Row],[Repair Time (minutes)]]/Table3[[#This Row],[Number of Repairs]]</f>
        <v>13.333333333333334</v>
      </c>
      <c r="AF517" s="4">
        <f ca="1">Table3[[#This Row],[Total Operating Time (minutes)]]/Table3[[#This Row],[Number of failures]]</f>
        <v>125</v>
      </c>
      <c r="AG517" s="4">
        <f>Table3[[#This Row],[Orders Fulfilled]]/Table3[[#This Row],[Orders Received]]</f>
        <v>0.78947368421052633</v>
      </c>
      <c r="AH517" s="4">
        <f>Table3[[#This Row],[Units Produced]]/Table3[[#This Row],[Energy Consumed (kWh)]]</f>
        <v>2.7780684315161666</v>
      </c>
    </row>
    <row r="518" spans="1:34" x14ac:dyDescent="0.3">
      <c r="A518" s="1">
        <f t="shared" ca="1" si="32"/>
        <v>45200</v>
      </c>
      <c r="B518">
        <v>1</v>
      </c>
      <c r="C518" t="s">
        <v>21</v>
      </c>
      <c r="D518">
        <v>593</v>
      </c>
      <c r="E518">
        <v>574</v>
      </c>
      <c r="F518">
        <v>19</v>
      </c>
      <c r="G518">
        <f t="shared" ca="1" si="33"/>
        <v>61</v>
      </c>
      <c r="H518">
        <v>21</v>
      </c>
      <c r="I518">
        <v>435</v>
      </c>
      <c r="J518">
        <v>3</v>
      </c>
      <c r="K518">
        <v>152.83000000000001</v>
      </c>
      <c r="L518">
        <v>54</v>
      </c>
      <c r="M518">
        <v>67</v>
      </c>
      <c r="N518">
        <v>4.93</v>
      </c>
      <c r="O518">
        <v>614</v>
      </c>
      <c r="P518">
        <f t="shared" ca="1" si="34"/>
        <v>7</v>
      </c>
      <c r="Q518">
        <v>38</v>
      </c>
      <c r="R518">
        <v>4</v>
      </c>
      <c r="S518">
        <v>7.65</v>
      </c>
      <c r="T518">
        <f t="shared" ca="1" si="35"/>
        <v>589</v>
      </c>
      <c r="U518" s="2">
        <f ca="1">Table3[[#This Row],[Total Operating Time (minutes)]]/Table3[[#This Row],[Production planning Time(minutes)]]</f>
        <v>0.73853989813242782</v>
      </c>
      <c r="V518" s="2">
        <f>Table3[[#This Row],[Units Produced]]/Table3[[#This Row],[Max Capacity]]</f>
        <v>0.96579804560260585</v>
      </c>
      <c r="W518" s="2">
        <f>Table3[[#This Row],[Good Units]]/Table3[[#This Row],[Units Produced]]</f>
        <v>0.96795952782462058</v>
      </c>
      <c r="X518" s="2">
        <f>Table3[[#This Row],[Total Operating Time (minutes)]]/Table3[[#This Row],[Units Produced]]</f>
        <v>0.73355817875210794</v>
      </c>
      <c r="Y518" s="2">
        <f>Table3[[#This Row],[Defective Units]]/Table3[[#This Row],[Units Produced]]</f>
        <v>3.2040472175379427E-2</v>
      </c>
      <c r="Z518" s="4">
        <f ca="1">Table3[[#This Row],[Total Operating Time (minutes)]]/Table3[[#This Row],[Available Time(minutes)]]</f>
        <v>7.1311475409836067</v>
      </c>
      <c r="AA518" s="2">
        <f>Table3[[#This Row],[Good Units]]/Table3[[#This Row],[Units Produced]]</f>
        <v>0.96795952782462058</v>
      </c>
      <c r="AB518" s="2">
        <f>Table3[[#This Row],[Scrap Units]]/Table3[[#This Row],[Units Produced]]</f>
        <v>5.0590219224283303E-3</v>
      </c>
      <c r="AC518" s="4">
        <f>Table3[[#This Row],[Units Produced]]/Table3[[#This Row],[Shift]]</f>
        <v>593</v>
      </c>
      <c r="AD518" s="2">
        <f>Table3[[#This Row],[Units Produced]]/Table3[[#This Row],[Max Capacity]]</f>
        <v>0.96579804560260585</v>
      </c>
      <c r="AE518" s="4">
        <f>Table3[[#This Row],[Repair Time (minutes)]]/Table3[[#This Row],[Number of Repairs]]</f>
        <v>9.5</v>
      </c>
      <c r="AF518" s="4">
        <f ca="1">Table3[[#This Row],[Total Operating Time (minutes)]]/Table3[[#This Row],[Number of failures]]</f>
        <v>62.142857142857146</v>
      </c>
      <c r="AG518" s="4">
        <f>Table3[[#This Row],[Orders Fulfilled]]/Table3[[#This Row],[Orders Received]]</f>
        <v>0.80597014925373134</v>
      </c>
      <c r="AH518" s="4">
        <f>Table3[[#This Row],[Units Produced]]/Table3[[#This Row],[Energy Consumed (kWh)]]</f>
        <v>3.8801282470719096</v>
      </c>
    </row>
    <row r="519" spans="1:34" x14ac:dyDescent="0.3">
      <c r="A519" s="1">
        <f t="shared" ca="1" si="32"/>
        <v>45036</v>
      </c>
      <c r="B519">
        <v>3</v>
      </c>
      <c r="C519" t="s">
        <v>19</v>
      </c>
      <c r="D519">
        <v>405</v>
      </c>
      <c r="E519">
        <v>395</v>
      </c>
      <c r="F519">
        <v>10</v>
      </c>
      <c r="G519">
        <f t="shared" ca="1" si="33"/>
        <v>67</v>
      </c>
      <c r="H519">
        <v>19</v>
      </c>
      <c r="I519">
        <v>478</v>
      </c>
      <c r="J519">
        <v>8</v>
      </c>
      <c r="K519">
        <v>100.7</v>
      </c>
      <c r="L519">
        <v>52</v>
      </c>
      <c r="M519">
        <v>40</v>
      </c>
      <c r="N519">
        <v>3.89</v>
      </c>
      <c r="O519">
        <v>615</v>
      </c>
      <c r="P519">
        <f t="shared" ca="1" si="34"/>
        <v>4</v>
      </c>
      <c r="Q519">
        <v>32</v>
      </c>
      <c r="R519">
        <v>4</v>
      </c>
      <c r="S519">
        <v>4.38</v>
      </c>
      <c r="T519">
        <f t="shared" ca="1" si="35"/>
        <v>599</v>
      </c>
      <c r="U519" s="2">
        <f ca="1">Table3[[#This Row],[Total Operating Time (minutes)]]/Table3[[#This Row],[Production planning Time(minutes)]]</f>
        <v>0.79799666110183642</v>
      </c>
      <c r="V519" s="2">
        <f>Table3[[#This Row],[Units Produced]]/Table3[[#This Row],[Max Capacity]]</f>
        <v>0.65853658536585369</v>
      </c>
      <c r="W519" s="2">
        <f>Table3[[#This Row],[Good Units]]/Table3[[#This Row],[Units Produced]]</f>
        <v>0.97530864197530864</v>
      </c>
      <c r="X519" s="2">
        <f>Table3[[#This Row],[Total Operating Time (minutes)]]/Table3[[#This Row],[Units Produced]]</f>
        <v>1.1802469135802469</v>
      </c>
      <c r="Y519" s="2">
        <f>Table3[[#This Row],[Defective Units]]/Table3[[#This Row],[Units Produced]]</f>
        <v>2.4691358024691357E-2</v>
      </c>
      <c r="Z519" s="4">
        <f ca="1">Table3[[#This Row],[Total Operating Time (minutes)]]/Table3[[#This Row],[Available Time(minutes)]]</f>
        <v>7.1343283582089549</v>
      </c>
      <c r="AA519" s="2">
        <f>Table3[[#This Row],[Good Units]]/Table3[[#This Row],[Units Produced]]</f>
        <v>0.97530864197530864</v>
      </c>
      <c r="AB519" s="2">
        <f>Table3[[#This Row],[Scrap Units]]/Table3[[#This Row],[Units Produced]]</f>
        <v>1.9753086419753086E-2</v>
      </c>
      <c r="AC519" s="4">
        <f>Table3[[#This Row],[Units Produced]]/Table3[[#This Row],[Shift]]</f>
        <v>135</v>
      </c>
      <c r="AD519" s="2">
        <f>Table3[[#This Row],[Units Produced]]/Table3[[#This Row],[Max Capacity]]</f>
        <v>0.65853658536585369</v>
      </c>
      <c r="AE519" s="4">
        <f>Table3[[#This Row],[Repair Time (minutes)]]/Table3[[#This Row],[Number of Repairs]]</f>
        <v>8</v>
      </c>
      <c r="AF519" s="4">
        <f ca="1">Table3[[#This Row],[Total Operating Time (minutes)]]/Table3[[#This Row],[Number of failures]]</f>
        <v>119.5</v>
      </c>
      <c r="AG519" s="4">
        <f>Table3[[#This Row],[Orders Fulfilled]]/Table3[[#This Row],[Orders Received]]</f>
        <v>1.3</v>
      </c>
      <c r="AH519" s="4">
        <f>Table3[[#This Row],[Units Produced]]/Table3[[#This Row],[Energy Consumed (kWh)]]</f>
        <v>4.0218470705064551</v>
      </c>
    </row>
    <row r="520" spans="1:34" x14ac:dyDescent="0.3">
      <c r="A520" s="1">
        <f t="shared" ca="1" si="32"/>
        <v>45087</v>
      </c>
      <c r="B520">
        <v>2</v>
      </c>
      <c r="C520" t="s">
        <v>20</v>
      </c>
      <c r="D520">
        <v>415</v>
      </c>
      <c r="E520">
        <v>389</v>
      </c>
      <c r="F520">
        <v>26</v>
      </c>
      <c r="G520">
        <f t="shared" ca="1" si="33"/>
        <v>65</v>
      </c>
      <c r="H520">
        <v>22</v>
      </c>
      <c r="I520">
        <v>478</v>
      </c>
      <c r="J520">
        <v>1</v>
      </c>
      <c r="K520">
        <v>118.53</v>
      </c>
      <c r="L520">
        <v>38</v>
      </c>
      <c r="M520">
        <v>55</v>
      </c>
      <c r="N520">
        <v>2.48</v>
      </c>
      <c r="O520">
        <v>622</v>
      </c>
      <c r="P520">
        <f t="shared" ca="1" si="34"/>
        <v>2</v>
      </c>
      <c r="Q520">
        <v>22</v>
      </c>
      <c r="R520">
        <v>3</v>
      </c>
      <c r="S520">
        <v>6.96</v>
      </c>
      <c r="T520">
        <f t="shared" ca="1" si="35"/>
        <v>573</v>
      </c>
      <c r="U520" s="2">
        <f ca="1">Table3[[#This Row],[Total Operating Time (minutes)]]/Table3[[#This Row],[Production planning Time(minutes)]]</f>
        <v>0.8342059336823735</v>
      </c>
      <c r="V520" s="2">
        <f>Table3[[#This Row],[Units Produced]]/Table3[[#This Row],[Max Capacity]]</f>
        <v>0.66720257234726688</v>
      </c>
      <c r="W520" s="2">
        <f>Table3[[#This Row],[Good Units]]/Table3[[#This Row],[Units Produced]]</f>
        <v>0.9373493975903614</v>
      </c>
      <c r="X520" s="2">
        <f>Table3[[#This Row],[Total Operating Time (minutes)]]/Table3[[#This Row],[Units Produced]]</f>
        <v>1.1518072289156627</v>
      </c>
      <c r="Y520" s="2">
        <f>Table3[[#This Row],[Defective Units]]/Table3[[#This Row],[Units Produced]]</f>
        <v>6.2650602409638559E-2</v>
      </c>
      <c r="Z520" s="4">
        <f ca="1">Table3[[#This Row],[Total Operating Time (minutes)]]/Table3[[#This Row],[Available Time(minutes)]]</f>
        <v>7.3538461538461535</v>
      </c>
      <c r="AA520" s="2">
        <f>Table3[[#This Row],[Good Units]]/Table3[[#This Row],[Units Produced]]</f>
        <v>0.9373493975903614</v>
      </c>
      <c r="AB520" s="2">
        <f>Table3[[#This Row],[Scrap Units]]/Table3[[#This Row],[Units Produced]]</f>
        <v>2.4096385542168677E-3</v>
      </c>
      <c r="AC520" s="4">
        <f>Table3[[#This Row],[Units Produced]]/Table3[[#This Row],[Shift]]</f>
        <v>207.5</v>
      </c>
      <c r="AD520" s="2">
        <f>Table3[[#This Row],[Units Produced]]/Table3[[#This Row],[Max Capacity]]</f>
        <v>0.66720257234726688</v>
      </c>
      <c r="AE520" s="4">
        <f>Table3[[#This Row],[Repair Time (minutes)]]/Table3[[#This Row],[Number of Repairs]]</f>
        <v>7.333333333333333</v>
      </c>
      <c r="AF520" s="4">
        <f ca="1">Table3[[#This Row],[Total Operating Time (minutes)]]/Table3[[#This Row],[Number of failures]]</f>
        <v>239</v>
      </c>
      <c r="AG520" s="4">
        <f>Table3[[#This Row],[Orders Fulfilled]]/Table3[[#This Row],[Orders Received]]</f>
        <v>0.69090909090909092</v>
      </c>
      <c r="AH520" s="4">
        <f>Table3[[#This Row],[Units Produced]]/Table3[[#This Row],[Energy Consumed (kWh)]]</f>
        <v>3.5012233189909727</v>
      </c>
    </row>
    <row r="521" spans="1:34" x14ac:dyDescent="0.3">
      <c r="A521" s="1">
        <f t="shared" ca="1" si="32"/>
        <v>45153</v>
      </c>
      <c r="B521">
        <v>1</v>
      </c>
      <c r="C521" t="s">
        <v>20</v>
      </c>
      <c r="D521">
        <v>653</v>
      </c>
      <c r="E521">
        <v>641</v>
      </c>
      <c r="F521">
        <v>12</v>
      </c>
      <c r="G521">
        <f t="shared" ca="1" si="33"/>
        <v>70</v>
      </c>
      <c r="H521">
        <v>39</v>
      </c>
      <c r="I521">
        <v>537</v>
      </c>
      <c r="J521">
        <v>5</v>
      </c>
      <c r="K521">
        <v>172.55</v>
      </c>
      <c r="L521">
        <v>49</v>
      </c>
      <c r="M521">
        <v>38</v>
      </c>
      <c r="N521">
        <v>2.65</v>
      </c>
      <c r="O521">
        <v>647</v>
      </c>
      <c r="P521">
        <f t="shared" ca="1" si="34"/>
        <v>3</v>
      </c>
      <c r="Q521">
        <v>25</v>
      </c>
      <c r="R521">
        <v>3</v>
      </c>
      <c r="S521">
        <v>4.22</v>
      </c>
      <c r="T521">
        <f t="shared" ca="1" si="35"/>
        <v>589</v>
      </c>
      <c r="U521" s="2">
        <f ca="1">Table3[[#This Row],[Total Operating Time (minutes)]]/Table3[[#This Row],[Production planning Time(minutes)]]</f>
        <v>0.9117147707979627</v>
      </c>
      <c r="V521" s="2">
        <f>Table3[[#This Row],[Units Produced]]/Table3[[#This Row],[Max Capacity]]</f>
        <v>1.009273570324575</v>
      </c>
      <c r="W521" s="2">
        <f>Table3[[#This Row],[Good Units]]/Table3[[#This Row],[Units Produced]]</f>
        <v>0.98162327718223585</v>
      </c>
      <c r="X521" s="2">
        <f>Table3[[#This Row],[Total Operating Time (minutes)]]/Table3[[#This Row],[Units Produced]]</f>
        <v>0.8223583460949464</v>
      </c>
      <c r="Y521" s="2">
        <f>Table3[[#This Row],[Defective Units]]/Table3[[#This Row],[Units Produced]]</f>
        <v>1.8376722817764167E-2</v>
      </c>
      <c r="Z521" s="4">
        <f ca="1">Table3[[#This Row],[Total Operating Time (minutes)]]/Table3[[#This Row],[Available Time(minutes)]]</f>
        <v>7.6714285714285717</v>
      </c>
      <c r="AA521" s="2">
        <f>Table3[[#This Row],[Good Units]]/Table3[[#This Row],[Units Produced]]</f>
        <v>0.98162327718223585</v>
      </c>
      <c r="AB521" s="2">
        <f>Table3[[#This Row],[Scrap Units]]/Table3[[#This Row],[Units Produced]]</f>
        <v>7.656967840735069E-3</v>
      </c>
      <c r="AC521" s="4">
        <f>Table3[[#This Row],[Units Produced]]/Table3[[#This Row],[Shift]]</f>
        <v>653</v>
      </c>
      <c r="AD521" s="2">
        <f>Table3[[#This Row],[Units Produced]]/Table3[[#This Row],[Max Capacity]]</f>
        <v>1.009273570324575</v>
      </c>
      <c r="AE521" s="4">
        <f>Table3[[#This Row],[Repair Time (minutes)]]/Table3[[#This Row],[Number of Repairs]]</f>
        <v>8.3333333333333339</v>
      </c>
      <c r="AF521" s="4">
        <f ca="1">Table3[[#This Row],[Total Operating Time (minutes)]]/Table3[[#This Row],[Number of failures]]</f>
        <v>179</v>
      </c>
      <c r="AG521" s="4">
        <f>Table3[[#This Row],[Orders Fulfilled]]/Table3[[#This Row],[Orders Received]]</f>
        <v>1.2894736842105263</v>
      </c>
      <c r="AH521" s="4">
        <f>Table3[[#This Row],[Units Produced]]/Table3[[#This Row],[Energy Consumed (kWh)]]</f>
        <v>3.784410315850478</v>
      </c>
    </row>
    <row r="522" spans="1:34" x14ac:dyDescent="0.3">
      <c r="A522" s="1">
        <f t="shared" ca="1" si="32"/>
        <v>45011</v>
      </c>
      <c r="B522">
        <v>1</v>
      </c>
      <c r="C522" t="s">
        <v>17</v>
      </c>
      <c r="D522">
        <v>593</v>
      </c>
      <c r="E522">
        <v>574</v>
      </c>
      <c r="F522">
        <v>19</v>
      </c>
      <c r="G522">
        <f t="shared" ca="1" si="33"/>
        <v>65</v>
      </c>
      <c r="H522">
        <v>35</v>
      </c>
      <c r="I522">
        <v>421</v>
      </c>
      <c r="J522">
        <v>9</v>
      </c>
      <c r="K522">
        <v>150.37</v>
      </c>
      <c r="L522">
        <v>36</v>
      </c>
      <c r="M522">
        <v>36</v>
      </c>
      <c r="N522">
        <v>4.46</v>
      </c>
      <c r="O522">
        <v>619</v>
      </c>
      <c r="P522">
        <f t="shared" ca="1" si="34"/>
        <v>5</v>
      </c>
      <c r="Q522">
        <v>32</v>
      </c>
      <c r="R522">
        <v>3</v>
      </c>
      <c r="S522">
        <v>3.12</v>
      </c>
      <c r="T522">
        <f t="shared" ca="1" si="35"/>
        <v>573</v>
      </c>
      <c r="U522" s="2">
        <f ca="1">Table3[[#This Row],[Total Operating Time (minutes)]]/Table3[[#This Row],[Production planning Time(minutes)]]</f>
        <v>0.73472949389179754</v>
      </c>
      <c r="V522" s="2">
        <f>Table3[[#This Row],[Units Produced]]/Table3[[#This Row],[Max Capacity]]</f>
        <v>0.95799676898222941</v>
      </c>
      <c r="W522" s="2">
        <f>Table3[[#This Row],[Good Units]]/Table3[[#This Row],[Units Produced]]</f>
        <v>0.96795952782462058</v>
      </c>
      <c r="X522" s="2">
        <f>Table3[[#This Row],[Total Operating Time (minutes)]]/Table3[[#This Row],[Units Produced]]</f>
        <v>0.7099494097807757</v>
      </c>
      <c r="Y522" s="2">
        <f>Table3[[#This Row],[Defective Units]]/Table3[[#This Row],[Units Produced]]</f>
        <v>3.2040472175379427E-2</v>
      </c>
      <c r="Z522" s="4">
        <f ca="1">Table3[[#This Row],[Total Operating Time (minutes)]]/Table3[[#This Row],[Available Time(minutes)]]</f>
        <v>6.476923076923077</v>
      </c>
      <c r="AA522" s="2">
        <f>Table3[[#This Row],[Good Units]]/Table3[[#This Row],[Units Produced]]</f>
        <v>0.96795952782462058</v>
      </c>
      <c r="AB522" s="2">
        <f>Table3[[#This Row],[Scrap Units]]/Table3[[#This Row],[Units Produced]]</f>
        <v>1.5177065767284991E-2</v>
      </c>
      <c r="AC522" s="4">
        <f>Table3[[#This Row],[Units Produced]]/Table3[[#This Row],[Shift]]</f>
        <v>593</v>
      </c>
      <c r="AD522" s="2">
        <f>Table3[[#This Row],[Units Produced]]/Table3[[#This Row],[Max Capacity]]</f>
        <v>0.95799676898222941</v>
      </c>
      <c r="AE522" s="4">
        <f>Table3[[#This Row],[Repair Time (minutes)]]/Table3[[#This Row],[Number of Repairs]]</f>
        <v>10.666666666666666</v>
      </c>
      <c r="AF522" s="4">
        <f ca="1">Table3[[#This Row],[Total Operating Time (minutes)]]/Table3[[#This Row],[Number of failures]]</f>
        <v>84.2</v>
      </c>
      <c r="AG522" s="4">
        <f>Table3[[#This Row],[Orders Fulfilled]]/Table3[[#This Row],[Orders Received]]</f>
        <v>1</v>
      </c>
      <c r="AH522" s="4">
        <f>Table3[[#This Row],[Units Produced]]/Table3[[#This Row],[Energy Consumed (kWh)]]</f>
        <v>3.9436057724280107</v>
      </c>
    </row>
    <row r="523" spans="1:34" x14ac:dyDescent="0.3">
      <c r="A523" s="1">
        <f t="shared" ca="1" si="32"/>
        <v>45195</v>
      </c>
      <c r="B523">
        <v>2</v>
      </c>
      <c r="C523" t="s">
        <v>20</v>
      </c>
      <c r="D523">
        <v>426</v>
      </c>
      <c r="E523">
        <v>399</v>
      </c>
      <c r="F523">
        <v>27</v>
      </c>
      <c r="G523">
        <f t="shared" ca="1" si="33"/>
        <v>62</v>
      </c>
      <c r="H523">
        <v>10</v>
      </c>
      <c r="I523">
        <v>560</v>
      </c>
      <c r="J523">
        <v>4</v>
      </c>
      <c r="K523">
        <v>119.91</v>
      </c>
      <c r="L523">
        <v>60</v>
      </c>
      <c r="M523">
        <v>53</v>
      </c>
      <c r="N523">
        <v>4.6500000000000004</v>
      </c>
      <c r="O523">
        <v>688</v>
      </c>
      <c r="P523">
        <f t="shared" ca="1" si="34"/>
        <v>1</v>
      </c>
      <c r="Q523">
        <v>36</v>
      </c>
      <c r="R523">
        <v>2</v>
      </c>
      <c r="S523">
        <v>4.13</v>
      </c>
      <c r="T523">
        <f t="shared" ca="1" si="35"/>
        <v>554</v>
      </c>
      <c r="U523" s="2">
        <f ca="1">Table3[[#This Row],[Total Operating Time (minutes)]]/Table3[[#This Row],[Production planning Time(minutes)]]</f>
        <v>1.0108303249097472</v>
      </c>
      <c r="V523" s="2">
        <f>Table3[[#This Row],[Units Produced]]/Table3[[#This Row],[Max Capacity]]</f>
        <v>0.6191860465116279</v>
      </c>
      <c r="W523" s="2">
        <f>Table3[[#This Row],[Good Units]]/Table3[[#This Row],[Units Produced]]</f>
        <v>0.93661971830985913</v>
      </c>
      <c r="X523" s="2">
        <f>Table3[[#This Row],[Total Operating Time (minutes)]]/Table3[[#This Row],[Units Produced]]</f>
        <v>1.3145539906103287</v>
      </c>
      <c r="Y523" s="2">
        <f>Table3[[#This Row],[Defective Units]]/Table3[[#This Row],[Units Produced]]</f>
        <v>6.3380281690140844E-2</v>
      </c>
      <c r="Z523" s="4">
        <f ca="1">Table3[[#This Row],[Total Operating Time (minutes)]]/Table3[[#This Row],[Available Time(minutes)]]</f>
        <v>9.0322580645161299</v>
      </c>
      <c r="AA523" s="2">
        <f>Table3[[#This Row],[Good Units]]/Table3[[#This Row],[Units Produced]]</f>
        <v>0.93661971830985913</v>
      </c>
      <c r="AB523" s="2">
        <f>Table3[[#This Row],[Scrap Units]]/Table3[[#This Row],[Units Produced]]</f>
        <v>9.3896713615023476E-3</v>
      </c>
      <c r="AC523" s="4">
        <f>Table3[[#This Row],[Units Produced]]/Table3[[#This Row],[Shift]]</f>
        <v>213</v>
      </c>
      <c r="AD523" s="2">
        <f>Table3[[#This Row],[Units Produced]]/Table3[[#This Row],[Max Capacity]]</f>
        <v>0.6191860465116279</v>
      </c>
      <c r="AE523" s="4">
        <f>Table3[[#This Row],[Repair Time (minutes)]]/Table3[[#This Row],[Number of Repairs]]</f>
        <v>18</v>
      </c>
      <c r="AF523" s="4">
        <f ca="1">Table3[[#This Row],[Total Operating Time (minutes)]]/Table3[[#This Row],[Number of failures]]</f>
        <v>560</v>
      </c>
      <c r="AG523" s="4">
        <f>Table3[[#This Row],[Orders Fulfilled]]/Table3[[#This Row],[Orders Received]]</f>
        <v>1.1320754716981132</v>
      </c>
      <c r="AH523" s="4">
        <f>Table3[[#This Row],[Units Produced]]/Table3[[#This Row],[Energy Consumed (kWh)]]</f>
        <v>3.5526644983737805</v>
      </c>
    </row>
    <row r="524" spans="1:34" x14ac:dyDescent="0.3">
      <c r="A524" s="1">
        <f t="shared" ca="1" si="32"/>
        <v>44959</v>
      </c>
      <c r="B524">
        <v>3</v>
      </c>
      <c r="C524" t="s">
        <v>19</v>
      </c>
      <c r="D524">
        <v>455</v>
      </c>
      <c r="E524">
        <v>431</v>
      </c>
      <c r="F524">
        <v>24</v>
      </c>
      <c r="G524">
        <f t="shared" ca="1" si="33"/>
        <v>60</v>
      </c>
      <c r="H524">
        <v>11</v>
      </c>
      <c r="I524">
        <v>445</v>
      </c>
      <c r="J524">
        <v>1</v>
      </c>
      <c r="K524">
        <v>151.57</v>
      </c>
      <c r="L524">
        <v>48</v>
      </c>
      <c r="M524">
        <v>38</v>
      </c>
      <c r="N524">
        <v>3.38</v>
      </c>
      <c r="O524">
        <v>604</v>
      </c>
      <c r="P524">
        <f t="shared" ca="1" si="34"/>
        <v>5</v>
      </c>
      <c r="Q524">
        <v>21</v>
      </c>
      <c r="R524">
        <v>3</v>
      </c>
      <c r="S524">
        <v>7.06</v>
      </c>
      <c r="T524">
        <f t="shared" ca="1" si="35"/>
        <v>574</v>
      </c>
      <c r="U524" s="2">
        <f ca="1">Table3[[#This Row],[Total Operating Time (minutes)]]/Table3[[#This Row],[Production planning Time(minutes)]]</f>
        <v>0.77526132404181181</v>
      </c>
      <c r="V524" s="2">
        <f>Table3[[#This Row],[Units Produced]]/Table3[[#This Row],[Max Capacity]]</f>
        <v>0.75331125827814571</v>
      </c>
      <c r="W524" s="2">
        <f>Table3[[#This Row],[Good Units]]/Table3[[#This Row],[Units Produced]]</f>
        <v>0.94725274725274722</v>
      </c>
      <c r="X524" s="2">
        <f>Table3[[#This Row],[Total Operating Time (minutes)]]/Table3[[#This Row],[Units Produced]]</f>
        <v>0.97802197802197799</v>
      </c>
      <c r="Y524" s="2">
        <f>Table3[[#This Row],[Defective Units]]/Table3[[#This Row],[Units Produced]]</f>
        <v>5.2747252747252747E-2</v>
      </c>
      <c r="Z524" s="4">
        <f ca="1">Table3[[#This Row],[Total Operating Time (minutes)]]/Table3[[#This Row],[Available Time(minutes)]]</f>
        <v>7.416666666666667</v>
      </c>
      <c r="AA524" s="2">
        <f>Table3[[#This Row],[Good Units]]/Table3[[#This Row],[Units Produced]]</f>
        <v>0.94725274725274722</v>
      </c>
      <c r="AB524" s="2">
        <f>Table3[[#This Row],[Scrap Units]]/Table3[[#This Row],[Units Produced]]</f>
        <v>2.1978021978021978E-3</v>
      </c>
      <c r="AC524" s="4">
        <f>Table3[[#This Row],[Units Produced]]/Table3[[#This Row],[Shift]]</f>
        <v>151.66666666666666</v>
      </c>
      <c r="AD524" s="2">
        <f>Table3[[#This Row],[Units Produced]]/Table3[[#This Row],[Max Capacity]]</f>
        <v>0.75331125827814571</v>
      </c>
      <c r="AE524" s="4">
        <f>Table3[[#This Row],[Repair Time (minutes)]]/Table3[[#This Row],[Number of Repairs]]</f>
        <v>7</v>
      </c>
      <c r="AF524" s="4">
        <f ca="1">Table3[[#This Row],[Total Operating Time (minutes)]]/Table3[[#This Row],[Number of failures]]</f>
        <v>89</v>
      </c>
      <c r="AG524" s="4">
        <f>Table3[[#This Row],[Orders Fulfilled]]/Table3[[#This Row],[Orders Received]]</f>
        <v>1.263157894736842</v>
      </c>
      <c r="AH524" s="4">
        <f>Table3[[#This Row],[Units Produced]]/Table3[[#This Row],[Energy Consumed (kWh)]]</f>
        <v>3.0019133073827278</v>
      </c>
    </row>
    <row r="525" spans="1:34" x14ac:dyDescent="0.3">
      <c r="A525" s="1">
        <f t="shared" ca="1" si="32"/>
        <v>45174</v>
      </c>
      <c r="B525">
        <v>3</v>
      </c>
      <c r="C525" t="s">
        <v>20</v>
      </c>
      <c r="D525">
        <v>410</v>
      </c>
      <c r="E525">
        <v>398</v>
      </c>
      <c r="F525">
        <v>12</v>
      </c>
      <c r="G525">
        <f t="shared" ca="1" si="33"/>
        <v>61</v>
      </c>
      <c r="H525">
        <v>47</v>
      </c>
      <c r="I525">
        <v>492</v>
      </c>
      <c r="J525">
        <v>7</v>
      </c>
      <c r="K525">
        <v>197.09</v>
      </c>
      <c r="L525">
        <v>40</v>
      </c>
      <c r="M525">
        <v>49</v>
      </c>
      <c r="N525">
        <v>3.48</v>
      </c>
      <c r="O525">
        <v>698</v>
      </c>
      <c r="P525">
        <f t="shared" ca="1" si="34"/>
        <v>4</v>
      </c>
      <c r="Q525">
        <v>32</v>
      </c>
      <c r="R525">
        <v>4</v>
      </c>
      <c r="S525">
        <v>7.18</v>
      </c>
      <c r="T525">
        <f t="shared" ca="1" si="35"/>
        <v>542</v>
      </c>
      <c r="U525" s="2">
        <f ca="1">Table3[[#This Row],[Total Operating Time (minutes)]]/Table3[[#This Row],[Production planning Time(minutes)]]</f>
        <v>0.90774907749077494</v>
      </c>
      <c r="V525" s="2">
        <f>Table3[[#This Row],[Units Produced]]/Table3[[#This Row],[Max Capacity]]</f>
        <v>0.58739255014326652</v>
      </c>
      <c r="W525" s="2">
        <f>Table3[[#This Row],[Good Units]]/Table3[[#This Row],[Units Produced]]</f>
        <v>0.97073170731707314</v>
      </c>
      <c r="X525" s="2">
        <f>Table3[[#This Row],[Total Operating Time (minutes)]]/Table3[[#This Row],[Units Produced]]</f>
        <v>1.2</v>
      </c>
      <c r="Y525" s="2">
        <f>Table3[[#This Row],[Defective Units]]/Table3[[#This Row],[Units Produced]]</f>
        <v>2.9268292682926831E-2</v>
      </c>
      <c r="Z525" s="4">
        <f ca="1">Table3[[#This Row],[Total Operating Time (minutes)]]/Table3[[#This Row],[Available Time(minutes)]]</f>
        <v>8.0655737704918025</v>
      </c>
      <c r="AA525" s="2">
        <f>Table3[[#This Row],[Good Units]]/Table3[[#This Row],[Units Produced]]</f>
        <v>0.97073170731707314</v>
      </c>
      <c r="AB525" s="2">
        <f>Table3[[#This Row],[Scrap Units]]/Table3[[#This Row],[Units Produced]]</f>
        <v>1.7073170731707318E-2</v>
      </c>
      <c r="AC525" s="4">
        <f>Table3[[#This Row],[Units Produced]]/Table3[[#This Row],[Shift]]</f>
        <v>136.66666666666666</v>
      </c>
      <c r="AD525" s="2">
        <f>Table3[[#This Row],[Units Produced]]/Table3[[#This Row],[Max Capacity]]</f>
        <v>0.58739255014326652</v>
      </c>
      <c r="AE525" s="4">
        <f>Table3[[#This Row],[Repair Time (minutes)]]/Table3[[#This Row],[Number of Repairs]]</f>
        <v>8</v>
      </c>
      <c r="AF525" s="4">
        <f ca="1">Table3[[#This Row],[Total Operating Time (minutes)]]/Table3[[#This Row],[Number of failures]]</f>
        <v>123</v>
      </c>
      <c r="AG525" s="4">
        <f>Table3[[#This Row],[Orders Fulfilled]]/Table3[[#This Row],[Orders Received]]</f>
        <v>0.81632653061224492</v>
      </c>
      <c r="AH525" s="4">
        <f>Table3[[#This Row],[Units Produced]]/Table3[[#This Row],[Energy Consumed (kWh)]]</f>
        <v>2.0802678979146583</v>
      </c>
    </row>
    <row r="526" spans="1:34" x14ac:dyDescent="0.3">
      <c r="A526" s="1">
        <f t="shared" ca="1" si="32"/>
        <v>44965</v>
      </c>
      <c r="B526">
        <v>3</v>
      </c>
      <c r="C526" t="s">
        <v>20</v>
      </c>
      <c r="D526">
        <v>674</v>
      </c>
      <c r="E526">
        <v>654</v>
      </c>
      <c r="F526">
        <v>20</v>
      </c>
      <c r="G526">
        <f t="shared" ca="1" si="33"/>
        <v>60</v>
      </c>
      <c r="H526">
        <v>57</v>
      </c>
      <c r="I526">
        <v>548</v>
      </c>
      <c r="J526">
        <v>1</v>
      </c>
      <c r="K526">
        <v>145.66</v>
      </c>
      <c r="L526">
        <v>53</v>
      </c>
      <c r="M526">
        <v>47</v>
      </c>
      <c r="N526">
        <v>3.53</v>
      </c>
      <c r="O526">
        <v>646</v>
      </c>
      <c r="P526">
        <f t="shared" ca="1" si="34"/>
        <v>3</v>
      </c>
      <c r="Q526">
        <v>33</v>
      </c>
      <c r="R526">
        <v>4</v>
      </c>
      <c r="S526">
        <v>6.61</v>
      </c>
      <c r="T526">
        <f t="shared" ca="1" si="35"/>
        <v>598</v>
      </c>
      <c r="U526" s="2">
        <f ca="1">Table3[[#This Row],[Total Operating Time (minutes)]]/Table3[[#This Row],[Production planning Time(minutes)]]</f>
        <v>0.91638795986622068</v>
      </c>
      <c r="V526" s="2">
        <f>Table3[[#This Row],[Units Produced]]/Table3[[#This Row],[Max Capacity]]</f>
        <v>1.0433436532507741</v>
      </c>
      <c r="W526" s="2">
        <f>Table3[[#This Row],[Good Units]]/Table3[[#This Row],[Units Produced]]</f>
        <v>0.97032640949554894</v>
      </c>
      <c r="X526" s="2">
        <f>Table3[[#This Row],[Total Operating Time (minutes)]]/Table3[[#This Row],[Units Produced]]</f>
        <v>0.81305637982195844</v>
      </c>
      <c r="Y526" s="2">
        <f>Table3[[#This Row],[Defective Units]]/Table3[[#This Row],[Units Produced]]</f>
        <v>2.967359050445104E-2</v>
      </c>
      <c r="Z526" s="4">
        <f ca="1">Table3[[#This Row],[Total Operating Time (minutes)]]/Table3[[#This Row],[Available Time(minutes)]]</f>
        <v>9.1333333333333329</v>
      </c>
      <c r="AA526" s="2">
        <f>Table3[[#This Row],[Good Units]]/Table3[[#This Row],[Units Produced]]</f>
        <v>0.97032640949554894</v>
      </c>
      <c r="AB526" s="2">
        <f>Table3[[#This Row],[Scrap Units]]/Table3[[#This Row],[Units Produced]]</f>
        <v>1.483679525222552E-3</v>
      </c>
      <c r="AC526" s="4">
        <f>Table3[[#This Row],[Units Produced]]/Table3[[#This Row],[Shift]]</f>
        <v>224.66666666666666</v>
      </c>
      <c r="AD526" s="2">
        <f>Table3[[#This Row],[Units Produced]]/Table3[[#This Row],[Max Capacity]]</f>
        <v>1.0433436532507741</v>
      </c>
      <c r="AE526" s="4">
        <f>Table3[[#This Row],[Repair Time (minutes)]]/Table3[[#This Row],[Number of Repairs]]</f>
        <v>8.25</v>
      </c>
      <c r="AF526" s="4">
        <f ca="1">Table3[[#This Row],[Total Operating Time (minutes)]]/Table3[[#This Row],[Number of failures]]</f>
        <v>182.66666666666666</v>
      </c>
      <c r="AG526" s="4">
        <f>Table3[[#This Row],[Orders Fulfilled]]/Table3[[#This Row],[Orders Received]]</f>
        <v>1.1276595744680851</v>
      </c>
      <c r="AH526" s="4">
        <f>Table3[[#This Row],[Units Produced]]/Table3[[#This Row],[Energy Consumed (kWh)]]</f>
        <v>4.6272140601400524</v>
      </c>
    </row>
    <row r="527" spans="1:34" x14ac:dyDescent="0.3">
      <c r="A527" s="1">
        <f t="shared" ca="1" si="32"/>
        <v>45192</v>
      </c>
      <c r="B527">
        <v>2</v>
      </c>
      <c r="C527" t="s">
        <v>19</v>
      </c>
      <c r="D527">
        <v>572</v>
      </c>
      <c r="E527">
        <v>557</v>
      </c>
      <c r="F527">
        <v>15</v>
      </c>
      <c r="G527">
        <f t="shared" ca="1" si="33"/>
        <v>65</v>
      </c>
      <c r="H527">
        <v>40</v>
      </c>
      <c r="I527">
        <v>411</v>
      </c>
      <c r="J527">
        <v>5</v>
      </c>
      <c r="K527">
        <v>153.58000000000001</v>
      </c>
      <c r="L527">
        <v>36</v>
      </c>
      <c r="M527">
        <v>34</v>
      </c>
      <c r="N527">
        <v>2.2400000000000002</v>
      </c>
      <c r="O527">
        <v>692</v>
      </c>
      <c r="P527">
        <f t="shared" ca="1" si="34"/>
        <v>1</v>
      </c>
      <c r="Q527">
        <v>22</v>
      </c>
      <c r="R527">
        <v>1</v>
      </c>
      <c r="S527">
        <v>3.17</v>
      </c>
      <c r="T527">
        <f t="shared" ca="1" si="35"/>
        <v>560</v>
      </c>
      <c r="U527" s="2">
        <f ca="1">Table3[[#This Row],[Total Operating Time (minutes)]]/Table3[[#This Row],[Production planning Time(minutes)]]</f>
        <v>0.73392857142857137</v>
      </c>
      <c r="V527" s="2">
        <f>Table3[[#This Row],[Units Produced]]/Table3[[#This Row],[Max Capacity]]</f>
        <v>0.82658959537572252</v>
      </c>
      <c r="W527" s="2">
        <f>Table3[[#This Row],[Good Units]]/Table3[[#This Row],[Units Produced]]</f>
        <v>0.97377622377622375</v>
      </c>
      <c r="X527" s="2">
        <f>Table3[[#This Row],[Total Operating Time (minutes)]]/Table3[[#This Row],[Units Produced]]</f>
        <v>0.71853146853146854</v>
      </c>
      <c r="Y527" s="2">
        <f>Table3[[#This Row],[Defective Units]]/Table3[[#This Row],[Units Produced]]</f>
        <v>2.6223776223776224E-2</v>
      </c>
      <c r="Z527" s="4">
        <f ca="1">Table3[[#This Row],[Total Operating Time (minutes)]]/Table3[[#This Row],[Available Time(minutes)]]</f>
        <v>6.3230769230769228</v>
      </c>
      <c r="AA527" s="2">
        <f>Table3[[#This Row],[Good Units]]/Table3[[#This Row],[Units Produced]]</f>
        <v>0.97377622377622375</v>
      </c>
      <c r="AB527" s="2">
        <f>Table3[[#This Row],[Scrap Units]]/Table3[[#This Row],[Units Produced]]</f>
        <v>8.7412587412587419E-3</v>
      </c>
      <c r="AC527" s="4">
        <f>Table3[[#This Row],[Units Produced]]/Table3[[#This Row],[Shift]]</f>
        <v>286</v>
      </c>
      <c r="AD527" s="2">
        <f>Table3[[#This Row],[Units Produced]]/Table3[[#This Row],[Max Capacity]]</f>
        <v>0.82658959537572252</v>
      </c>
      <c r="AE527" s="4">
        <f>Table3[[#This Row],[Repair Time (minutes)]]/Table3[[#This Row],[Number of Repairs]]</f>
        <v>22</v>
      </c>
      <c r="AF527" s="4">
        <f ca="1">Table3[[#This Row],[Total Operating Time (minutes)]]/Table3[[#This Row],[Number of failures]]</f>
        <v>411</v>
      </c>
      <c r="AG527" s="4">
        <f>Table3[[#This Row],[Orders Fulfilled]]/Table3[[#This Row],[Orders Received]]</f>
        <v>1.0588235294117647</v>
      </c>
      <c r="AH527" s="4">
        <f>Table3[[#This Row],[Units Produced]]/Table3[[#This Row],[Energy Consumed (kWh)]]</f>
        <v>3.7244432868863129</v>
      </c>
    </row>
    <row r="528" spans="1:34" x14ac:dyDescent="0.3">
      <c r="A528" s="1">
        <f t="shared" ca="1" si="32"/>
        <v>45066</v>
      </c>
      <c r="B528">
        <v>3</v>
      </c>
      <c r="C528" t="s">
        <v>19</v>
      </c>
      <c r="D528">
        <v>629</v>
      </c>
      <c r="E528">
        <v>615</v>
      </c>
      <c r="F528">
        <v>14</v>
      </c>
      <c r="G528">
        <f t="shared" ca="1" si="33"/>
        <v>62</v>
      </c>
      <c r="H528">
        <v>14</v>
      </c>
      <c r="I528">
        <v>421</v>
      </c>
      <c r="J528">
        <v>9</v>
      </c>
      <c r="K528">
        <v>138.56</v>
      </c>
      <c r="L528">
        <v>36</v>
      </c>
      <c r="M528">
        <v>67</v>
      </c>
      <c r="N528">
        <v>2.9</v>
      </c>
      <c r="O528">
        <v>634</v>
      </c>
      <c r="P528">
        <f t="shared" ca="1" si="34"/>
        <v>6</v>
      </c>
      <c r="Q528">
        <v>28</v>
      </c>
      <c r="R528">
        <v>4</v>
      </c>
      <c r="S528">
        <v>7.72</v>
      </c>
      <c r="T528">
        <f t="shared" ca="1" si="35"/>
        <v>507</v>
      </c>
      <c r="U528" s="2">
        <f ca="1">Table3[[#This Row],[Total Operating Time (minutes)]]/Table3[[#This Row],[Production planning Time(minutes)]]</f>
        <v>0.83037475345167655</v>
      </c>
      <c r="V528" s="2">
        <f>Table3[[#This Row],[Units Produced]]/Table3[[#This Row],[Max Capacity]]</f>
        <v>0.99211356466876977</v>
      </c>
      <c r="W528" s="2">
        <f>Table3[[#This Row],[Good Units]]/Table3[[#This Row],[Units Produced]]</f>
        <v>0.97774244833068358</v>
      </c>
      <c r="X528" s="2">
        <f>Table3[[#This Row],[Total Operating Time (minutes)]]/Table3[[#This Row],[Units Produced]]</f>
        <v>0.66931637519872811</v>
      </c>
      <c r="Y528" s="2">
        <f>Table3[[#This Row],[Defective Units]]/Table3[[#This Row],[Units Produced]]</f>
        <v>2.2257551669316374E-2</v>
      </c>
      <c r="Z528" s="4">
        <f ca="1">Table3[[#This Row],[Total Operating Time (minutes)]]/Table3[[#This Row],[Available Time(minutes)]]</f>
        <v>6.790322580645161</v>
      </c>
      <c r="AA528" s="2">
        <f>Table3[[#This Row],[Good Units]]/Table3[[#This Row],[Units Produced]]</f>
        <v>0.97774244833068358</v>
      </c>
      <c r="AB528" s="2">
        <f>Table3[[#This Row],[Scrap Units]]/Table3[[#This Row],[Units Produced]]</f>
        <v>1.4308426073131956E-2</v>
      </c>
      <c r="AC528" s="4">
        <f>Table3[[#This Row],[Units Produced]]/Table3[[#This Row],[Shift]]</f>
        <v>209.66666666666666</v>
      </c>
      <c r="AD528" s="2">
        <f>Table3[[#This Row],[Units Produced]]/Table3[[#This Row],[Max Capacity]]</f>
        <v>0.99211356466876977</v>
      </c>
      <c r="AE528" s="4">
        <f>Table3[[#This Row],[Repair Time (minutes)]]/Table3[[#This Row],[Number of Repairs]]</f>
        <v>7</v>
      </c>
      <c r="AF528" s="4">
        <f ca="1">Table3[[#This Row],[Total Operating Time (minutes)]]/Table3[[#This Row],[Number of failures]]</f>
        <v>70.166666666666671</v>
      </c>
      <c r="AG528" s="4">
        <f>Table3[[#This Row],[Orders Fulfilled]]/Table3[[#This Row],[Orders Received]]</f>
        <v>0.53731343283582089</v>
      </c>
      <c r="AH528" s="4">
        <f>Table3[[#This Row],[Units Produced]]/Table3[[#This Row],[Energy Consumed (kWh)]]</f>
        <v>4.5395496535796767</v>
      </c>
    </row>
    <row r="529" spans="1:34" x14ac:dyDescent="0.3">
      <c r="A529" s="1">
        <f t="shared" ca="1" si="32"/>
        <v>44997</v>
      </c>
      <c r="B529">
        <v>2</v>
      </c>
      <c r="C529" t="s">
        <v>21</v>
      </c>
      <c r="D529">
        <v>629</v>
      </c>
      <c r="E529">
        <v>601</v>
      </c>
      <c r="F529">
        <v>28</v>
      </c>
      <c r="G529">
        <f t="shared" ca="1" si="33"/>
        <v>70</v>
      </c>
      <c r="H529">
        <v>26</v>
      </c>
      <c r="I529">
        <v>469</v>
      </c>
      <c r="J529">
        <v>5</v>
      </c>
      <c r="K529">
        <v>187.75</v>
      </c>
      <c r="L529">
        <v>47</v>
      </c>
      <c r="M529">
        <v>40</v>
      </c>
      <c r="N529">
        <v>2.99</v>
      </c>
      <c r="O529">
        <v>686</v>
      </c>
      <c r="P529">
        <f t="shared" ca="1" si="34"/>
        <v>4</v>
      </c>
      <c r="Q529">
        <v>25</v>
      </c>
      <c r="R529">
        <v>5</v>
      </c>
      <c r="S529">
        <v>7.77</v>
      </c>
      <c r="T529">
        <f t="shared" ca="1" si="35"/>
        <v>566</v>
      </c>
      <c r="U529" s="2">
        <f ca="1">Table3[[#This Row],[Total Operating Time (minutes)]]/Table3[[#This Row],[Production planning Time(minutes)]]</f>
        <v>0.82862190812720848</v>
      </c>
      <c r="V529" s="2">
        <f>Table3[[#This Row],[Units Produced]]/Table3[[#This Row],[Max Capacity]]</f>
        <v>0.91690962099125362</v>
      </c>
      <c r="W529" s="2">
        <f>Table3[[#This Row],[Good Units]]/Table3[[#This Row],[Units Produced]]</f>
        <v>0.95548489666136727</v>
      </c>
      <c r="X529" s="2">
        <f>Table3[[#This Row],[Total Operating Time (minutes)]]/Table3[[#This Row],[Units Produced]]</f>
        <v>0.74562798092209859</v>
      </c>
      <c r="Y529" s="2">
        <f>Table3[[#This Row],[Defective Units]]/Table3[[#This Row],[Units Produced]]</f>
        <v>4.4515103338632747E-2</v>
      </c>
      <c r="Z529" s="4">
        <f ca="1">Table3[[#This Row],[Total Operating Time (minutes)]]/Table3[[#This Row],[Available Time(minutes)]]</f>
        <v>6.7</v>
      </c>
      <c r="AA529" s="2">
        <f>Table3[[#This Row],[Good Units]]/Table3[[#This Row],[Units Produced]]</f>
        <v>0.95548489666136727</v>
      </c>
      <c r="AB529" s="2">
        <f>Table3[[#This Row],[Scrap Units]]/Table3[[#This Row],[Units Produced]]</f>
        <v>7.9491255961844191E-3</v>
      </c>
      <c r="AC529" s="4">
        <f>Table3[[#This Row],[Units Produced]]/Table3[[#This Row],[Shift]]</f>
        <v>314.5</v>
      </c>
      <c r="AD529" s="2">
        <f>Table3[[#This Row],[Units Produced]]/Table3[[#This Row],[Max Capacity]]</f>
        <v>0.91690962099125362</v>
      </c>
      <c r="AE529" s="4">
        <f>Table3[[#This Row],[Repair Time (minutes)]]/Table3[[#This Row],[Number of Repairs]]</f>
        <v>5</v>
      </c>
      <c r="AF529" s="4">
        <f ca="1">Table3[[#This Row],[Total Operating Time (minutes)]]/Table3[[#This Row],[Number of failures]]</f>
        <v>117.25</v>
      </c>
      <c r="AG529" s="4">
        <f>Table3[[#This Row],[Orders Fulfilled]]/Table3[[#This Row],[Orders Received]]</f>
        <v>1.175</v>
      </c>
      <c r="AH529" s="4">
        <f>Table3[[#This Row],[Units Produced]]/Table3[[#This Row],[Energy Consumed (kWh)]]</f>
        <v>3.3501997336884153</v>
      </c>
    </row>
    <row r="530" spans="1:34" x14ac:dyDescent="0.3">
      <c r="A530" s="1">
        <f t="shared" ca="1" si="32"/>
        <v>44928</v>
      </c>
      <c r="B530">
        <v>2</v>
      </c>
      <c r="C530" t="s">
        <v>17</v>
      </c>
      <c r="D530">
        <v>479</v>
      </c>
      <c r="E530">
        <v>450</v>
      </c>
      <c r="F530">
        <v>29</v>
      </c>
      <c r="G530">
        <f t="shared" ca="1" si="33"/>
        <v>66</v>
      </c>
      <c r="H530">
        <v>32</v>
      </c>
      <c r="I530">
        <v>561</v>
      </c>
      <c r="J530">
        <v>1</v>
      </c>
      <c r="K530">
        <v>142.80000000000001</v>
      </c>
      <c r="L530">
        <v>32</v>
      </c>
      <c r="M530">
        <v>42</v>
      </c>
      <c r="N530">
        <v>3.96</v>
      </c>
      <c r="O530">
        <v>697</v>
      </c>
      <c r="P530">
        <f t="shared" ca="1" si="34"/>
        <v>3</v>
      </c>
      <c r="Q530">
        <v>25</v>
      </c>
      <c r="R530">
        <v>2</v>
      </c>
      <c r="S530">
        <v>4.3899999999999997</v>
      </c>
      <c r="T530">
        <f t="shared" ca="1" si="35"/>
        <v>557</v>
      </c>
      <c r="U530" s="2">
        <f ca="1">Table3[[#This Row],[Total Operating Time (minutes)]]/Table3[[#This Row],[Production planning Time(minutes)]]</f>
        <v>1.0071813285457809</v>
      </c>
      <c r="V530" s="2">
        <f>Table3[[#This Row],[Units Produced]]/Table3[[#This Row],[Max Capacity]]</f>
        <v>0.68723098995695842</v>
      </c>
      <c r="W530" s="2">
        <f>Table3[[#This Row],[Good Units]]/Table3[[#This Row],[Units Produced]]</f>
        <v>0.93945720250521925</v>
      </c>
      <c r="X530" s="2">
        <f>Table3[[#This Row],[Total Operating Time (minutes)]]/Table3[[#This Row],[Units Produced]]</f>
        <v>1.1711899791231732</v>
      </c>
      <c r="Y530" s="2">
        <f>Table3[[#This Row],[Defective Units]]/Table3[[#This Row],[Units Produced]]</f>
        <v>6.0542797494780795E-2</v>
      </c>
      <c r="Z530" s="4">
        <f ca="1">Table3[[#This Row],[Total Operating Time (minutes)]]/Table3[[#This Row],[Available Time(minutes)]]</f>
        <v>8.5</v>
      </c>
      <c r="AA530" s="2">
        <f>Table3[[#This Row],[Good Units]]/Table3[[#This Row],[Units Produced]]</f>
        <v>0.93945720250521925</v>
      </c>
      <c r="AB530" s="2">
        <f>Table3[[#This Row],[Scrap Units]]/Table3[[#This Row],[Units Produced]]</f>
        <v>2.0876826722338203E-3</v>
      </c>
      <c r="AC530" s="4">
        <f>Table3[[#This Row],[Units Produced]]/Table3[[#This Row],[Shift]]</f>
        <v>239.5</v>
      </c>
      <c r="AD530" s="2">
        <f>Table3[[#This Row],[Units Produced]]/Table3[[#This Row],[Max Capacity]]</f>
        <v>0.68723098995695842</v>
      </c>
      <c r="AE530" s="4">
        <f>Table3[[#This Row],[Repair Time (minutes)]]/Table3[[#This Row],[Number of Repairs]]</f>
        <v>12.5</v>
      </c>
      <c r="AF530" s="4">
        <f ca="1">Table3[[#This Row],[Total Operating Time (minutes)]]/Table3[[#This Row],[Number of failures]]</f>
        <v>187</v>
      </c>
      <c r="AG530" s="4">
        <f>Table3[[#This Row],[Orders Fulfilled]]/Table3[[#This Row],[Orders Received]]</f>
        <v>0.76190476190476186</v>
      </c>
      <c r="AH530" s="4">
        <f>Table3[[#This Row],[Units Produced]]/Table3[[#This Row],[Energy Consumed (kWh)]]</f>
        <v>3.3543417366946775</v>
      </c>
    </row>
    <row r="531" spans="1:34" x14ac:dyDescent="0.3">
      <c r="A531" s="1">
        <f t="shared" ca="1" si="32"/>
        <v>45133</v>
      </c>
      <c r="B531">
        <v>2</v>
      </c>
      <c r="C531" t="s">
        <v>21</v>
      </c>
      <c r="D531">
        <v>548</v>
      </c>
      <c r="E531">
        <v>526</v>
      </c>
      <c r="F531">
        <v>22</v>
      </c>
      <c r="G531">
        <f t="shared" ca="1" si="33"/>
        <v>64</v>
      </c>
      <c r="H531">
        <v>43</v>
      </c>
      <c r="I531">
        <v>401</v>
      </c>
      <c r="J531">
        <v>1</v>
      </c>
      <c r="K531">
        <v>109.64</v>
      </c>
      <c r="L531">
        <v>51</v>
      </c>
      <c r="M531">
        <v>40</v>
      </c>
      <c r="N531">
        <v>3.1</v>
      </c>
      <c r="O531">
        <v>620</v>
      </c>
      <c r="P531">
        <f t="shared" ca="1" si="34"/>
        <v>5</v>
      </c>
      <c r="Q531">
        <v>24</v>
      </c>
      <c r="R531">
        <v>5</v>
      </c>
      <c r="S531">
        <v>5.44</v>
      </c>
      <c r="T531">
        <f t="shared" ca="1" si="35"/>
        <v>569</v>
      </c>
      <c r="U531" s="2">
        <f ca="1">Table3[[#This Row],[Total Operating Time (minutes)]]/Table3[[#This Row],[Production planning Time(minutes)]]</f>
        <v>0.70474516695957823</v>
      </c>
      <c r="V531" s="2">
        <f>Table3[[#This Row],[Units Produced]]/Table3[[#This Row],[Max Capacity]]</f>
        <v>0.88387096774193552</v>
      </c>
      <c r="W531" s="2">
        <f>Table3[[#This Row],[Good Units]]/Table3[[#This Row],[Units Produced]]</f>
        <v>0.95985401459854014</v>
      </c>
      <c r="X531" s="2">
        <f>Table3[[#This Row],[Total Operating Time (minutes)]]/Table3[[#This Row],[Units Produced]]</f>
        <v>0.73175182481751821</v>
      </c>
      <c r="Y531" s="2">
        <f>Table3[[#This Row],[Defective Units]]/Table3[[#This Row],[Units Produced]]</f>
        <v>4.0145985401459854E-2</v>
      </c>
      <c r="Z531" s="4">
        <f ca="1">Table3[[#This Row],[Total Operating Time (minutes)]]/Table3[[#This Row],[Available Time(minutes)]]</f>
        <v>6.265625</v>
      </c>
      <c r="AA531" s="2">
        <f>Table3[[#This Row],[Good Units]]/Table3[[#This Row],[Units Produced]]</f>
        <v>0.95985401459854014</v>
      </c>
      <c r="AB531" s="2">
        <f>Table3[[#This Row],[Scrap Units]]/Table3[[#This Row],[Units Produced]]</f>
        <v>1.8248175182481751E-3</v>
      </c>
      <c r="AC531" s="4">
        <f>Table3[[#This Row],[Units Produced]]/Table3[[#This Row],[Shift]]</f>
        <v>274</v>
      </c>
      <c r="AD531" s="2">
        <f>Table3[[#This Row],[Units Produced]]/Table3[[#This Row],[Max Capacity]]</f>
        <v>0.88387096774193552</v>
      </c>
      <c r="AE531" s="4">
        <f>Table3[[#This Row],[Repair Time (minutes)]]/Table3[[#This Row],[Number of Repairs]]</f>
        <v>4.8</v>
      </c>
      <c r="AF531" s="4">
        <f ca="1">Table3[[#This Row],[Total Operating Time (minutes)]]/Table3[[#This Row],[Number of failures]]</f>
        <v>80.2</v>
      </c>
      <c r="AG531" s="4">
        <f>Table3[[#This Row],[Orders Fulfilled]]/Table3[[#This Row],[Orders Received]]</f>
        <v>1.2749999999999999</v>
      </c>
      <c r="AH531" s="4">
        <f>Table3[[#This Row],[Units Produced]]/Table3[[#This Row],[Energy Consumed (kWh)]]</f>
        <v>4.9981758482305727</v>
      </c>
    </row>
    <row r="532" spans="1:34" x14ac:dyDescent="0.3">
      <c r="A532" s="1">
        <f t="shared" ca="1" si="32"/>
        <v>45069</v>
      </c>
      <c r="B532">
        <v>3</v>
      </c>
      <c r="C532" t="s">
        <v>17</v>
      </c>
      <c r="D532">
        <v>579</v>
      </c>
      <c r="E532">
        <v>558</v>
      </c>
      <c r="F532">
        <v>21</v>
      </c>
      <c r="G532">
        <f t="shared" ca="1" si="33"/>
        <v>70</v>
      </c>
      <c r="H532">
        <v>41</v>
      </c>
      <c r="I532">
        <v>415</v>
      </c>
      <c r="J532">
        <v>6</v>
      </c>
      <c r="K532">
        <v>186.49</v>
      </c>
      <c r="L532">
        <v>35</v>
      </c>
      <c r="M532">
        <v>36</v>
      </c>
      <c r="N532">
        <v>4.4400000000000004</v>
      </c>
      <c r="O532">
        <v>652</v>
      </c>
      <c r="P532">
        <f t="shared" ca="1" si="34"/>
        <v>5</v>
      </c>
      <c r="Q532">
        <v>30</v>
      </c>
      <c r="R532">
        <v>4</v>
      </c>
      <c r="S532">
        <v>6.85</v>
      </c>
      <c r="T532">
        <f t="shared" ca="1" si="35"/>
        <v>517</v>
      </c>
      <c r="U532" s="2">
        <f ca="1">Table3[[#This Row],[Total Operating Time (minutes)]]/Table3[[#This Row],[Production planning Time(minutes)]]</f>
        <v>0.80270793036750487</v>
      </c>
      <c r="V532" s="2">
        <f>Table3[[#This Row],[Units Produced]]/Table3[[#This Row],[Max Capacity]]</f>
        <v>0.8880368098159509</v>
      </c>
      <c r="W532" s="2">
        <f>Table3[[#This Row],[Good Units]]/Table3[[#This Row],[Units Produced]]</f>
        <v>0.96373056994818651</v>
      </c>
      <c r="X532" s="2">
        <f>Table3[[#This Row],[Total Operating Time (minutes)]]/Table3[[#This Row],[Units Produced]]</f>
        <v>0.71675302245250427</v>
      </c>
      <c r="Y532" s="2">
        <f>Table3[[#This Row],[Defective Units]]/Table3[[#This Row],[Units Produced]]</f>
        <v>3.6269430051813469E-2</v>
      </c>
      <c r="Z532" s="4">
        <f ca="1">Table3[[#This Row],[Total Operating Time (minutes)]]/Table3[[#This Row],[Available Time(minutes)]]</f>
        <v>5.9285714285714288</v>
      </c>
      <c r="AA532" s="2">
        <f>Table3[[#This Row],[Good Units]]/Table3[[#This Row],[Units Produced]]</f>
        <v>0.96373056994818651</v>
      </c>
      <c r="AB532" s="2">
        <f>Table3[[#This Row],[Scrap Units]]/Table3[[#This Row],[Units Produced]]</f>
        <v>1.0362694300518135E-2</v>
      </c>
      <c r="AC532" s="4">
        <f>Table3[[#This Row],[Units Produced]]/Table3[[#This Row],[Shift]]</f>
        <v>193</v>
      </c>
      <c r="AD532" s="2">
        <f>Table3[[#This Row],[Units Produced]]/Table3[[#This Row],[Max Capacity]]</f>
        <v>0.8880368098159509</v>
      </c>
      <c r="AE532" s="4">
        <f>Table3[[#This Row],[Repair Time (minutes)]]/Table3[[#This Row],[Number of Repairs]]</f>
        <v>7.5</v>
      </c>
      <c r="AF532" s="4">
        <f ca="1">Table3[[#This Row],[Total Operating Time (minutes)]]/Table3[[#This Row],[Number of failures]]</f>
        <v>83</v>
      </c>
      <c r="AG532" s="4">
        <f>Table3[[#This Row],[Orders Fulfilled]]/Table3[[#This Row],[Orders Received]]</f>
        <v>0.97222222222222221</v>
      </c>
      <c r="AH532" s="4">
        <f>Table3[[#This Row],[Units Produced]]/Table3[[#This Row],[Energy Consumed (kWh)]]</f>
        <v>3.1047241138935062</v>
      </c>
    </row>
    <row r="533" spans="1:34" x14ac:dyDescent="0.3">
      <c r="A533" s="1">
        <f t="shared" ca="1" si="32"/>
        <v>45150</v>
      </c>
      <c r="B533">
        <v>3</v>
      </c>
      <c r="C533" t="s">
        <v>17</v>
      </c>
      <c r="D533">
        <v>659</v>
      </c>
      <c r="E533">
        <v>629</v>
      </c>
      <c r="F533">
        <v>30</v>
      </c>
      <c r="G533">
        <f t="shared" ca="1" si="33"/>
        <v>65</v>
      </c>
      <c r="H533">
        <v>60</v>
      </c>
      <c r="I533">
        <v>534</v>
      </c>
      <c r="J533">
        <v>5</v>
      </c>
      <c r="K533">
        <v>193.76</v>
      </c>
      <c r="L533">
        <v>52</v>
      </c>
      <c r="M533">
        <v>31</v>
      </c>
      <c r="N533">
        <v>4.38</v>
      </c>
      <c r="O533">
        <v>676</v>
      </c>
      <c r="P533">
        <f t="shared" ca="1" si="34"/>
        <v>2</v>
      </c>
      <c r="Q533">
        <v>34</v>
      </c>
      <c r="R533">
        <v>5</v>
      </c>
      <c r="S533">
        <v>7.63</v>
      </c>
      <c r="T533">
        <f t="shared" ca="1" si="35"/>
        <v>577</v>
      </c>
      <c r="U533" s="2">
        <f ca="1">Table3[[#This Row],[Total Operating Time (minutes)]]/Table3[[#This Row],[Production planning Time(minutes)]]</f>
        <v>0.92547660311958402</v>
      </c>
      <c r="V533" s="2">
        <f>Table3[[#This Row],[Units Produced]]/Table3[[#This Row],[Max Capacity]]</f>
        <v>0.9748520710059172</v>
      </c>
      <c r="W533" s="2">
        <f>Table3[[#This Row],[Good Units]]/Table3[[#This Row],[Units Produced]]</f>
        <v>0.95447647951441583</v>
      </c>
      <c r="X533" s="2">
        <f>Table3[[#This Row],[Total Operating Time (minutes)]]/Table3[[#This Row],[Units Produced]]</f>
        <v>0.81031866464339908</v>
      </c>
      <c r="Y533" s="2">
        <f>Table3[[#This Row],[Defective Units]]/Table3[[#This Row],[Units Produced]]</f>
        <v>4.5523520485584217E-2</v>
      </c>
      <c r="Z533" s="4">
        <f ca="1">Table3[[#This Row],[Total Operating Time (minutes)]]/Table3[[#This Row],[Available Time(minutes)]]</f>
        <v>8.2153846153846146</v>
      </c>
      <c r="AA533" s="2">
        <f>Table3[[#This Row],[Good Units]]/Table3[[#This Row],[Units Produced]]</f>
        <v>0.95447647951441583</v>
      </c>
      <c r="AB533" s="2">
        <f>Table3[[#This Row],[Scrap Units]]/Table3[[#This Row],[Units Produced]]</f>
        <v>7.5872534142640367E-3</v>
      </c>
      <c r="AC533" s="4">
        <f>Table3[[#This Row],[Units Produced]]/Table3[[#This Row],[Shift]]</f>
        <v>219.66666666666666</v>
      </c>
      <c r="AD533" s="2">
        <f>Table3[[#This Row],[Units Produced]]/Table3[[#This Row],[Max Capacity]]</f>
        <v>0.9748520710059172</v>
      </c>
      <c r="AE533" s="4">
        <f>Table3[[#This Row],[Repair Time (minutes)]]/Table3[[#This Row],[Number of Repairs]]</f>
        <v>6.8</v>
      </c>
      <c r="AF533" s="4">
        <f ca="1">Table3[[#This Row],[Total Operating Time (minutes)]]/Table3[[#This Row],[Number of failures]]</f>
        <v>267</v>
      </c>
      <c r="AG533" s="4">
        <f>Table3[[#This Row],[Orders Fulfilled]]/Table3[[#This Row],[Orders Received]]</f>
        <v>1.6774193548387097</v>
      </c>
      <c r="AH533" s="4">
        <f>Table3[[#This Row],[Units Produced]]/Table3[[#This Row],[Energy Consumed (kWh)]]</f>
        <v>3.4011147811725846</v>
      </c>
    </row>
    <row r="534" spans="1:34" x14ac:dyDescent="0.3">
      <c r="A534" s="1">
        <f t="shared" ca="1" si="32"/>
        <v>45134</v>
      </c>
      <c r="B534">
        <v>2</v>
      </c>
      <c r="C534" t="s">
        <v>19</v>
      </c>
      <c r="D534">
        <v>524</v>
      </c>
      <c r="E534">
        <v>506</v>
      </c>
      <c r="F534">
        <v>18</v>
      </c>
      <c r="G534">
        <f t="shared" ca="1" si="33"/>
        <v>66</v>
      </c>
      <c r="H534">
        <v>23</v>
      </c>
      <c r="I534">
        <v>598</v>
      </c>
      <c r="J534">
        <v>2</v>
      </c>
      <c r="K534">
        <v>118.2</v>
      </c>
      <c r="L534">
        <v>37</v>
      </c>
      <c r="M534">
        <v>66</v>
      </c>
      <c r="N534">
        <v>2.54</v>
      </c>
      <c r="O534">
        <v>616</v>
      </c>
      <c r="P534">
        <f t="shared" ca="1" si="34"/>
        <v>5</v>
      </c>
      <c r="Q534">
        <v>25</v>
      </c>
      <c r="R534">
        <v>3</v>
      </c>
      <c r="S534">
        <v>3.38</v>
      </c>
      <c r="T534">
        <f t="shared" ca="1" si="35"/>
        <v>542</v>
      </c>
      <c r="U534" s="2">
        <f ca="1">Table3[[#This Row],[Total Operating Time (minutes)]]/Table3[[#This Row],[Production planning Time(minutes)]]</f>
        <v>1.103321033210332</v>
      </c>
      <c r="V534" s="2">
        <f>Table3[[#This Row],[Units Produced]]/Table3[[#This Row],[Max Capacity]]</f>
        <v>0.85064935064935066</v>
      </c>
      <c r="W534" s="2">
        <f>Table3[[#This Row],[Good Units]]/Table3[[#This Row],[Units Produced]]</f>
        <v>0.96564885496183206</v>
      </c>
      <c r="X534" s="2">
        <f>Table3[[#This Row],[Total Operating Time (minutes)]]/Table3[[#This Row],[Units Produced]]</f>
        <v>1.1412213740458015</v>
      </c>
      <c r="Y534" s="2">
        <f>Table3[[#This Row],[Defective Units]]/Table3[[#This Row],[Units Produced]]</f>
        <v>3.4351145038167941E-2</v>
      </c>
      <c r="Z534" s="4">
        <f ca="1">Table3[[#This Row],[Total Operating Time (minutes)]]/Table3[[#This Row],[Available Time(minutes)]]</f>
        <v>9.0606060606060606</v>
      </c>
      <c r="AA534" s="2">
        <f>Table3[[#This Row],[Good Units]]/Table3[[#This Row],[Units Produced]]</f>
        <v>0.96564885496183206</v>
      </c>
      <c r="AB534" s="2">
        <f>Table3[[#This Row],[Scrap Units]]/Table3[[#This Row],[Units Produced]]</f>
        <v>3.8167938931297708E-3</v>
      </c>
      <c r="AC534" s="4">
        <f>Table3[[#This Row],[Units Produced]]/Table3[[#This Row],[Shift]]</f>
        <v>262</v>
      </c>
      <c r="AD534" s="2">
        <f>Table3[[#This Row],[Units Produced]]/Table3[[#This Row],[Max Capacity]]</f>
        <v>0.85064935064935066</v>
      </c>
      <c r="AE534" s="4">
        <f>Table3[[#This Row],[Repair Time (minutes)]]/Table3[[#This Row],[Number of Repairs]]</f>
        <v>8.3333333333333339</v>
      </c>
      <c r="AF534" s="4">
        <f ca="1">Table3[[#This Row],[Total Operating Time (minutes)]]/Table3[[#This Row],[Number of failures]]</f>
        <v>119.6</v>
      </c>
      <c r="AG534" s="4">
        <f>Table3[[#This Row],[Orders Fulfilled]]/Table3[[#This Row],[Orders Received]]</f>
        <v>0.56060606060606055</v>
      </c>
      <c r="AH534" s="4">
        <f>Table3[[#This Row],[Units Produced]]/Table3[[#This Row],[Energy Consumed (kWh)]]</f>
        <v>4.4331641285956005</v>
      </c>
    </row>
    <row r="535" spans="1:34" x14ac:dyDescent="0.3">
      <c r="A535" s="1">
        <f t="shared" ca="1" si="32"/>
        <v>45165</v>
      </c>
      <c r="B535">
        <v>1</v>
      </c>
      <c r="C535" t="s">
        <v>18</v>
      </c>
      <c r="D535">
        <v>549</v>
      </c>
      <c r="E535">
        <v>522</v>
      </c>
      <c r="F535">
        <v>27</v>
      </c>
      <c r="G535">
        <f t="shared" ca="1" si="33"/>
        <v>62</v>
      </c>
      <c r="H535">
        <v>42</v>
      </c>
      <c r="I535">
        <v>571</v>
      </c>
      <c r="J535">
        <v>8</v>
      </c>
      <c r="K535">
        <v>163.96</v>
      </c>
      <c r="L535">
        <v>40</v>
      </c>
      <c r="M535">
        <v>67</v>
      </c>
      <c r="N535">
        <v>3.32</v>
      </c>
      <c r="O535">
        <v>624</v>
      </c>
      <c r="P535">
        <f t="shared" ca="1" si="34"/>
        <v>1</v>
      </c>
      <c r="Q535">
        <v>40</v>
      </c>
      <c r="R535">
        <v>1</v>
      </c>
      <c r="S535">
        <v>7</v>
      </c>
      <c r="T535">
        <f t="shared" ca="1" si="35"/>
        <v>547</v>
      </c>
      <c r="U535" s="2">
        <f ca="1">Table3[[#This Row],[Total Operating Time (minutes)]]/Table3[[#This Row],[Production planning Time(minutes)]]</f>
        <v>1.0438756855575868</v>
      </c>
      <c r="V535" s="2">
        <f>Table3[[#This Row],[Units Produced]]/Table3[[#This Row],[Max Capacity]]</f>
        <v>0.87980769230769229</v>
      </c>
      <c r="W535" s="2">
        <f>Table3[[#This Row],[Good Units]]/Table3[[#This Row],[Units Produced]]</f>
        <v>0.95081967213114749</v>
      </c>
      <c r="X535" s="2">
        <f>Table3[[#This Row],[Total Operating Time (minutes)]]/Table3[[#This Row],[Units Produced]]</f>
        <v>1.0400728597449909</v>
      </c>
      <c r="Y535" s="2">
        <f>Table3[[#This Row],[Defective Units]]/Table3[[#This Row],[Units Produced]]</f>
        <v>4.9180327868852458E-2</v>
      </c>
      <c r="Z535" s="4">
        <f ca="1">Table3[[#This Row],[Total Operating Time (minutes)]]/Table3[[#This Row],[Available Time(minutes)]]</f>
        <v>9.2096774193548381</v>
      </c>
      <c r="AA535" s="2">
        <f>Table3[[#This Row],[Good Units]]/Table3[[#This Row],[Units Produced]]</f>
        <v>0.95081967213114749</v>
      </c>
      <c r="AB535" s="2">
        <f>Table3[[#This Row],[Scrap Units]]/Table3[[#This Row],[Units Produced]]</f>
        <v>1.4571948998178506E-2</v>
      </c>
      <c r="AC535" s="4">
        <f>Table3[[#This Row],[Units Produced]]/Table3[[#This Row],[Shift]]</f>
        <v>549</v>
      </c>
      <c r="AD535" s="2">
        <f>Table3[[#This Row],[Units Produced]]/Table3[[#This Row],[Max Capacity]]</f>
        <v>0.87980769230769229</v>
      </c>
      <c r="AE535" s="4">
        <f>Table3[[#This Row],[Repair Time (minutes)]]/Table3[[#This Row],[Number of Repairs]]</f>
        <v>40</v>
      </c>
      <c r="AF535" s="4">
        <f ca="1">Table3[[#This Row],[Total Operating Time (minutes)]]/Table3[[#This Row],[Number of failures]]</f>
        <v>571</v>
      </c>
      <c r="AG535" s="4">
        <f>Table3[[#This Row],[Orders Fulfilled]]/Table3[[#This Row],[Orders Received]]</f>
        <v>0.59701492537313428</v>
      </c>
      <c r="AH535" s="4">
        <f>Table3[[#This Row],[Units Produced]]/Table3[[#This Row],[Energy Consumed (kWh)]]</f>
        <v>3.3483776530861182</v>
      </c>
    </row>
    <row r="536" spans="1:34" x14ac:dyDescent="0.3">
      <c r="A536" s="1">
        <f t="shared" ca="1" si="32"/>
        <v>45022</v>
      </c>
      <c r="B536">
        <v>1</v>
      </c>
      <c r="C536" t="s">
        <v>17</v>
      </c>
      <c r="D536">
        <v>548</v>
      </c>
      <c r="E536">
        <v>526</v>
      </c>
      <c r="F536">
        <v>22</v>
      </c>
      <c r="G536">
        <f t="shared" ca="1" si="33"/>
        <v>61</v>
      </c>
      <c r="H536">
        <v>24</v>
      </c>
      <c r="I536">
        <v>469</v>
      </c>
      <c r="J536">
        <v>2</v>
      </c>
      <c r="K536">
        <v>187.11</v>
      </c>
      <c r="L536">
        <v>56</v>
      </c>
      <c r="M536">
        <v>53</v>
      </c>
      <c r="N536">
        <v>2.39</v>
      </c>
      <c r="O536">
        <v>624</v>
      </c>
      <c r="P536">
        <f t="shared" ca="1" si="34"/>
        <v>4</v>
      </c>
      <c r="Q536">
        <v>25</v>
      </c>
      <c r="R536">
        <v>5</v>
      </c>
      <c r="S536">
        <v>5.75</v>
      </c>
      <c r="T536">
        <f t="shared" ca="1" si="35"/>
        <v>515</v>
      </c>
      <c r="U536" s="2">
        <f ca="1">Table3[[#This Row],[Total Operating Time (minutes)]]/Table3[[#This Row],[Production planning Time(minutes)]]</f>
        <v>0.91067961165048539</v>
      </c>
      <c r="V536" s="2">
        <f>Table3[[#This Row],[Units Produced]]/Table3[[#This Row],[Max Capacity]]</f>
        <v>0.87820512820512819</v>
      </c>
      <c r="W536" s="2">
        <f>Table3[[#This Row],[Good Units]]/Table3[[#This Row],[Units Produced]]</f>
        <v>0.95985401459854014</v>
      </c>
      <c r="X536" s="2">
        <f>Table3[[#This Row],[Total Operating Time (minutes)]]/Table3[[#This Row],[Units Produced]]</f>
        <v>0.8558394160583942</v>
      </c>
      <c r="Y536" s="2">
        <f>Table3[[#This Row],[Defective Units]]/Table3[[#This Row],[Units Produced]]</f>
        <v>4.0145985401459854E-2</v>
      </c>
      <c r="Z536" s="4">
        <f ca="1">Table3[[#This Row],[Total Operating Time (minutes)]]/Table3[[#This Row],[Available Time(minutes)]]</f>
        <v>7.6885245901639347</v>
      </c>
      <c r="AA536" s="2">
        <f>Table3[[#This Row],[Good Units]]/Table3[[#This Row],[Units Produced]]</f>
        <v>0.95985401459854014</v>
      </c>
      <c r="AB536" s="2">
        <f>Table3[[#This Row],[Scrap Units]]/Table3[[#This Row],[Units Produced]]</f>
        <v>3.6496350364963502E-3</v>
      </c>
      <c r="AC536" s="4">
        <f>Table3[[#This Row],[Units Produced]]/Table3[[#This Row],[Shift]]</f>
        <v>548</v>
      </c>
      <c r="AD536" s="2">
        <f>Table3[[#This Row],[Units Produced]]/Table3[[#This Row],[Max Capacity]]</f>
        <v>0.87820512820512819</v>
      </c>
      <c r="AE536" s="4">
        <f>Table3[[#This Row],[Repair Time (minutes)]]/Table3[[#This Row],[Number of Repairs]]</f>
        <v>5</v>
      </c>
      <c r="AF536" s="4">
        <f ca="1">Table3[[#This Row],[Total Operating Time (minutes)]]/Table3[[#This Row],[Number of failures]]</f>
        <v>117.25</v>
      </c>
      <c r="AG536" s="4">
        <f>Table3[[#This Row],[Orders Fulfilled]]/Table3[[#This Row],[Orders Received]]</f>
        <v>1.0566037735849056</v>
      </c>
      <c r="AH536" s="4">
        <f>Table3[[#This Row],[Units Produced]]/Table3[[#This Row],[Energy Consumed (kWh)]]</f>
        <v>2.9287584843140397</v>
      </c>
    </row>
    <row r="537" spans="1:34" x14ac:dyDescent="0.3">
      <c r="A537" s="1">
        <f t="shared" ca="1" si="32"/>
        <v>45121</v>
      </c>
      <c r="B537">
        <v>3</v>
      </c>
      <c r="C537" t="s">
        <v>21</v>
      </c>
      <c r="D537">
        <v>545</v>
      </c>
      <c r="E537">
        <v>532</v>
      </c>
      <c r="F537">
        <v>13</v>
      </c>
      <c r="G537">
        <f t="shared" ca="1" si="33"/>
        <v>63</v>
      </c>
      <c r="H537">
        <v>55</v>
      </c>
      <c r="I537">
        <v>407</v>
      </c>
      <c r="J537">
        <v>2</v>
      </c>
      <c r="K537">
        <v>118.11</v>
      </c>
      <c r="L537">
        <v>50</v>
      </c>
      <c r="M537">
        <v>48</v>
      </c>
      <c r="N537">
        <v>4.91</v>
      </c>
      <c r="O537">
        <v>670</v>
      </c>
      <c r="P537">
        <f t="shared" ca="1" si="34"/>
        <v>6</v>
      </c>
      <c r="Q537">
        <v>32</v>
      </c>
      <c r="R537">
        <v>1</v>
      </c>
      <c r="S537">
        <v>7.15</v>
      </c>
      <c r="T537">
        <f t="shared" ca="1" si="35"/>
        <v>551</v>
      </c>
      <c r="U537" s="2">
        <f ca="1">Table3[[#This Row],[Total Operating Time (minutes)]]/Table3[[#This Row],[Production planning Time(minutes)]]</f>
        <v>0.73865698729582574</v>
      </c>
      <c r="V537" s="2">
        <f>Table3[[#This Row],[Units Produced]]/Table3[[#This Row],[Max Capacity]]</f>
        <v>0.81343283582089554</v>
      </c>
      <c r="W537" s="2">
        <f>Table3[[#This Row],[Good Units]]/Table3[[#This Row],[Units Produced]]</f>
        <v>0.97614678899082574</v>
      </c>
      <c r="X537" s="2">
        <f>Table3[[#This Row],[Total Operating Time (minutes)]]/Table3[[#This Row],[Units Produced]]</f>
        <v>0.74678899082568806</v>
      </c>
      <c r="Y537" s="2">
        <f>Table3[[#This Row],[Defective Units]]/Table3[[#This Row],[Units Produced]]</f>
        <v>2.3853211009174313E-2</v>
      </c>
      <c r="Z537" s="4">
        <f ca="1">Table3[[#This Row],[Total Operating Time (minutes)]]/Table3[[#This Row],[Available Time(minutes)]]</f>
        <v>6.4603174603174605</v>
      </c>
      <c r="AA537" s="2">
        <f>Table3[[#This Row],[Good Units]]/Table3[[#This Row],[Units Produced]]</f>
        <v>0.97614678899082574</v>
      </c>
      <c r="AB537" s="2">
        <f>Table3[[#This Row],[Scrap Units]]/Table3[[#This Row],[Units Produced]]</f>
        <v>3.669724770642202E-3</v>
      </c>
      <c r="AC537" s="4">
        <f>Table3[[#This Row],[Units Produced]]/Table3[[#This Row],[Shift]]</f>
        <v>181.66666666666666</v>
      </c>
      <c r="AD537" s="2">
        <f>Table3[[#This Row],[Units Produced]]/Table3[[#This Row],[Max Capacity]]</f>
        <v>0.81343283582089554</v>
      </c>
      <c r="AE537" s="4">
        <f>Table3[[#This Row],[Repair Time (minutes)]]/Table3[[#This Row],[Number of Repairs]]</f>
        <v>32</v>
      </c>
      <c r="AF537" s="4">
        <f ca="1">Table3[[#This Row],[Total Operating Time (minutes)]]/Table3[[#This Row],[Number of failures]]</f>
        <v>67.833333333333329</v>
      </c>
      <c r="AG537" s="4">
        <f>Table3[[#This Row],[Orders Fulfilled]]/Table3[[#This Row],[Orders Received]]</f>
        <v>1.0416666666666667</v>
      </c>
      <c r="AH537" s="4">
        <f>Table3[[#This Row],[Units Produced]]/Table3[[#This Row],[Energy Consumed (kWh)]]</f>
        <v>4.6143425620184573</v>
      </c>
    </row>
    <row r="538" spans="1:34" x14ac:dyDescent="0.3">
      <c r="A538" s="1">
        <f t="shared" ca="1" si="32"/>
        <v>45274</v>
      </c>
      <c r="B538">
        <v>2</v>
      </c>
      <c r="C538" t="s">
        <v>21</v>
      </c>
      <c r="D538">
        <v>663</v>
      </c>
      <c r="E538">
        <v>641</v>
      </c>
      <c r="F538">
        <v>22</v>
      </c>
      <c r="G538">
        <f t="shared" ca="1" si="33"/>
        <v>61</v>
      </c>
      <c r="H538">
        <v>56</v>
      </c>
      <c r="I538">
        <v>596</v>
      </c>
      <c r="J538">
        <v>4</v>
      </c>
      <c r="K538">
        <v>184.7</v>
      </c>
      <c r="L538">
        <v>46</v>
      </c>
      <c r="M538">
        <v>42</v>
      </c>
      <c r="N538">
        <v>4.3899999999999997</v>
      </c>
      <c r="O538">
        <v>694</v>
      </c>
      <c r="P538">
        <f t="shared" ca="1" si="34"/>
        <v>2</v>
      </c>
      <c r="Q538">
        <v>22</v>
      </c>
      <c r="R538">
        <v>1</v>
      </c>
      <c r="S538">
        <v>5.75</v>
      </c>
      <c r="T538">
        <f t="shared" ca="1" si="35"/>
        <v>582</v>
      </c>
      <c r="U538" s="2">
        <f ca="1">Table3[[#This Row],[Total Operating Time (minutes)]]/Table3[[#This Row],[Production planning Time(minutes)]]</f>
        <v>1.0240549828178693</v>
      </c>
      <c r="V538" s="2">
        <f>Table3[[#This Row],[Units Produced]]/Table3[[#This Row],[Max Capacity]]</f>
        <v>0.95533141210374639</v>
      </c>
      <c r="W538" s="2">
        <f>Table3[[#This Row],[Good Units]]/Table3[[#This Row],[Units Produced]]</f>
        <v>0.96681749622926094</v>
      </c>
      <c r="X538" s="2">
        <f>Table3[[#This Row],[Total Operating Time (minutes)]]/Table3[[#This Row],[Units Produced]]</f>
        <v>0.89894419306184015</v>
      </c>
      <c r="Y538" s="2">
        <f>Table3[[#This Row],[Defective Units]]/Table3[[#This Row],[Units Produced]]</f>
        <v>3.3182503770739065E-2</v>
      </c>
      <c r="Z538" s="4">
        <f ca="1">Table3[[#This Row],[Total Operating Time (minutes)]]/Table3[[#This Row],[Available Time(minutes)]]</f>
        <v>9.7704918032786878</v>
      </c>
      <c r="AA538" s="2">
        <f>Table3[[#This Row],[Good Units]]/Table3[[#This Row],[Units Produced]]</f>
        <v>0.96681749622926094</v>
      </c>
      <c r="AB538" s="2">
        <f>Table3[[#This Row],[Scrap Units]]/Table3[[#This Row],[Units Produced]]</f>
        <v>6.0331825037707393E-3</v>
      </c>
      <c r="AC538" s="4">
        <f>Table3[[#This Row],[Units Produced]]/Table3[[#This Row],[Shift]]</f>
        <v>331.5</v>
      </c>
      <c r="AD538" s="2">
        <f>Table3[[#This Row],[Units Produced]]/Table3[[#This Row],[Max Capacity]]</f>
        <v>0.95533141210374639</v>
      </c>
      <c r="AE538" s="4">
        <f>Table3[[#This Row],[Repair Time (minutes)]]/Table3[[#This Row],[Number of Repairs]]</f>
        <v>22</v>
      </c>
      <c r="AF538" s="4">
        <f ca="1">Table3[[#This Row],[Total Operating Time (minutes)]]/Table3[[#This Row],[Number of failures]]</f>
        <v>298</v>
      </c>
      <c r="AG538" s="4">
        <f>Table3[[#This Row],[Orders Fulfilled]]/Table3[[#This Row],[Orders Received]]</f>
        <v>1.0952380952380953</v>
      </c>
      <c r="AH538" s="4">
        <f>Table3[[#This Row],[Units Produced]]/Table3[[#This Row],[Energy Consumed (kWh)]]</f>
        <v>3.5896047644829454</v>
      </c>
    </row>
    <row r="539" spans="1:34" x14ac:dyDescent="0.3">
      <c r="A539" s="1">
        <f t="shared" ca="1" si="32"/>
        <v>45207</v>
      </c>
      <c r="B539">
        <v>2</v>
      </c>
      <c r="C539" t="s">
        <v>20</v>
      </c>
      <c r="D539">
        <v>653</v>
      </c>
      <c r="E539">
        <v>635</v>
      </c>
      <c r="F539">
        <v>18</v>
      </c>
      <c r="G539">
        <f t="shared" ca="1" si="33"/>
        <v>61</v>
      </c>
      <c r="H539">
        <v>34</v>
      </c>
      <c r="I539">
        <v>488</v>
      </c>
      <c r="J539">
        <v>4</v>
      </c>
      <c r="K539">
        <v>168.39</v>
      </c>
      <c r="L539">
        <v>50</v>
      </c>
      <c r="M539">
        <v>58</v>
      </c>
      <c r="N539">
        <v>3.66</v>
      </c>
      <c r="O539">
        <v>600</v>
      </c>
      <c r="P539">
        <f t="shared" ca="1" si="34"/>
        <v>7</v>
      </c>
      <c r="Q539">
        <v>33</v>
      </c>
      <c r="R539">
        <v>2</v>
      </c>
      <c r="S539">
        <v>4.13</v>
      </c>
      <c r="T539">
        <f t="shared" ca="1" si="35"/>
        <v>500</v>
      </c>
      <c r="U539" s="2">
        <f ca="1">Table3[[#This Row],[Total Operating Time (minutes)]]/Table3[[#This Row],[Production planning Time(minutes)]]</f>
        <v>0.97599999999999998</v>
      </c>
      <c r="V539" s="2">
        <f>Table3[[#This Row],[Units Produced]]/Table3[[#This Row],[Max Capacity]]</f>
        <v>1.0883333333333334</v>
      </c>
      <c r="W539" s="2">
        <f>Table3[[#This Row],[Good Units]]/Table3[[#This Row],[Units Produced]]</f>
        <v>0.97243491577335373</v>
      </c>
      <c r="X539" s="2">
        <f>Table3[[#This Row],[Total Operating Time (minutes)]]/Table3[[#This Row],[Units Produced]]</f>
        <v>0.74732006125574268</v>
      </c>
      <c r="Y539" s="2">
        <f>Table3[[#This Row],[Defective Units]]/Table3[[#This Row],[Units Produced]]</f>
        <v>2.7565084226646247E-2</v>
      </c>
      <c r="Z539" s="4">
        <f ca="1">Table3[[#This Row],[Total Operating Time (minutes)]]/Table3[[#This Row],[Available Time(minutes)]]</f>
        <v>8</v>
      </c>
      <c r="AA539" s="2">
        <f>Table3[[#This Row],[Good Units]]/Table3[[#This Row],[Units Produced]]</f>
        <v>0.97243491577335373</v>
      </c>
      <c r="AB539" s="2">
        <f>Table3[[#This Row],[Scrap Units]]/Table3[[#This Row],[Units Produced]]</f>
        <v>6.1255742725880554E-3</v>
      </c>
      <c r="AC539" s="4">
        <f>Table3[[#This Row],[Units Produced]]/Table3[[#This Row],[Shift]]</f>
        <v>326.5</v>
      </c>
      <c r="AD539" s="2">
        <f>Table3[[#This Row],[Units Produced]]/Table3[[#This Row],[Max Capacity]]</f>
        <v>1.0883333333333334</v>
      </c>
      <c r="AE539" s="4">
        <f>Table3[[#This Row],[Repair Time (minutes)]]/Table3[[#This Row],[Number of Repairs]]</f>
        <v>16.5</v>
      </c>
      <c r="AF539" s="4">
        <f ca="1">Table3[[#This Row],[Total Operating Time (minutes)]]/Table3[[#This Row],[Number of failures]]</f>
        <v>69.714285714285708</v>
      </c>
      <c r="AG539" s="4">
        <f>Table3[[#This Row],[Orders Fulfilled]]/Table3[[#This Row],[Orders Received]]</f>
        <v>0.86206896551724133</v>
      </c>
      <c r="AH539" s="4">
        <f>Table3[[#This Row],[Units Produced]]/Table3[[#This Row],[Energy Consumed (kWh)]]</f>
        <v>3.8779024882712751</v>
      </c>
    </row>
    <row r="540" spans="1:34" x14ac:dyDescent="0.3">
      <c r="A540" s="1">
        <f t="shared" ca="1" si="32"/>
        <v>45017</v>
      </c>
      <c r="B540">
        <v>3</v>
      </c>
      <c r="C540" t="s">
        <v>19</v>
      </c>
      <c r="D540">
        <v>473</v>
      </c>
      <c r="E540">
        <v>457</v>
      </c>
      <c r="F540">
        <v>16</v>
      </c>
      <c r="G540">
        <f t="shared" ca="1" si="33"/>
        <v>64</v>
      </c>
      <c r="H540">
        <v>34</v>
      </c>
      <c r="I540">
        <v>506</v>
      </c>
      <c r="J540">
        <v>7</v>
      </c>
      <c r="K540">
        <v>171.39</v>
      </c>
      <c r="L540">
        <v>59</v>
      </c>
      <c r="M540">
        <v>66</v>
      </c>
      <c r="N540">
        <v>2.93</v>
      </c>
      <c r="O540">
        <v>650</v>
      </c>
      <c r="P540">
        <f t="shared" ca="1" si="34"/>
        <v>4</v>
      </c>
      <c r="Q540">
        <v>25</v>
      </c>
      <c r="R540">
        <v>4</v>
      </c>
      <c r="S540">
        <v>6.54</v>
      </c>
      <c r="T540">
        <f t="shared" ca="1" si="35"/>
        <v>514</v>
      </c>
      <c r="U540" s="2">
        <f ca="1">Table3[[#This Row],[Total Operating Time (minutes)]]/Table3[[#This Row],[Production planning Time(minutes)]]</f>
        <v>0.98443579766536971</v>
      </c>
      <c r="V540" s="2">
        <f>Table3[[#This Row],[Units Produced]]/Table3[[#This Row],[Max Capacity]]</f>
        <v>0.72769230769230764</v>
      </c>
      <c r="W540" s="2">
        <f>Table3[[#This Row],[Good Units]]/Table3[[#This Row],[Units Produced]]</f>
        <v>0.96617336152219868</v>
      </c>
      <c r="X540" s="2">
        <f>Table3[[#This Row],[Total Operating Time (minutes)]]/Table3[[#This Row],[Units Produced]]</f>
        <v>1.069767441860465</v>
      </c>
      <c r="Y540" s="2">
        <f>Table3[[#This Row],[Defective Units]]/Table3[[#This Row],[Units Produced]]</f>
        <v>3.382663847780127E-2</v>
      </c>
      <c r="Z540" s="4">
        <f ca="1">Table3[[#This Row],[Total Operating Time (minutes)]]/Table3[[#This Row],[Available Time(minutes)]]</f>
        <v>7.90625</v>
      </c>
      <c r="AA540" s="2">
        <f>Table3[[#This Row],[Good Units]]/Table3[[#This Row],[Units Produced]]</f>
        <v>0.96617336152219868</v>
      </c>
      <c r="AB540" s="2">
        <f>Table3[[#This Row],[Scrap Units]]/Table3[[#This Row],[Units Produced]]</f>
        <v>1.4799154334038054E-2</v>
      </c>
      <c r="AC540" s="4">
        <f>Table3[[#This Row],[Units Produced]]/Table3[[#This Row],[Shift]]</f>
        <v>157.66666666666666</v>
      </c>
      <c r="AD540" s="2">
        <f>Table3[[#This Row],[Units Produced]]/Table3[[#This Row],[Max Capacity]]</f>
        <v>0.72769230769230764</v>
      </c>
      <c r="AE540" s="4">
        <f>Table3[[#This Row],[Repair Time (minutes)]]/Table3[[#This Row],[Number of Repairs]]</f>
        <v>6.25</v>
      </c>
      <c r="AF540" s="4">
        <f ca="1">Table3[[#This Row],[Total Operating Time (minutes)]]/Table3[[#This Row],[Number of failures]]</f>
        <v>126.5</v>
      </c>
      <c r="AG540" s="4">
        <f>Table3[[#This Row],[Orders Fulfilled]]/Table3[[#This Row],[Orders Received]]</f>
        <v>0.89393939393939392</v>
      </c>
      <c r="AH540" s="4">
        <f>Table3[[#This Row],[Units Produced]]/Table3[[#This Row],[Energy Consumed (kWh)]]</f>
        <v>2.7597876188809152</v>
      </c>
    </row>
    <row r="541" spans="1:34" x14ac:dyDescent="0.3">
      <c r="A541" s="1">
        <f t="shared" ca="1" si="32"/>
        <v>45090</v>
      </c>
      <c r="B541">
        <v>1</v>
      </c>
      <c r="C541" t="s">
        <v>17</v>
      </c>
      <c r="D541">
        <v>535</v>
      </c>
      <c r="E541">
        <v>516</v>
      </c>
      <c r="F541">
        <v>19</v>
      </c>
      <c r="G541">
        <f t="shared" ca="1" si="33"/>
        <v>66</v>
      </c>
      <c r="H541">
        <v>30</v>
      </c>
      <c r="I541">
        <v>478</v>
      </c>
      <c r="J541">
        <v>10</v>
      </c>
      <c r="K541">
        <v>129.32</v>
      </c>
      <c r="L541">
        <v>50</v>
      </c>
      <c r="M541">
        <v>46</v>
      </c>
      <c r="N541">
        <v>3.55</v>
      </c>
      <c r="O541">
        <v>700</v>
      </c>
      <c r="P541">
        <f t="shared" ca="1" si="34"/>
        <v>6</v>
      </c>
      <c r="Q541">
        <v>39</v>
      </c>
      <c r="R541">
        <v>3</v>
      </c>
      <c r="S541">
        <v>7.57</v>
      </c>
      <c r="T541">
        <f t="shared" ca="1" si="35"/>
        <v>503</v>
      </c>
      <c r="U541" s="2">
        <f ca="1">Table3[[#This Row],[Total Operating Time (minutes)]]/Table3[[#This Row],[Production planning Time(minutes)]]</f>
        <v>0.95029821073558651</v>
      </c>
      <c r="V541" s="2">
        <f>Table3[[#This Row],[Units Produced]]/Table3[[#This Row],[Max Capacity]]</f>
        <v>0.76428571428571423</v>
      </c>
      <c r="W541" s="2">
        <f>Table3[[#This Row],[Good Units]]/Table3[[#This Row],[Units Produced]]</f>
        <v>0.96448598130841123</v>
      </c>
      <c r="X541" s="2">
        <f>Table3[[#This Row],[Total Operating Time (minutes)]]/Table3[[#This Row],[Units Produced]]</f>
        <v>0.8934579439252337</v>
      </c>
      <c r="Y541" s="2">
        <f>Table3[[#This Row],[Defective Units]]/Table3[[#This Row],[Units Produced]]</f>
        <v>3.5514018691588788E-2</v>
      </c>
      <c r="Z541" s="4">
        <f ca="1">Table3[[#This Row],[Total Operating Time (minutes)]]/Table3[[#This Row],[Available Time(minutes)]]</f>
        <v>7.2424242424242422</v>
      </c>
      <c r="AA541" s="2">
        <f>Table3[[#This Row],[Good Units]]/Table3[[#This Row],[Units Produced]]</f>
        <v>0.96448598130841123</v>
      </c>
      <c r="AB541" s="2">
        <f>Table3[[#This Row],[Scrap Units]]/Table3[[#This Row],[Units Produced]]</f>
        <v>1.8691588785046728E-2</v>
      </c>
      <c r="AC541" s="4">
        <f>Table3[[#This Row],[Units Produced]]/Table3[[#This Row],[Shift]]</f>
        <v>535</v>
      </c>
      <c r="AD541" s="2">
        <f>Table3[[#This Row],[Units Produced]]/Table3[[#This Row],[Max Capacity]]</f>
        <v>0.76428571428571423</v>
      </c>
      <c r="AE541" s="4">
        <f>Table3[[#This Row],[Repair Time (minutes)]]/Table3[[#This Row],[Number of Repairs]]</f>
        <v>13</v>
      </c>
      <c r="AF541" s="4">
        <f ca="1">Table3[[#This Row],[Total Operating Time (minutes)]]/Table3[[#This Row],[Number of failures]]</f>
        <v>79.666666666666671</v>
      </c>
      <c r="AG541" s="4">
        <f>Table3[[#This Row],[Orders Fulfilled]]/Table3[[#This Row],[Orders Received]]</f>
        <v>1.0869565217391304</v>
      </c>
      <c r="AH541" s="4">
        <f>Table3[[#This Row],[Units Produced]]/Table3[[#This Row],[Energy Consumed (kWh)]]</f>
        <v>4.1370244355088159</v>
      </c>
    </row>
    <row r="542" spans="1:34" x14ac:dyDescent="0.3">
      <c r="A542" s="1">
        <f t="shared" ca="1" si="32"/>
        <v>45102</v>
      </c>
      <c r="B542">
        <v>3</v>
      </c>
      <c r="C542" t="s">
        <v>19</v>
      </c>
      <c r="D542">
        <v>613</v>
      </c>
      <c r="E542">
        <v>588</v>
      </c>
      <c r="F542">
        <v>25</v>
      </c>
      <c r="G542">
        <f t="shared" ca="1" si="33"/>
        <v>62</v>
      </c>
      <c r="H542">
        <v>60</v>
      </c>
      <c r="I542">
        <v>434</v>
      </c>
      <c r="J542">
        <v>5</v>
      </c>
      <c r="K542">
        <v>161.37</v>
      </c>
      <c r="L542">
        <v>32</v>
      </c>
      <c r="M542">
        <v>53</v>
      </c>
      <c r="N542">
        <v>3.5</v>
      </c>
      <c r="O542">
        <v>657</v>
      </c>
      <c r="P542">
        <f t="shared" ca="1" si="34"/>
        <v>5</v>
      </c>
      <c r="Q542">
        <v>29</v>
      </c>
      <c r="R542">
        <v>2</v>
      </c>
      <c r="S542">
        <v>3.79</v>
      </c>
      <c r="T542">
        <f t="shared" ca="1" si="35"/>
        <v>593</v>
      </c>
      <c r="U542" s="2">
        <f ca="1">Table3[[#This Row],[Total Operating Time (minutes)]]/Table3[[#This Row],[Production planning Time(minutes)]]</f>
        <v>0.73187183811129852</v>
      </c>
      <c r="V542" s="2">
        <f>Table3[[#This Row],[Units Produced]]/Table3[[#This Row],[Max Capacity]]</f>
        <v>0.9330289193302892</v>
      </c>
      <c r="W542" s="2">
        <f>Table3[[#This Row],[Good Units]]/Table3[[#This Row],[Units Produced]]</f>
        <v>0.95921696574225124</v>
      </c>
      <c r="X542" s="2">
        <f>Table3[[#This Row],[Total Operating Time (minutes)]]/Table3[[#This Row],[Units Produced]]</f>
        <v>0.70799347471451879</v>
      </c>
      <c r="Y542" s="2">
        <f>Table3[[#This Row],[Defective Units]]/Table3[[#This Row],[Units Produced]]</f>
        <v>4.0783034257748776E-2</v>
      </c>
      <c r="Z542" s="4">
        <f ca="1">Table3[[#This Row],[Total Operating Time (minutes)]]/Table3[[#This Row],[Available Time(minutes)]]</f>
        <v>7</v>
      </c>
      <c r="AA542" s="2">
        <f>Table3[[#This Row],[Good Units]]/Table3[[#This Row],[Units Produced]]</f>
        <v>0.95921696574225124</v>
      </c>
      <c r="AB542" s="2">
        <f>Table3[[#This Row],[Scrap Units]]/Table3[[#This Row],[Units Produced]]</f>
        <v>8.1566068515497546E-3</v>
      </c>
      <c r="AC542" s="4">
        <f>Table3[[#This Row],[Units Produced]]/Table3[[#This Row],[Shift]]</f>
        <v>204.33333333333334</v>
      </c>
      <c r="AD542" s="2">
        <f>Table3[[#This Row],[Units Produced]]/Table3[[#This Row],[Max Capacity]]</f>
        <v>0.9330289193302892</v>
      </c>
      <c r="AE542" s="4">
        <f>Table3[[#This Row],[Repair Time (minutes)]]/Table3[[#This Row],[Number of Repairs]]</f>
        <v>14.5</v>
      </c>
      <c r="AF542" s="4">
        <f ca="1">Table3[[#This Row],[Total Operating Time (minutes)]]/Table3[[#This Row],[Number of failures]]</f>
        <v>86.8</v>
      </c>
      <c r="AG542" s="4">
        <f>Table3[[#This Row],[Orders Fulfilled]]/Table3[[#This Row],[Orders Received]]</f>
        <v>0.60377358490566035</v>
      </c>
      <c r="AH542" s="4">
        <f>Table3[[#This Row],[Units Produced]]/Table3[[#This Row],[Energy Consumed (kWh)]]</f>
        <v>3.7987234306252708</v>
      </c>
    </row>
    <row r="543" spans="1:34" x14ac:dyDescent="0.3">
      <c r="A543" s="1">
        <f t="shared" ca="1" si="32"/>
        <v>45122</v>
      </c>
      <c r="B543">
        <v>3</v>
      </c>
      <c r="C543" t="s">
        <v>21</v>
      </c>
      <c r="D543">
        <v>613</v>
      </c>
      <c r="E543">
        <v>599</v>
      </c>
      <c r="F543">
        <v>14</v>
      </c>
      <c r="G543">
        <f t="shared" ca="1" si="33"/>
        <v>67</v>
      </c>
      <c r="H543">
        <v>29</v>
      </c>
      <c r="I543">
        <v>542</v>
      </c>
      <c r="J543">
        <v>10</v>
      </c>
      <c r="K543">
        <v>150.13999999999999</v>
      </c>
      <c r="L543">
        <v>37</v>
      </c>
      <c r="M543">
        <v>58</v>
      </c>
      <c r="N543">
        <v>2.98</v>
      </c>
      <c r="O543">
        <v>684</v>
      </c>
      <c r="P543">
        <f t="shared" ca="1" si="34"/>
        <v>1</v>
      </c>
      <c r="Q543">
        <v>38</v>
      </c>
      <c r="R543">
        <v>2</v>
      </c>
      <c r="S543">
        <v>3.31</v>
      </c>
      <c r="T543">
        <f t="shared" ca="1" si="35"/>
        <v>537</v>
      </c>
      <c r="U543" s="2">
        <f ca="1">Table3[[#This Row],[Total Operating Time (minutes)]]/Table3[[#This Row],[Production planning Time(minutes)]]</f>
        <v>1.0093109869646182</v>
      </c>
      <c r="V543" s="2">
        <f>Table3[[#This Row],[Units Produced]]/Table3[[#This Row],[Max Capacity]]</f>
        <v>0.89619883040935677</v>
      </c>
      <c r="W543" s="2">
        <f>Table3[[#This Row],[Good Units]]/Table3[[#This Row],[Units Produced]]</f>
        <v>0.97716150081566067</v>
      </c>
      <c r="X543" s="2">
        <f>Table3[[#This Row],[Total Operating Time (minutes)]]/Table3[[#This Row],[Units Produced]]</f>
        <v>0.88417618270799347</v>
      </c>
      <c r="Y543" s="2">
        <f>Table3[[#This Row],[Defective Units]]/Table3[[#This Row],[Units Produced]]</f>
        <v>2.2838499184339316E-2</v>
      </c>
      <c r="Z543" s="4">
        <f ca="1">Table3[[#This Row],[Total Operating Time (minutes)]]/Table3[[#This Row],[Available Time(minutes)]]</f>
        <v>8.08955223880597</v>
      </c>
      <c r="AA543" s="2">
        <f>Table3[[#This Row],[Good Units]]/Table3[[#This Row],[Units Produced]]</f>
        <v>0.97716150081566067</v>
      </c>
      <c r="AB543" s="2">
        <f>Table3[[#This Row],[Scrap Units]]/Table3[[#This Row],[Units Produced]]</f>
        <v>1.6313213703099509E-2</v>
      </c>
      <c r="AC543" s="4">
        <f>Table3[[#This Row],[Units Produced]]/Table3[[#This Row],[Shift]]</f>
        <v>204.33333333333334</v>
      </c>
      <c r="AD543" s="2">
        <f>Table3[[#This Row],[Units Produced]]/Table3[[#This Row],[Max Capacity]]</f>
        <v>0.89619883040935677</v>
      </c>
      <c r="AE543" s="4">
        <f>Table3[[#This Row],[Repair Time (minutes)]]/Table3[[#This Row],[Number of Repairs]]</f>
        <v>19</v>
      </c>
      <c r="AF543" s="4">
        <f ca="1">Table3[[#This Row],[Total Operating Time (minutes)]]/Table3[[#This Row],[Number of failures]]</f>
        <v>542</v>
      </c>
      <c r="AG543" s="4">
        <f>Table3[[#This Row],[Orders Fulfilled]]/Table3[[#This Row],[Orders Received]]</f>
        <v>0.63793103448275867</v>
      </c>
      <c r="AH543" s="4">
        <f>Table3[[#This Row],[Units Produced]]/Table3[[#This Row],[Energy Consumed (kWh)]]</f>
        <v>4.0828560010656725</v>
      </c>
    </row>
    <row r="544" spans="1:34" x14ac:dyDescent="0.3">
      <c r="A544" s="1">
        <f t="shared" ca="1" si="32"/>
        <v>44954</v>
      </c>
      <c r="B544">
        <v>1</v>
      </c>
      <c r="C544" t="s">
        <v>21</v>
      </c>
      <c r="D544">
        <v>637</v>
      </c>
      <c r="E544">
        <v>622</v>
      </c>
      <c r="F544">
        <v>15</v>
      </c>
      <c r="G544">
        <f t="shared" ca="1" si="33"/>
        <v>67</v>
      </c>
      <c r="H544">
        <v>33</v>
      </c>
      <c r="I544">
        <v>449</v>
      </c>
      <c r="J544">
        <v>7</v>
      </c>
      <c r="K544">
        <v>192.96</v>
      </c>
      <c r="L544">
        <v>38</v>
      </c>
      <c r="M544">
        <v>42</v>
      </c>
      <c r="N544">
        <v>2.15</v>
      </c>
      <c r="O544">
        <v>628</v>
      </c>
      <c r="P544">
        <f t="shared" ca="1" si="34"/>
        <v>6</v>
      </c>
      <c r="Q544">
        <v>38</v>
      </c>
      <c r="R544">
        <v>3</v>
      </c>
      <c r="S544">
        <v>5.52</v>
      </c>
      <c r="T544">
        <f t="shared" ca="1" si="35"/>
        <v>533</v>
      </c>
      <c r="U544" s="2">
        <f ca="1">Table3[[#This Row],[Total Operating Time (minutes)]]/Table3[[#This Row],[Production planning Time(minutes)]]</f>
        <v>0.8424015009380863</v>
      </c>
      <c r="V544" s="2">
        <f>Table3[[#This Row],[Units Produced]]/Table3[[#This Row],[Max Capacity]]</f>
        <v>1.0143312101910829</v>
      </c>
      <c r="W544" s="2">
        <f>Table3[[#This Row],[Good Units]]/Table3[[#This Row],[Units Produced]]</f>
        <v>0.97645211930926212</v>
      </c>
      <c r="X544" s="2">
        <f>Table3[[#This Row],[Total Operating Time (minutes)]]/Table3[[#This Row],[Units Produced]]</f>
        <v>0.70486656200941911</v>
      </c>
      <c r="Y544" s="2">
        <f>Table3[[#This Row],[Defective Units]]/Table3[[#This Row],[Units Produced]]</f>
        <v>2.3547880690737835E-2</v>
      </c>
      <c r="Z544" s="4">
        <f ca="1">Table3[[#This Row],[Total Operating Time (minutes)]]/Table3[[#This Row],[Available Time(minutes)]]</f>
        <v>6.7014925373134329</v>
      </c>
      <c r="AA544" s="2">
        <f>Table3[[#This Row],[Good Units]]/Table3[[#This Row],[Units Produced]]</f>
        <v>0.97645211930926212</v>
      </c>
      <c r="AB544" s="2">
        <f>Table3[[#This Row],[Scrap Units]]/Table3[[#This Row],[Units Produced]]</f>
        <v>1.098901098901099E-2</v>
      </c>
      <c r="AC544" s="4">
        <f>Table3[[#This Row],[Units Produced]]/Table3[[#This Row],[Shift]]</f>
        <v>637</v>
      </c>
      <c r="AD544" s="2">
        <f>Table3[[#This Row],[Units Produced]]/Table3[[#This Row],[Max Capacity]]</f>
        <v>1.0143312101910829</v>
      </c>
      <c r="AE544" s="4">
        <f>Table3[[#This Row],[Repair Time (minutes)]]/Table3[[#This Row],[Number of Repairs]]</f>
        <v>12.666666666666666</v>
      </c>
      <c r="AF544" s="4">
        <f ca="1">Table3[[#This Row],[Total Operating Time (minutes)]]/Table3[[#This Row],[Number of failures]]</f>
        <v>74.833333333333329</v>
      </c>
      <c r="AG544" s="4">
        <f>Table3[[#This Row],[Orders Fulfilled]]/Table3[[#This Row],[Orders Received]]</f>
        <v>0.90476190476190477</v>
      </c>
      <c r="AH544" s="4">
        <f>Table3[[#This Row],[Units Produced]]/Table3[[#This Row],[Energy Consumed (kWh)]]</f>
        <v>3.3012023217247095</v>
      </c>
    </row>
    <row r="545" spans="1:34" x14ac:dyDescent="0.3">
      <c r="A545" s="1">
        <f t="shared" ca="1" si="32"/>
        <v>45052</v>
      </c>
      <c r="B545">
        <v>2</v>
      </c>
      <c r="C545" t="s">
        <v>19</v>
      </c>
      <c r="D545">
        <v>638</v>
      </c>
      <c r="E545">
        <v>609</v>
      </c>
      <c r="F545">
        <v>29</v>
      </c>
      <c r="G545">
        <f t="shared" ca="1" si="33"/>
        <v>64</v>
      </c>
      <c r="H545">
        <v>20</v>
      </c>
      <c r="I545">
        <v>542</v>
      </c>
      <c r="J545">
        <v>7</v>
      </c>
      <c r="K545">
        <v>168.63</v>
      </c>
      <c r="L545">
        <v>55</v>
      </c>
      <c r="M545">
        <v>66</v>
      </c>
      <c r="N545">
        <v>4.76</v>
      </c>
      <c r="O545">
        <v>614</v>
      </c>
      <c r="P545">
        <f t="shared" ca="1" si="34"/>
        <v>6</v>
      </c>
      <c r="Q545">
        <v>29</v>
      </c>
      <c r="R545">
        <v>3</v>
      </c>
      <c r="S545">
        <v>7.11</v>
      </c>
      <c r="T545">
        <f t="shared" ca="1" si="35"/>
        <v>505</v>
      </c>
      <c r="U545" s="2">
        <f ca="1">Table3[[#This Row],[Total Operating Time (minutes)]]/Table3[[#This Row],[Production planning Time(minutes)]]</f>
        <v>1.0732673267326733</v>
      </c>
      <c r="V545" s="2">
        <f>Table3[[#This Row],[Units Produced]]/Table3[[#This Row],[Max Capacity]]</f>
        <v>1.0390879478827362</v>
      </c>
      <c r="W545" s="2">
        <f>Table3[[#This Row],[Good Units]]/Table3[[#This Row],[Units Produced]]</f>
        <v>0.95454545454545459</v>
      </c>
      <c r="X545" s="2">
        <f>Table3[[#This Row],[Total Operating Time (minutes)]]/Table3[[#This Row],[Units Produced]]</f>
        <v>0.84952978056426331</v>
      </c>
      <c r="Y545" s="2">
        <f>Table3[[#This Row],[Defective Units]]/Table3[[#This Row],[Units Produced]]</f>
        <v>4.5454545454545456E-2</v>
      </c>
      <c r="Z545" s="4">
        <f ca="1">Table3[[#This Row],[Total Operating Time (minutes)]]/Table3[[#This Row],[Available Time(minutes)]]</f>
        <v>8.46875</v>
      </c>
      <c r="AA545" s="2">
        <f>Table3[[#This Row],[Good Units]]/Table3[[#This Row],[Units Produced]]</f>
        <v>0.95454545454545459</v>
      </c>
      <c r="AB545" s="2">
        <f>Table3[[#This Row],[Scrap Units]]/Table3[[#This Row],[Units Produced]]</f>
        <v>1.0971786833855799E-2</v>
      </c>
      <c r="AC545" s="4">
        <f>Table3[[#This Row],[Units Produced]]/Table3[[#This Row],[Shift]]</f>
        <v>319</v>
      </c>
      <c r="AD545" s="2">
        <f>Table3[[#This Row],[Units Produced]]/Table3[[#This Row],[Max Capacity]]</f>
        <v>1.0390879478827362</v>
      </c>
      <c r="AE545" s="4">
        <f>Table3[[#This Row],[Repair Time (minutes)]]/Table3[[#This Row],[Number of Repairs]]</f>
        <v>9.6666666666666661</v>
      </c>
      <c r="AF545" s="4">
        <f ca="1">Table3[[#This Row],[Total Operating Time (minutes)]]/Table3[[#This Row],[Number of failures]]</f>
        <v>90.333333333333329</v>
      </c>
      <c r="AG545" s="4">
        <f>Table3[[#This Row],[Orders Fulfilled]]/Table3[[#This Row],[Orders Received]]</f>
        <v>0.83333333333333337</v>
      </c>
      <c r="AH545" s="4">
        <f>Table3[[#This Row],[Units Produced]]/Table3[[#This Row],[Energy Consumed (kWh)]]</f>
        <v>3.7834311806914549</v>
      </c>
    </row>
    <row r="546" spans="1:34" x14ac:dyDescent="0.3">
      <c r="A546" s="1">
        <f t="shared" ca="1" si="32"/>
        <v>45093</v>
      </c>
      <c r="B546">
        <v>1</v>
      </c>
      <c r="C546" t="s">
        <v>21</v>
      </c>
      <c r="D546">
        <v>577</v>
      </c>
      <c r="E546">
        <v>548</v>
      </c>
      <c r="F546">
        <v>29</v>
      </c>
      <c r="G546">
        <f t="shared" ca="1" si="33"/>
        <v>69</v>
      </c>
      <c r="H546">
        <v>20</v>
      </c>
      <c r="I546">
        <v>463</v>
      </c>
      <c r="J546">
        <v>5</v>
      </c>
      <c r="K546">
        <v>176.25</v>
      </c>
      <c r="L546">
        <v>42</v>
      </c>
      <c r="M546">
        <v>67</v>
      </c>
      <c r="N546">
        <v>2.23</v>
      </c>
      <c r="O546">
        <v>670</v>
      </c>
      <c r="P546">
        <f t="shared" ca="1" si="34"/>
        <v>6</v>
      </c>
      <c r="Q546">
        <v>21</v>
      </c>
      <c r="R546">
        <v>3</v>
      </c>
      <c r="S546">
        <v>3.64</v>
      </c>
      <c r="T546">
        <f t="shared" ca="1" si="35"/>
        <v>544</v>
      </c>
      <c r="U546" s="2">
        <f ca="1">Table3[[#This Row],[Total Operating Time (minutes)]]/Table3[[#This Row],[Production planning Time(minutes)]]</f>
        <v>0.85110294117647056</v>
      </c>
      <c r="V546" s="2">
        <f>Table3[[#This Row],[Units Produced]]/Table3[[#This Row],[Max Capacity]]</f>
        <v>0.86119402985074622</v>
      </c>
      <c r="W546" s="2">
        <f>Table3[[#This Row],[Good Units]]/Table3[[#This Row],[Units Produced]]</f>
        <v>0.94974003466204504</v>
      </c>
      <c r="X546" s="2">
        <f>Table3[[#This Row],[Total Operating Time (minutes)]]/Table3[[#This Row],[Units Produced]]</f>
        <v>0.8024263431542461</v>
      </c>
      <c r="Y546" s="2">
        <f>Table3[[#This Row],[Defective Units]]/Table3[[#This Row],[Units Produced]]</f>
        <v>5.0259965337954939E-2</v>
      </c>
      <c r="Z546" s="4">
        <f ca="1">Table3[[#This Row],[Total Operating Time (minutes)]]/Table3[[#This Row],[Available Time(minutes)]]</f>
        <v>6.7101449275362315</v>
      </c>
      <c r="AA546" s="2">
        <f>Table3[[#This Row],[Good Units]]/Table3[[#This Row],[Units Produced]]</f>
        <v>0.94974003466204504</v>
      </c>
      <c r="AB546" s="2">
        <f>Table3[[#This Row],[Scrap Units]]/Table3[[#This Row],[Units Produced]]</f>
        <v>8.6655112651646445E-3</v>
      </c>
      <c r="AC546" s="4">
        <f>Table3[[#This Row],[Units Produced]]/Table3[[#This Row],[Shift]]</f>
        <v>577</v>
      </c>
      <c r="AD546" s="2">
        <f>Table3[[#This Row],[Units Produced]]/Table3[[#This Row],[Max Capacity]]</f>
        <v>0.86119402985074622</v>
      </c>
      <c r="AE546" s="4">
        <f>Table3[[#This Row],[Repair Time (minutes)]]/Table3[[#This Row],[Number of Repairs]]</f>
        <v>7</v>
      </c>
      <c r="AF546" s="4">
        <f ca="1">Table3[[#This Row],[Total Operating Time (minutes)]]/Table3[[#This Row],[Number of failures]]</f>
        <v>77.166666666666671</v>
      </c>
      <c r="AG546" s="4">
        <f>Table3[[#This Row],[Orders Fulfilled]]/Table3[[#This Row],[Orders Received]]</f>
        <v>0.62686567164179108</v>
      </c>
      <c r="AH546" s="4">
        <f>Table3[[#This Row],[Units Produced]]/Table3[[#This Row],[Energy Consumed (kWh)]]</f>
        <v>3.2737588652482268</v>
      </c>
    </row>
    <row r="547" spans="1:34" x14ac:dyDescent="0.3">
      <c r="A547" s="1">
        <f t="shared" ca="1" si="32"/>
        <v>45139</v>
      </c>
      <c r="B547">
        <v>2</v>
      </c>
      <c r="C547" t="s">
        <v>21</v>
      </c>
      <c r="D547">
        <v>429</v>
      </c>
      <c r="E547">
        <v>407</v>
      </c>
      <c r="F547">
        <v>22</v>
      </c>
      <c r="G547">
        <f t="shared" ca="1" si="33"/>
        <v>64</v>
      </c>
      <c r="H547">
        <v>17</v>
      </c>
      <c r="I547">
        <v>522</v>
      </c>
      <c r="J547">
        <v>7</v>
      </c>
      <c r="K547">
        <v>195.6</v>
      </c>
      <c r="L547">
        <v>56</v>
      </c>
      <c r="M547">
        <v>69</v>
      </c>
      <c r="N547">
        <v>2.9</v>
      </c>
      <c r="O547">
        <v>622</v>
      </c>
      <c r="P547">
        <f t="shared" ca="1" si="34"/>
        <v>1</v>
      </c>
      <c r="Q547">
        <v>39</v>
      </c>
      <c r="R547">
        <v>5</v>
      </c>
      <c r="S547">
        <v>3.36</v>
      </c>
      <c r="T547">
        <f t="shared" ca="1" si="35"/>
        <v>505</v>
      </c>
      <c r="U547" s="2">
        <f ca="1">Table3[[#This Row],[Total Operating Time (minutes)]]/Table3[[#This Row],[Production planning Time(minutes)]]</f>
        <v>1.0336633663366337</v>
      </c>
      <c r="V547" s="2">
        <f>Table3[[#This Row],[Units Produced]]/Table3[[#This Row],[Max Capacity]]</f>
        <v>0.68971061093247588</v>
      </c>
      <c r="W547" s="2">
        <f>Table3[[#This Row],[Good Units]]/Table3[[#This Row],[Units Produced]]</f>
        <v>0.94871794871794868</v>
      </c>
      <c r="X547" s="2">
        <f>Table3[[#This Row],[Total Operating Time (minutes)]]/Table3[[#This Row],[Units Produced]]</f>
        <v>1.2167832167832169</v>
      </c>
      <c r="Y547" s="2">
        <f>Table3[[#This Row],[Defective Units]]/Table3[[#This Row],[Units Produced]]</f>
        <v>5.128205128205128E-2</v>
      </c>
      <c r="Z547" s="4">
        <f ca="1">Table3[[#This Row],[Total Operating Time (minutes)]]/Table3[[#This Row],[Available Time(minutes)]]</f>
        <v>8.15625</v>
      </c>
      <c r="AA547" s="2">
        <f>Table3[[#This Row],[Good Units]]/Table3[[#This Row],[Units Produced]]</f>
        <v>0.94871794871794868</v>
      </c>
      <c r="AB547" s="2">
        <f>Table3[[#This Row],[Scrap Units]]/Table3[[#This Row],[Units Produced]]</f>
        <v>1.6317016317016316E-2</v>
      </c>
      <c r="AC547" s="4">
        <f>Table3[[#This Row],[Units Produced]]/Table3[[#This Row],[Shift]]</f>
        <v>214.5</v>
      </c>
      <c r="AD547" s="2">
        <f>Table3[[#This Row],[Units Produced]]/Table3[[#This Row],[Max Capacity]]</f>
        <v>0.68971061093247588</v>
      </c>
      <c r="AE547" s="4">
        <f>Table3[[#This Row],[Repair Time (minutes)]]/Table3[[#This Row],[Number of Repairs]]</f>
        <v>7.8</v>
      </c>
      <c r="AF547" s="4">
        <f ca="1">Table3[[#This Row],[Total Operating Time (minutes)]]/Table3[[#This Row],[Number of failures]]</f>
        <v>522</v>
      </c>
      <c r="AG547" s="4">
        <f>Table3[[#This Row],[Orders Fulfilled]]/Table3[[#This Row],[Orders Received]]</f>
        <v>0.81159420289855078</v>
      </c>
      <c r="AH547" s="4">
        <f>Table3[[#This Row],[Units Produced]]/Table3[[#This Row],[Energy Consumed (kWh)]]</f>
        <v>2.1932515337423313</v>
      </c>
    </row>
    <row r="548" spans="1:34" x14ac:dyDescent="0.3">
      <c r="A548" s="1">
        <f t="shared" ca="1" si="32"/>
        <v>45077</v>
      </c>
      <c r="B548">
        <v>1</v>
      </c>
      <c r="C548" t="s">
        <v>18</v>
      </c>
      <c r="D548">
        <v>610</v>
      </c>
      <c r="E548">
        <v>600</v>
      </c>
      <c r="F548">
        <v>10</v>
      </c>
      <c r="G548">
        <f t="shared" ca="1" si="33"/>
        <v>67</v>
      </c>
      <c r="H548">
        <v>33</v>
      </c>
      <c r="I548">
        <v>536</v>
      </c>
      <c r="J548">
        <v>7</v>
      </c>
      <c r="K548">
        <v>164.8</v>
      </c>
      <c r="L548">
        <v>41</v>
      </c>
      <c r="M548">
        <v>35</v>
      </c>
      <c r="N548">
        <v>2.34</v>
      </c>
      <c r="O548">
        <v>654</v>
      </c>
      <c r="P548">
        <f t="shared" ca="1" si="34"/>
        <v>6</v>
      </c>
      <c r="Q548">
        <v>24</v>
      </c>
      <c r="R548">
        <v>5</v>
      </c>
      <c r="S548">
        <v>4.09</v>
      </c>
      <c r="T548">
        <f t="shared" ca="1" si="35"/>
        <v>517</v>
      </c>
      <c r="U548" s="2">
        <f ca="1">Table3[[#This Row],[Total Operating Time (minutes)]]/Table3[[#This Row],[Production planning Time(minutes)]]</f>
        <v>1.0367504835589942</v>
      </c>
      <c r="V548" s="2">
        <f>Table3[[#This Row],[Units Produced]]/Table3[[#This Row],[Max Capacity]]</f>
        <v>0.93272171253822633</v>
      </c>
      <c r="W548" s="2">
        <f>Table3[[#This Row],[Good Units]]/Table3[[#This Row],[Units Produced]]</f>
        <v>0.98360655737704916</v>
      </c>
      <c r="X548" s="2">
        <f>Table3[[#This Row],[Total Operating Time (minutes)]]/Table3[[#This Row],[Units Produced]]</f>
        <v>0.87868852459016389</v>
      </c>
      <c r="Y548" s="2">
        <f>Table3[[#This Row],[Defective Units]]/Table3[[#This Row],[Units Produced]]</f>
        <v>1.6393442622950821E-2</v>
      </c>
      <c r="Z548" s="4">
        <f ca="1">Table3[[#This Row],[Total Operating Time (minutes)]]/Table3[[#This Row],[Available Time(minutes)]]</f>
        <v>8</v>
      </c>
      <c r="AA548" s="2">
        <f>Table3[[#This Row],[Good Units]]/Table3[[#This Row],[Units Produced]]</f>
        <v>0.98360655737704916</v>
      </c>
      <c r="AB548" s="2">
        <f>Table3[[#This Row],[Scrap Units]]/Table3[[#This Row],[Units Produced]]</f>
        <v>1.1475409836065573E-2</v>
      </c>
      <c r="AC548" s="4">
        <f>Table3[[#This Row],[Units Produced]]/Table3[[#This Row],[Shift]]</f>
        <v>610</v>
      </c>
      <c r="AD548" s="2">
        <f>Table3[[#This Row],[Units Produced]]/Table3[[#This Row],[Max Capacity]]</f>
        <v>0.93272171253822633</v>
      </c>
      <c r="AE548" s="4">
        <f>Table3[[#This Row],[Repair Time (minutes)]]/Table3[[#This Row],[Number of Repairs]]</f>
        <v>4.8</v>
      </c>
      <c r="AF548" s="4">
        <f ca="1">Table3[[#This Row],[Total Operating Time (minutes)]]/Table3[[#This Row],[Number of failures]]</f>
        <v>89.333333333333329</v>
      </c>
      <c r="AG548" s="4">
        <f>Table3[[#This Row],[Orders Fulfilled]]/Table3[[#This Row],[Orders Received]]</f>
        <v>1.1714285714285715</v>
      </c>
      <c r="AH548" s="4">
        <f>Table3[[#This Row],[Units Produced]]/Table3[[#This Row],[Energy Consumed (kWh)]]</f>
        <v>3.7014563106796112</v>
      </c>
    </row>
    <row r="549" spans="1:34" x14ac:dyDescent="0.3">
      <c r="A549" s="1">
        <f t="shared" ca="1" si="32"/>
        <v>45210</v>
      </c>
      <c r="B549">
        <v>3</v>
      </c>
      <c r="C549" t="s">
        <v>21</v>
      </c>
      <c r="D549">
        <v>626</v>
      </c>
      <c r="E549">
        <v>603</v>
      </c>
      <c r="F549">
        <v>23</v>
      </c>
      <c r="G549">
        <f t="shared" ca="1" si="33"/>
        <v>60</v>
      </c>
      <c r="H549">
        <v>14</v>
      </c>
      <c r="I549">
        <v>507</v>
      </c>
      <c r="J549">
        <v>4</v>
      </c>
      <c r="K549">
        <v>138.33000000000001</v>
      </c>
      <c r="L549">
        <v>41</v>
      </c>
      <c r="M549">
        <v>41</v>
      </c>
      <c r="N549">
        <v>4.32</v>
      </c>
      <c r="O549">
        <v>617</v>
      </c>
      <c r="P549">
        <f t="shared" ca="1" si="34"/>
        <v>1</v>
      </c>
      <c r="Q549">
        <v>29</v>
      </c>
      <c r="R549">
        <v>2</v>
      </c>
      <c r="S549">
        <v>5.74</v>
      </c>
      <c r="T549">
        <f t="shared" ca="1" si="35"/>
        <v>565</v>
      </c>
      <c r="U549" s="2">
        <f ca="1">Table3[[#This Row],[Total Operating Time (minutes)]]/Table3[[#This Row],[Production planning Time(minutes)]]</f>
        <v>0.89734513274336281</v>
      </c>
      <c r="V549" s="2">
        <f>Table3[[#This Row],[Units Produced]]/Table3[[#This Row],[Max Capacity]]</f>
        <v>1.0145867098865478</v>
      </c>
      <c r="W549" s="2">
        <f>Table3[[#This Row],[Good Units]]/Table3[[#This Row],[Units Produced]]</f>
        <v>0.96325878594249204</v>
      </c>
      <c r="X549" s="2">
        <f>Table3[[#This Row],[Total Operating Time (minutes)]]/Table3[[#This Row],[Units Produced]]</f>
        <v>0.80990415335463262</v>
      </c>
      <c r="Y549" s="2">
        <f>Table3[[#This Row],[Defective Units]]/Table3[[#This Row],[Units Produced]]</f>
        <v>3.6741214057507986E-2</v>
      </c>
      <c r="Z549" s="4">
        <f ca="1">Table3[[#This Row],[Total Operating Time (minutes)]]/Table3[[#This Row],[Available Time(minutes)]]</f>
        <v>8.4499999999999993</v>
      </c>
      <c r="AA549" s="2">
        <f>Table3[[#This Row],[Good Units]]/Table3[[#This Row],[Units Produced]]</f>
        <v>0.96325878594249204</v>
      </c>
      <c r="AB549" s="2">
        <f>Table3[[#This Row],[Scrap Units]]/Table3[[#This Row],[Units Produced]]</f>
        <v>6.3897763578274758E-3</v>
      </c>
      <c r="AC549" s="4">
        <f>Table3[[#This Row],[Units Produced]]/Table3[[#This Row],[Shift]]</f>
        <v>208.66666666666666</v>
      </c>
      <c r="AD549" s="2">
        <f>Table3[[#This Row],[Units Produced]]/Table3[[#This Row],[Max Capacity]]</f>
        <v>1.0145867098865478</v>
      </c>
      <c r="AE549" s="4">
        <f>Table3[[#This Row],[Repair Time (minutes)]]/Table3[[#This Row],[Number of Repairs]]</f>
        <v>14.5</v>
      </c>
      <c r="AF549" s="4">
        <f ca="1">Table3[[#This Row],[Total Operating Time (minutes)]]/Table3[[#This Row],[Number of failures]]</f>
        <v>507</v>
      </c>
      <c r="AG549" s="4">
        <f>Table3[[#This Row],[Orders Fulfilled]]/Table3[[#This Row],[Orders Received]]</f>
        <v>1</v>
      </c>
      <c r="AH549" s="4">
        <f>Table3[[#This Row],[Units Produced]]/Table3[[#This Row],[Energy Consumed (kWh)]]</f>
        <v>4.5254102508494176</v>
      </c>
    </row>
    <row r="550" spans="1:34" x14ac:dyDescent="0.3">
      <c r="A550" s="1">
        <f t="shared" ca="1" si="32"/>
        <v>44937</v>
      </c>
      <c r="B550">
        <v>3</v>
      </c>
      <c r="C550" t="s">
        <v>21</v>
      </c>
      <c r="D550">
        <v>498</v>
      </c>
      <c r="E550">
        <v>480</v>
      </c>
      <c r="F550">
        <v>18</v>
      </c>
      <c r="G550">
        <f t="shared" ca="1" si="33"/>
        <v>70</v>
      </c>
      <c r="H550">
        <v>42</v>
      </c>
      <c r="I550">
        <v>532</v>
      </c>
      <c r="J550">
        <v>4</v>
      </c>
      <c r="K550">
        <v>179.58</v>
      </c>
      <c r="L550">
        <v>40</v>
      </c>
      <c r="M550">
        <v>67</v>
      </c>
      <c r="N550">
        <v>2.74</v>
      </c>
      <c r="O550">
        <v>625</v>
      </c>
      <c r="P550">
        <f t="shared" ca="1" si="34"/>
        <v>2</v>
      </c>
      <c r="Q550">
        <v>23</v>
      </c>
      <c r="R550">
        <v>2</v>
      </c>
      <c r="S550">
        <v>3.31</v>
      </c>
      <c r="T550">
        <f t="shared" ca="1" si="35"/>
        <v>535</v>
      </c>
      <c r="U550" s="2">
        <f ca="1">Table3[[#This Row],[Total Operating Time (minutes)]]/Table3[[#This Row],[Production planning Time(minutes)]]</f>
        <v>0.99439252336448603</v>
      </c>
      <c r="V550" s="2">
        <f>Table3[[#This Row],[Units Produced]]/Table3[[#This Row],[Max Capacity]]</f>
        <v>0.79679999999999995</v>
      </c>
      <c r="W550" s="2">
        <f>Table3[[#This Row],[Good Units]]/Table3[[#This Row],[Units Produced]]</f>
        <v>0.96385542168674698</v>
      </c>
      <c r="X550" s="2">
        <f>Table3[[#This Row],[Total Operating Time (minutes)]]/Table3[[#This Row],[Units Produced]]</f>
        <v>1.0682730923694779</v>
      </c>
      <c r="Y550" s="2">
        <f>Table3[[#This Row],[Defective Units]]/Table3[[#This Row],[Units Produced]]</f>
        <v>3.614457831325301E-2</v>
      </c>
      <c r="Z550" s="4">
        <f ca="1">Table3[[#This Row],[Total Operating Time (minutes)]]/Table3[[#This Row],[Available Time(minutes)]]</f>
        <v>7.6</v>
      </c>
      <c r="AA550" s="2">
        <f>Table3[[#This Row],[Good Units]]/Table3[[#This Row],[Units Produced]]</f>
        <v>0.96385542168674698</v>
      </c>
      <c r="AB550" s="2">
        <f>Table3[[#This Row],[Scrap Units]]/Table3[[#This Row],[Units Produced]]</f>
        <v>8.0321285140562242E-3</v>
      </c>
      <c r="AC550" s="4">
        <f>Table3[[#This Row],[Units Produced]]/Table3[[#This Row],[Shift]]</f>
        <v>166</v>
      </c>
      <c r="AD550" s="2">
        <f>Table3[[#This Row],[Units Produced]]/Table3[[#This Row],[Max Capacity]]</f>
        <v>0.79679999999999995</v>
      </c>
      <c r="AE550" s="4">
        <f>Table3[[#This Row],[Repair Time (minutes)]]/Table3[[#This Row],[Number of Repairs]]</f>
        <v>11.5</v>
      </c>
      <c r="AF550" s="4">
        <f ca="1">Table3[[#This Row],[Total Operating Time (minutes)]]/Table3[[#This Row],[Number of failures]]</f>
        <v>266</v>
      </c>
      <c r="AG550" s="4">
        <f>Table3[[#This Row],[Orders Fulfilled]]/Table3[[#This Row],[Orders Received]]</f>
        <v>0.59701492537313428</v>
      </c>
      <c r="AH550" s="4">
        <f>Table3[[#This Row],[Units Produced]]/Table3[[#This Row],[Energy Consumed (kWh)]]</f>
        <v>2.7731373204142997</v>
      </c>
    </row>
    <row r="551" spans="1:34" x14ac:dyDescent="0.3">
      <c r="A551" s="1">
        <f t="shared" ca="1" si="32"/>
        <v>45202</v>
      </c>
      <c r="B551">
        <v>1</v>
      </c>
      <c r="C551" t="s">
        <v>17</v>
      </c>
      <c r="D551">
        <v>444</v>
      </c>
      <c r="E551">
        <v>429</v>
      </c>
      <c r="F551">
        <v>15</v>
      </c>
      <c r="G551">
        <f t="shared" ca="1" si="33"/>
        <v>63</v>
      </c>
      <c r="H551">
        <v>25</v>
      </c>
      <c r="I551">
        <v>484</v>
      </c>
      <c r="J551">
        <v>10</v>
      </c>
      <c r="K551">
        <v>189.49</v>
      </c>
      <c r="L551">
        <v>58</v>
      </c>
      <c r="M551">
        <v>38</v>
      </c>
      <c r="N551">
        <v>3.66</v>
      </c>
      <c r="O551">
        <v>684</v>
      </c>
      <c r="P551">
        <f t="shared" ca="1" si="34"/>
        <v>2</v>
      </c>
      <c r="Q551">
        <v>35</v>
      </c>
      <c r="R551">
        <v>5</v>
      </c>
      <c r="S551">
        <v>5.41</v>
      </c>
      <c r="T551">
        <f t="shared" ca="1" si="35"/>
        <v>551</v>
      </c>
      <c r="U551" s="2">
        <f ca="1">Table3[[#This Row],[Total Operating Time (minutes)]]/Table3[[#This Row],[Production planning Time(minutes)]]</f>
        <v>0.8784029038112523</v>
      </c>
      <c r="V551" s="2">
        <f>Table3[[#This Row],[Units Produced]]/Table3[[#This Row],[Max Capacity]]</f>
        <v>0.64912280701754388</v>
      </c>
      <c r="W551" s="2">
        <f>Table3[[#This Row],[Good Units]]/Table3[[#This Row],[Units Produced]]</f>
        <v>0.96621621621621623</v>
      </c>
      <c r="X551" s="2">
        <f>Table3[[#This Row],[Total Operating Time (minutes)]]/Table3[[#This Row],[Units Produced]]</f>
        <v>1.0900900900900901</v>
      </c>
      <c r="Y551" s="2">
        <f>Table3[[#This Row],[Defective Units]]/Table3[[#This Row],[Units Produced]]</f>
        <v>3.3783783783783786E-2</v>
      </c>
      <c r="Z551" s="4">
        <f ca="1">Table3[[#This Row],[Total Operating Time (minutes)]]/Table3[[#This Row],[Available Time(minutes)]]</f>
        <v>7.6825396825396828</v>
      </c>
      <c r="AA551" s="2">
        <f>Table3[[#This Row],[Good Units]]/Table3[[#This Row],[Units Produced]]</f>
        <v>0.96621621621621623</v>
      </c>
      <c r="AB551" s="2">
        <f>Table3[[#This Row],[Scrap Units]]/Table3[[#This Row],[Units Produced]]</f>
        <v>2.2522522522522521E-2</v>
      </c>
      <c r="AC551" s="4">
        <f>Table3[[#This Row],[Units Produced]]/Table3[[#This Row],[Shift]]</f>
        <v>444</v>
      </c>
      <c r="AD551" s="2">
        <f>Table3[[#This Row],[Units Produced]]/Table3[[#This Row],[Max Capacity]]</f>
        <v>0.64912280701754388</v>
      </c>
      <c r="AE551" s="4">
        <f>Table3[[#This Row],[Repair Time (minutes)]]/Table3[[#This Row],[Number of Repairs]]</f>
        <v>7</v>
      </c>
      <c r="AF551" s="4">
        <f ca="1">Table3[[#This Row],[Total Operating Time (minutes)]]/Table3[[#This Row],[Number of failures]]</f>
        <v>242</v>
      </c>
      <c r="AG551" s="4">
        <f>Table3[[#This Row],[Orders Fulfilled]]/Table3[[#This Row],[Orders Received]]</f>
        <v>1.5263157894736843</v>
      </c>
      <c r="AH551" s="4">
        <f>Table3[[#This Row],[Units Produced]]/Table3[[#This Row],[Energy Consumed (kWh)]]</f>
        <v>2.343131563670906</v>
      </c>
    </row>
    <row r="552" spans="1:34" x14ac:dyDescent="0.3">
      <c r="A552" s="1">
        <f t="shared" ca="1" si="32"/>
        <v>44992</v>
      </c>
      <c r="B552">
        <v>2</v>
      </c>
      <c r="C552" t="s">
        <v>18</v>
      </c>
      <c r="D552">
        <v>589</v>
      </c>
      <c r="E552">
        <v>575</v>
      </c>
      <c r="F552">
        <v>14</v>
      </c>
      <c r="G552">
        <f t="shared" ca="1" si="33"/>
        <v>64</v>
      </c>
      <c r="H552">
        <v>53</v>
      </c>
      <c r="I552">
        <v>516</v>
      </c>
      <c r="J552">
        <v>4</v>
      </c>
      <c r="K552">
        <v>182.07</v>
      </c>
      <c r="L552">
        <v>44</v>
      </c>
      <c r="M552">
        <v>56</v>
      </c>
      <c r="N552">
        <v>3.26</v>
      </c>
      <c r="O552">
        <v>661</v>
      </c>
      <c r="P552">
        <f t="shared" ca="1" si="34"/>
        <v>4</v>
      </c>
      <c r="Q552">
        <v>32</v>
      </c>
      <c r="R552">
        <v>2</v>
      </c>
      <c r="S552">
        <v>3.17</v>
      </c>
      <c r="T552">
        <f t="shared" ca="1" si="35"/>
        <v>566</v>
      </c>
      <c r="U552" s="2">
        <f ca="1">Table3[[#This Row],[Total Operating Time (minutes)]]/Table3[[#This Row],[Production planning Time(minutes)]]</f>
        <v>0.91166077738515905</v>
      </c>
      <c r="V552" s="2">
        <f>Table3[[#This Row],[Units Produced]]/Table3[[#This Row],[Max Capacity]]</f>
        <v>0.8910741301059002</v>
      </c>
      <c r="W552" s="2">
        <f>Table3[[#This Row],[Good Units]]/Table3[[#This Row],[Units Produced]]</f>
        <v>0.97623089983022071</v>
      </c>
      <c r="X552" s="2">
        <f>Table3[[#This Row],[Total Operating Time (minutes)]]/Table3[[#This Row],[Units Produced]]</f>
        <v>0.87606112054329377</v>
      </c>
      <c r="Y552" s="2">
        <f>Table3[[#This Row],[Defective Units]]/Table3[[#This Row],[Units Produced]]</f>
        <v>2.3769100169779286E-2</v>
      </c>
      <c r="Z552" s="4">
        <f ca="1">Table3[[#This Row],[Total Operating Time (minutes)]]/Table3[[#This Row],[Available Time(minutes)]]</f>
        <v>8.0625</v>
      </c>
      <c r="AA552" s="2">
        <f>Table3[[#This Row],[Good Units]]/Table3[[#This Row],[Units Produced]]</f>
        <v>0.97623089983022071</v>
      </c>
      <c r="AB552" s="2">
        <f>Table3[[#This Row],[Scrap Units]]/Table3[[#This Row],[Units Produced]]</f>
        <v>6.7911714770797962E-3</v>
      </c>
      <c r="AC552" s="4">
        <f>Table3[[#This Row],[Units Produced]]/Table3[[#This Row],[Shift]]</f>
        <v>294.5</v>
      </c>
      <c r="AD552" s="2">
        <f>Table3[[#This Row],[Units Produced]]/Table3[[#This Row],[Max Capacity]]</f>
        <v>0.8910741301059002</v>
      </c>
      <c r="AE552" s="4">
        <f>Table3[[#This Row],[Repair Time (minutes)]]/Table3[[#This Row],[Number of Repairs]]</f>
        <v>16</v>
      </c>
      <c r="AF552" s="4">
        <f ca="1">Table3[[#This Row],[Total Operating Time (minutes)]]/Table3[[#This Row],[Number of failures]]</f>
        <v>129</v>
      </c>
      <c r="AG552" s="4">
        <f>Table3[[#This Row],[Orders Fulfilled]]/Table3[[#This Row],[Orders Received]]</f>
        <v>0.7857142857142857</v>
      </c>
      <c r="AH552" s="4">
        <f>Table3[[#This Row],[Units Produced]]/Table3[[#This Row],[Energy Consumed (kWh)]]</f>
        <v>3.2350194979952769</v>
      </c>
    </row>
    <row r="553" spans="1:34" x14ac:dyDescent="0.3">
      <c r="A553" s="1">
        <f t="shared" ca="1" si="32"/>
        <v>45088</v>
      </c>
      <c r="B553">
        <v>2</v>
      </c>
      <c r="C553" t="s">
        <v>17</v>
      </c>
      <c r="D553">
        <v>448</v>
      </c>
      <c r="E553">
        <v>431</v>
      </c>
      <c r="F553">
        <v>17</v>
      </c>
      <c r="G553">
        <f t="shared" ca="1" si="33"/>
        <v>63</v>
      </c>
      <c r="H553">
        <v>55</v>
      </c>
      <c r="I553">
        <v>513</v>
      </c>
      <c r="J553">
        <v>4</v>
      </c>
      <c r="K553">
        <v>107.04</v>
      </c>
      <c r="L553">
        <v>34</v>
      </c>
      <c r="M553">
        <v>51</v>
      </c>
      <c r="N553">
        <v>3.93</v>
      </c>
      <c r="O553">
        <v>650</v>
      </c>
      <c r="P553">
        <f t="shared" ca="1" si="34"/>
        <v>3</v>
      </c>
      <c r="Q553">
        <v>40</v>
      </c>
      <c r="R553">
        <v>2</v>
      </c>
      <c r="S553">
        <v>7.42</v>
      </c>
      <c r="T553">
        <f t="shared" ca="1" si="35"/>
        <v>501</v>
      </c>
      <c r="U553" s="2">
        <f ca="1">Table3[[#This Row],[Total Operating Time (minutes)]]/Table3[[#This Row],[Production planning Time(minutes)]]</f>
        <v>1.0239520958083832</v>
      </c>
      <c r="V553" s="2">
        <f>Table3[[#This Row],[Units Produced]]/Table3[[#This Row],[Max Capacity]]</f>
        <v>0.6892307692307692</v>
      </c>
      <c r="W553" s="2">
        <f>Table3[[#This Row],[Good Units]]/Table3[[#This Row],[Units Produced]]</f>
        <v>0.9620535714285714</v>
      </c>
      <c r="X553" s="2">
        <f>Table3[[#This Row],[Total Operating Time (minutes)]]/Table3[[#This Row],[Units Produced]]</f>
        <v>1.1450892857142858</v>
      </c>
      <c r="Y553" s="2">
        <f>Table3[[#This Row],[Defective Units]]/Table3[[#This Row],[Units Produced]]</f>
        <v>3.7946428571428568E-2</v>
      </c>
      <c r="Z553" s="4">
        <f ca="1">Table3[[#This Row],[Total Operating Time (minutes)]]/Table3[[#This Row],[Available Time(minutes)]]</f>
        <v>8.1428571428571423</v>
      </c>
      <c r="AA553" s="2">
        <f>Table3[[#This Row],[Good Units]]/Table3[[#This Row],[Units Produced]]</f>
        <v>0.9620535714285714</v>
      </c>
      <c r="AB553" s="2">
        <f>Table3[[#This Row],[Scrap Units]]/Table3[[#This Row],[Units Produced]]</f>
        <v>8.9285714285714281E-3</v>
      </c>
      <c r="AC553" s="4">
        <f>Table3[[#This Row],[Units Produced]]/Table3[[#This Row],[Shift]]</f>
        <v>224</v>
      </c>
      <c r="AD553" s="2">
        <f>Table3[[#This Row],[Units Produced]]/Table3[[#This Row],[Max Capacity]]</f>
        <v>0.6892307692307692</v>
      </c>
      <c r="AE553" s="4">
        <f>Table3[[#This Row],[Repair Time (minutes)]]/Table3[[#This Row],[Number of Repairs]]</f>
        <v>20</v>
      </c>
      <c r="AF553" s="4">
        <f ca="1">Table3[[#This Row],[Total Operating Time (minutes)]]/Table3[[#This Row],[Number of failures]]</f>
        <v>171</v>
      </c>
      <c r="AG553" s="4">
        <f>Table3[[#This Row],[Orders Fulfilled]]/Table3[[#This Row],[Orders Received]]</f>
        <v>0.66666666666666663</v>
      </c>
      <c r="AH553" s="4">
        <f>Table3[[#This Row],[Units Produced]]/Table3[[#This Row],[Energy Consumed (kWh)]]</f>
        <v>4.1853512705530642</v>
      </c>
    </row>
    <row r="554" spans="1:34" x14ac:dyDescent="0.3">
      <c r="A554" s="1">
        <f t="shared" ca="1" si="32"/>
        <v>44958</v>
      </c>
      <c r="B554">
        <v>3</v>
      </c>
      <c r="C554" t="s">
        <v>21</v>
      </c>
      <c r="D554">
        <v>590</v>
      </c>
      <c r="E554">
        <v>563</v>
      </c>
      <c r="F554">
        <v>27</v>
      </c>
      <c r="G554">
        <f t="shared" ca="1" si="33"/>
        <v>67</v>
      </c>
      <c r="H554">
        <v>28</v>
      </c>
      <c r="I554">
        <v>431</v>
      </c>
      <c r="J554">
        <v>1</v>
      </c>
      <c r="K554">
        <v>106.95</v>
      </c>
      <c r="L554">
        <v>35</v>
      </c>
      <c r="M554">
        <v>59</v>
      </c>
      <c r="N554">
        <v>2.5</v>
      </c>
      <c r="O554">
        <v>697</v>
      </c>
      <c r="P554">
        <f t="shared" ca="1" si="34"/>
        <v>3</v>
      </c>
      <c r="Q554">
        <v>30</v>
      </c>
      <c r="R554">
        <v>4</v>
      </c>
      <c r="S554">
        <v>4.59</v>
      </c>
      <c r="T554">
        <f t="shared" ca="1" si="35"/>
        <v>537</v>
      </c>
      <c r="U554" s="2">
        <f ca="1">Table3[[#This Row],[Total Operating Time (minutes)]]/Table3[[#This Row],[Production planning Time(minutes)]]</f>
        <v>0.8026070763500931</v>
      </c>
      <c r="V554" s="2">
        <f>Table3[[#This Row],[Units Produced]]/Table3[[#This Row],[Max Capacity]]</f>
        <v>0.84648493543758963</v>
      </c>
      <c r="W554" s="2">
        <f>Table3[[#This Row],[Good Units]]/Table3[[#This Row],[Units Produced]]</f>
        <v>0.95423728813559328</v>
      </c>
      <c r="X554" s="2">
        <f>Table3[[#This Row],[Total Operating Time (minutes)]]/Table3[[#This Row],[Units Produced]]</f>
        <v>0.73050847457627122</v>
      </c>
      <c r="Y554" s="2">
        <f>Table3[[#This Row],[Defective Units]]/Table3[[#This Row],[Units Produced]]</f>
        <v>4.576271186440678E-2</v>
      </c>
      <c r="Z554" s="4">
        <f ca="1">Table3[[#This Row],[Total Operating Time (minutes)]]/Table3[[#This Row],[Available Time(minutes)]]</f>
        <v>6.4328358208955221</v>
      </c>
      <c r="AA554" s="2">
        <f>Table3[[#This Row],[Good Units]]/Table3[[#This Row],[Units Produced]]</f>
        <v>0.95423728813559328</v>
      </c>
      <c r="AB554" s="2">
        <f>Table3[[#This Row],[Scrap Units]]/Table3[[#This Row],[Units Produced]]</f>
        <v>1.6949152542372881E-3</v>
      </c>
      <c r="AC554" s="4">
        <f>Table3[[#This Row],[Units Produced]]/Table3[[#This Row],[Shift]]</f>
        <v>196.66666666666666</v>
      </c>
      <c r="AD554" s="2">
        <f>Table3[[#This Row],[Units Produced]]/Table3[[#This Row],[Max Capacity]]</f>
        <v>0.84648493543758963</v>
      </c>
      <c r="AE554" s="4">
        <f>Table3[[#This Row],[Repair Time (minutes)]]/Table3[[#This Row],[Number of Repairs]]</f>
        <v>7.5</v>
      </c>
      <c r="AF554" s="4">
        <f ca="1">Table3[[#This Row],[Total Operating Time (minutes)]]/Table3[[#This Row],[Number of failures]]</f>
        <v>143.66666666666666</v>
      </c>
      <c r="AG554" s="4">
        <f>Table3[[#This Row],[Orders Fulfilled]]/Table3[[#This Row],[Orders Received]]</f>
        <v>0.59322033898305082</v>
      </c>
      <c r="AH554" s="4">
        <f>Table3[[#This Row],[Units Produced]]/Table3[[#This Row],[Energy Consumed (kWh)]]</f>
        <v>5.5165965404394575</v>
      </c>
    </row>
    <row r="555" spans="1:34" x14ac:dyDescent="0.3">
      <c r="A555" s="1">
        <f t="shared" ca="1" si="32"/>
        <v>45009</v>
      </c>
      <c r="B555">
        <v>3</v>
      </c>
      <c r="C555" t="s">
        <v>18</v>
      </c>
      <c r="D555">
        <v>658</v>
      </c>
      <c r="E555">
        <v>629</v>
      </c>
      <c r="F555">
        <v>29</v>
      </c>
      <c r="G555">
        <f t="shared" ca="1" si="33"/>
        <v>67</v>
      </c>
      <c r="H555">
        <v>41</v>
      </c>
      <c r="I555">
        <v>547</v>
      </c>
      <c r="J555">
        <v>8</v>
      </c>
      <c r="K555">
        <v>151.4</v>
      </c>
      <c r="L555">
        <v>37</v>
      </c>
      <c r="M555">
        <v>44</v>
      </c>
      <c r="N555">
        <v>2.0499999999999998</v>
      </c>
      <c r="O555">
        <v>655</v>
      </c>
      <c r="P555">
        <f t="shared" ca="1" si="34"/>
        <v>5</v>
      </c>
      <c r="Q555">
        <v>39</v>
      </c>
      <c r="R555">
        <v>2</v>
      </c>
      <c r="S555">
        <v>5.56</v>
      </c>
      <c r="T555">
        <f t="shared" ca="1" si="35"/>
        <v>535</v>
      </c>
      <c r="U555" s="2">
        <f ca="1">Table3[[#This Row],[Total Operating Time (minutes)]]/Table3[[#This Row],[Production planning Time(minutes)]]</f>
        <v>1.0224299065420561</v>
      </c>
      <c r="V555" s="2">
        <f>Table3[[#This Row],[Units Produced]]/Table3[[#This Row],[Max Capacity]]</f>
        <v>1.0045801526717557</v>
      </c>
      <c r="W555" s="2">
        <f>Table3[[#This Row],[Good Units]]/Table3[[#This Row],[Units Produced]]</f>
        <v>0.95592705167173253</v>
      </c>
      <c r="X555" s="2">
        <f>Table3[[#This Row],[Total Operating Time (minutes)]]/Table3[[#This Row],[Units Produced]]</f>
        <v>0.83130699088145898</v>
      </c>
      <c r="Y555" s="2">
        <f>Table3[[#This Row],[Defective Units]]/Table3[[#This Row],[Units Produced]]</f>
        <v>4.4072948328267476E-2</v>
      </c>
      <c r="Z555" s="4">
        <f ca="1">Table3[[#This Row],[Total Operating Time (minutes)]]/Table3[[#This Row],[Available Time(minutes)]]</f>
        <v>8.1641791044776113</v>
      </c>
      <c r="AA555" s="2">
        <f>Table3[[#This Row],[Good Units]]/Table3[[#This Row],[Units Produced]]</f>
        <v>0.95592705167173253</v>
      </c>
      <c r="AB555" s="2">
        <f>Table3[[#This Row],[Scrap Units]]/Table3[[#This Row],[Units Produced]]</f>
        <v>1.2158054711246201E-2</v>
      </c>
      <c r="AC555" s="4">
        <f>Table3[[#This Row],[Units Produced]]/Table3[[#This Row],[Shift]]</f>
        <v>219.33333333333334</v>
      </c>
      <c r="AD555" s="2">
        <f>Table3[[#This Row],[Units Produced]]/Table3[[#This Row],[Max Capacity]]</f>
        <v>1.0045801526717557</v>
      </c>
      <c r="AE555" s="4">
        <f>Table3[[#This Row],[Repair Time (minutes)]]/Table3[[#This Row],[Number of Repairs]]</f>
        <v>19.5</v>
      </c>
      <c r="AF555" s="4">
        <f ca="1">Table3[[#This Row],[Total Operating Time (minutes)]]/Table3[[#This Row],[Number of failures]]</f>
        <v>109.4</v>
      </c>
      <c r="AG555" s="4">
        <f>Table3[[#This Row],[Orders Fulfilled]]/Table3[[#This Row],[Orders Received]]</f>
        <v>0.84090909090909094</v>
      </c>
      <c r="AH555" s="4">
        <f>Table3[[#This Row],[Units Produced]]/Table3[[#This Row],[Energy Consumed (kWh)]]</f>
        <v>4.3461030383091144</v>
      </c>
    </row>
    <row r="556" spans="1:34" x14ac:dyDescent="0.3">
      <c r="A556" s="1">
        <f t="shared" ca="1" si="32"/>
        <v>45216</v>
      </c>
      <c r="B556">
        <v>1</v>
      </c>
      <c r="C556" t="s">
        <v>20</v>
      </c>
      <c r="D556">
        <v>515</v>
      </c>
      <c r="E556">
        <v>501</v>
      </c>
      <c r="F556">
        <v>14</v>
      </c>
      <c r="G556">
        <f t="shared" ca="1" si="33"/>
        <v>60</v>
      </c>
      <c r="H556">
        <v>52</v>
      </c>
      <c r="I556">
        <v>445</v>
      </c>
      <c r="J556">
        <v>2</v>
      </c>
      <c r="K556">
        <v>175.52</v>
      </c>
      <c r="L556">
        <v>30</v>
      </c>
      <c r="M556">
        <v>49</v>
      </c>
      <c r="N556">
        <v>2.65</v>
      </c>
      <c r="O556">
        <v>656</v>
      </c>
      <c r="P556">
        <f t="shared" ca="1" si="34"/>
        <v>4</v>
      </c>
      <c r="Q556">
        <v>30</v>
      </c>
      <c r="R556">
        <v>2</v>
      </c>
      <c r="S556">
        <v>4.68</v>
      </c>
      <c r="T556">
        <f t="shared" ca="1" si="35"/>
        <v>576</v>
      </c>
      <c r="U556" s="2">
        <f ca="1">Table3[[#This Row],[Total Operating Time (minutes)]]/Table3[[#This Row],[Production planning Time(minutes)]]</f>
        <v>0.77256944444444442</v>
      </c>
      <c r="V556" s="2">
        <f>Table3[[#This Row],[Units Produced]]/Table3[[#This Row],[Max Capacity]]</f>
        <v>0.78506097560975607</v>
      </c>
      <c r="W556" s="2">
        <f>Table3[[#This Row],[Good Units]]/Table3[[#This Row],[Units Produced]]</f>
        <v>0.97281553398058251</v>
      </c>
      <c r="X556" s="2">
        <f>Table3[[#This Row],[Total Operating Time (minutes)]]/Table3[[#This Row],[Units Produced]]</f>
        <v>0.86407766990291257</v>
      </c>
      <c r="Y556" s="2">
        <f>Table3[[#This Row],[Defective Units]]/Table3[[#This Row],[Units Produced]]</f>
        <v>2.7184466019417475E-2</v>
      </c>
      <c r="Z556" s="4">
        <f ca="1">Table3[[#This Row],[Total Operating Time (minutes)]]/Table3[[#This Row],[Available Time(minutes)]]</f>
        <v>7.416666666666667</v>
      </c>
      <c r="AA556" s="2">
        <f>Table3[[#This Row],[Good Units]]/Table3[[#This Row],[Units Produced]]</f>
        <v>0.97281553398058251</v>
      </c>
      <c r="AB556" s="2">
        <f>Table3[[#This Row],[Scrap Units]]/Table3[[#This Row],[Units Produced]]</f>
        <v>3.8834951456310678E-3</v>
      </c>
      <c r="AC556" s="4">
        <f>Table3[[#This Row],[Units Produced]]/Table3[[#This Row],[Shift]]</f>
        <v>515</v>
      </c>
      <c r="AD556" s="2">
        <f>Table3[[#This Row],[Units Produced]]/Table3[[#This Row],[Max Capacity]]</f>
        <v>0.78506097560975607</v>
      </c>
      <c r="AE556" s="4">
        <f>Table3[[#This Row],[Repair Time (minutes)]]/Table3[[#This Row],[Number of Repairs]]</f>
        <v>15</v>
      </c>
      <c r="AF556" s="4">
        <f ca="1">Table3[[#This Row],[Total Operating Time (minutes)]]/Table3[[#This Row],[Number of failures]]</f>
        <v>111.25</v>
      </c>
      <c r="AG556" s="4">
        <f>Table3[[#This Row],[Orders Fulfilled]]/Table3[[#This Row],[Orders Received]]</f>
        <v>0.61224489795918369</v>
      </c>
      <c r="AH556" s="4">
        <f>Table3[[#This Row],[Units Produced]]/Table3[[#This Row],[Energy Consumed (kWh)]]</f>
        <v>2.9341385597082952</v>
      </c>
    </row>
    <row r="557" spans="1:34" x14ac:dyDescent="0.3">
      <c r="A557" s="1">
        <f t="shared" ca="1" si="32"/>
        <v>44939</v>
      </c>
      <c r="B557">
        <v>2</v>
      </c>
      <c r="C557" t="s">
        <v>17</v>
      </c>
      <c r="D557">
        <v>660</v>
      </c>
      <c r="E557">
        <v>633</v>
      </c>
      <c r="F557">
        <v>27</v>
      </c>
      <c r="G557">
        <f t="shared" ca="1" si="33"/>
        <v>68</v>
      </c>
      <c r="H557">
        <v>21</v>
      </c>
      <c r="I557">
        <v>458</v>
      </c>
      <c r="J557">
        <v>8</v>
      </c>
      <c r="K557">
        <v>164.81</v>
      </c>
      <c r="L557">
        <v>43</v>
      </c>
      <c r="M557">
        <v>40</v>
      </c>
      <c r="N557">
        <v>2.2000000000000002</v>
      </c>
      <c r="O557">
        <v>649</v>
      </c>
      <c r="P557">
        <f t="shared" ca="1" si="34"/>
        <v>3</v>
      </c>
      <c r="Q557">
        <v>22</v>
      </c>
      <c r="R557">
        <v>1</v>
      </c>
      <c r="S557">
        <v>6.09</v>
      </c>
      <c r="T557">
        <f t="shared" ca="1" si="35"/>
        <v>561</v>
      </c>
      <c r="U557" s="2">
        <f ca="1">Table3[[#This Row],[Total Operating Time (minutes)]]/Table3[[#This Row],[Production planning Time(minutes)]]</f>
        <v>0.81639928698752229</v>
      </c>
      <c r="V557" s="2">
        <f>Table3[[#This Row],[Units Produced]]/Table3[[#This Row],[Max Capacity]]</f>
        <v>1.0169491525423728</v>
      </c>
      <c r="W557" s="2">
        <f>Table3[[#This Row],[Good Units]]/Table3[[#This Row],[Units Produced]]</f>
        <v>0.95909090909090911</v>
      </c>
      <c r="X557" s="2">
        <f>Table3[[#This Row],[Total Operating Time (minutes)]]/Table3[[#This Row],[Units Produced]]</f>
        <v>0.69393939393939397</v>
      </c>
      <c r="Y557" s="2">
        <f>Table3[[#This Row],[Defective Units]]/Table3[[#This Row],[Units Produced]]</f>
        <v>4.0909090909090909E-2</v>
      </c>
      <c r="Z557" s="4">
        <f ca="1">Table3[[#This Row],[Total Operating Time (minutes)]]/Table3[[#This Row],[Available Time(minutes)]]</f>
        <v>6.7352941176470589</v>
      </c>
      <c r="AA557" s="2">
        <f>Table3[[#This Row],[Good Units]]/Table3[[#This Row],[Units Produced]]</f>
        <v>0.95909090909090911</v>
      </c>
      <c r="AB557" s="2">
        <f>Table3[[#This Row],[Scrap Units]]/Table3[[#This Row],[Units Produced]]</f>
        <v>1.2121212121212121E-2</v>
      </c>
      <c r="AC557" s="4">
        <f>Table3[[#This Row],[Units Produced]]/Table3[[#This Row],[Shift]]</f>
        <v>330</v>
      </c>
      <c r="AD557" s="2">
        <f>Table3[[#This Row],[Units Produced]]/Table3[[#This Row],[Max Capacity]]</f>
        <v>1.0169491525423728</v>
      </c>
      <c r="AE557" s="4">
        <f>Table3[[#This Row],[Repair Time (minutes)]]/Table3[[#This Row],[Number of Repairs]]</f>
        <v>22</v>
      </c>
      <c r="AF557" s="4">
        <f ca="1">Table3[[#This Row],[Total Operating Time (minutes)]]/Table3[[#This Row],[Number of failures]]</f>
        <v>152.66666666666666</v>
      </c>
      <c r="AG557" s="4">
        <f>Table3[[#This Row],[Orders Fulfilled]]/Table3[[#This Row],[Orders Received]]</f>
        <v>1.075</v>
      </c>
      <c r="AH557" s="4">
        <f>Table3[[#This Row],[Units Produced]]/Table3[[#This Row],[Energy Consumed (kWh)]]</f>
        <v>4.0046113706692559</v>
      </c>
    </row>
    <row r="558" spans="1:34" x14ac:dyDescent="0.3">
      <c r="A558" s="1">
        <f t="shared" ca="1" si="32"/>
        <v>45225</v>
      </c>
      <c r="B558">
        <v>2</v>
      </c>
      <c r="C558" t="s">
        <v>19</v>
      </c>
      <c r="D558">
        <v>659</v>
      </c>
      <c r="E558">
        <v>633</v>
      </c>
      <c r="F558">
        <v>26</v>
      </c>
      <c r="G558">
        <f t="shared" ca="1" si="33"/>
        <v>68</v>
      </c>
      <c r="H558">
        <v>25</v>
      </c>
      <c r="I558">
        <v>474</v>
      </c>
      <c r="J558">
        <v>3</v>
      </c>
      <c r="K558">
        <v>100.04</v>
      </c>
      <c r="L558">
        <v>45</v>
      </c>
      <c r="M558">
        <v>62</v>
      </c>
      <c r="N558">
        <v>2.74</v>
      </c>
      <c r="O558">
        <v>639</v>
      </c>
      <c r="P558">
        <f t="shared" ca="1" si="34"/>
        <v>3</v>
      </c>
      <c r="Q558">
        <v>34</v>
      </c>
      <c r="R558">
        <v>4</v>
      </c>
      <c r="S558">
        <v>5.8</v>
      </c>
      <c r="T558">
        <f t="shared" ca="1" si="35"/>
        <v>570</v>
      </c>
      <c r="U558" s="2">
        <f ca="1">Table3[[#This Row],[Total Operating Time (minutes)]]/Table3[[#This Row],[Production planning Time(minutes)]]</f>
        <v>0.83157894736842108</v>
      </c>
      <c r="V558" s="2">
        <f>Table3[[#This Row],[Units Produced]]/Table3[[#This Row],[Max Capacity]]</f>
        <v>1.0312989045383412</v>
      </c>
      <c r="W558" s="2">
        <f>Table3[[#This Row],[Good Units]]/Table3[[#This Row],[Units Produced]]</f>
        <v>0.96054628224582705</v>
      </c>
      <c r="X558" s="2">
        <f>Table3[[#This Row],[Total Operating Time (minutes)]]/Table3[[#This Row],[Units Produced]]</f>
        <v>0.71927162367223063</v>
      </c>
      <c r="Y558" s="2">
        <f>Table3[[#This Row],[Defective Units]]/Table3[[#This Row],[Units Produced]]</f>
        <v>3.9453717754172987E-2</v>
      </c>
      <c r="Z558" s="4">
        <f ca="1">Table3[[#This Row],[Total Operating Time (minutes)]]/Table3[[#This Row],[Available Time(minutes)]]</f>
        <v>6.9705882352941178</v>
      </c>
      <c r="AA558" s="2">
        <f>Table3[[#This Row],[Good Units]]/Table3[[#This Row],[Units Produced]]</f>
        <v>0.96054628224582705</v>
      </c>
      <c r="AB558" s="2">
        <f>Table3[[#This Row],[Scrap Units]]/Table3[[#This Row],[Units Produced]]</f>
        <v>4.552352048558422E-3</v>
      </c>
      <c r="AC558" s="4">
        <f>Table3[[#This Row],[Units Produced]]/Table3[[#This Row],[Shift]]</f>
        <v>329.5</v>
      </c>
      <c r="AD558" s="2">
        <f>Table3[[#This Row],[Units Produced]]/Table3[[#This Row],[Max Capacity]]</f>
        <v>1.0312989045383412</v>
      </c>
      <c r="AE558" s="4">
        <f>Table3[[#This Row],[Repair Time (minutes)]]/Table3[[#This Row],[Number of Repairs]]</f>
        <v>8.5</v>
      </c>
      <c r="AF558" s="4">
        <f ca="1">Table3[[#This Row],[Total Operating Time (minutes)]]/Table3[[#This Row],[Number of failures]]</f>
        <v>158</v>
      </c>
      <c r="AG558" s="4">
        <f>Table3[[#This Row],[Orders Fulfilled]]/Table3[[#This Row],[Orders Received]]</f>
        <v>0.72580645161290325</v>
      </c>
      <c r="AH558" s="4">
        <f>Table3[[#This Row],[Units Produced]]/Table3[[#This Row],[Energy Consumed (kWh)]]</f>
        <v>6.5873650539784085</v>
      </c>
    </row>
    <row r="559" spans="1:34" x14ac:dyDescent="0.3">
      <c r="A559" s="1">
        <f t="shared" ca="1" si="32"/>
        <v>45041</v>
      </c>
      <c r="B559">
        <v>1</v>
      </c>
      <c r="C559" t="s">
        <v>21</v>
      </c>
      <c r="D559">
        <v>603</v>
      </c>
      <c r="E559">
        <v>583</v>
      </c>
      <c r="F559">
        <v>20</v>
      </c>
      <c r="G559">
        <f t="shared" ca="1" si="33"/>
        <v>65</v>
      </c>
      <c r="H559">
        <v>18</v>
      </c>
      <c r="I559">
        <v>574</v>
      </c>
      <c r="J559">
        <v>7</v>
      </c>
      <c r="K559">
        <v>152.31</v>
      </c>
      <c r="L559">
        <v>34</v>
      </c>
      <c r="M559">
        <v>63</v>
      </c>
      <c r="N559">
        <v>3.88</v>
      </c>
      <c r="O559">
        <v>607</v>
      </c>
      <c r="P559">
        <f t="shared" ca="1" si="34"/>
        <v>6</v>
      </c>
      <c r="Q559">
        <v>23</v>
      </c>
      <c r="R559">
        <v>1</v>
      </c>
      <c r="S559">
        <v>7.37</v>
      </c>
      <c r="T559">
        <f t="shared" ca="1" si="35"/>
        <v>565</v>
      </c>
      <c r="U559" s="2">
        <f ca="1">Table3[[#This Row],[Total Operating Time (minutes)]]/Table3[[#This Row],[Production planning Time(minutes)]]</f>
        <v>1.0159292035398231</v>
      </c>
      <c r="V559" s="2">
        <f>Table3[[#This Row],[Units Produced]]/Table3[[#This Row],[Max Capacity]]</f>
        <v>0.99341021416803954</v>
      </c>
      <c r="W559" s="2">
        <f>Table3[[#This Row],[Good Units]]/Table3[[#This Row],[Units Produced]]</f>
        <v>0.96683250414593702</v>
      </c>
      <c r="X559" s="2">
        <f>Table3[[#This Row],[Total Operating Time (minutes)]]/Table3[[#This Row],[Units Produced]]</f>
        <v>0.95190713101160862</v>
      </c>
      <c r="Y559" s="2">
        <f>Table3[[#This Row],[Defective Units]]/Table3[[#This Row],[Units Produced]]</f>
        <v>3.316749585406302E-2</v>
      </c>
      <c r="Z559" s="4">
        <f ca="1">Table3[[#This Row],[Total Operating Time (minutes)]]/Table3[[#This Row],[Available Time(minutes)]]</f>
        <v>8.8307692307692314</v>
      </c>
      <c r="AA559" s="2">
        <f>Table3[[#This Row],[Good Units]]/Table3[[#This Row],[Units Produced]]</f>
        <v>0.96683250414593702</v>
      </c>
      <c r="AB559" s="2">
        <f>Table3[[#This Row],[Scrap Units]]/Table3[[#This Row],[Units Produced]]</f>
        <v>1.1608623548922056E-2</v>
      </c>
      <c r="AC559" s="4">
        <f>Table3[[#This Row],[Units Produced]]/Table3[[#This Row],[Shift]]</f>
        <v>603</v>
      </c>
      <c r="AD559" s="2">
        <f>Table3[[#This Row],[Units Produced]]/Table3[[#This Row],[Max Capacity]]</f>
        <v>0.99341021416803954</v>
      </c>
      <c r="AE559" s="4">
        <f>Table3[[#This Row],[Repair Time (minutes)]]/Table3[[#This Row],[Number of Repairs]]</f>
        <v>23</v>
      </c>
      <c r="AF559" s="4">
        <f ca="1">Table3[[#This Row],[Total Operating Time (minutes)]]/Table3[[#This Row],[Number of failures]]</f>
        <v>95.666666666666671</v>
      </c>
      <c r="AG559" s="4">
        <f>Table3[[#This Row],[Orders Fulfilled]]/Table3[[#This Row],[Orders Received]]</f>
        <v>0.53968253968253965</v>
      </c>
      <c r="AH559" s="4">
        <f>Table3[[#This Row],[Units Produced]]/Table3[[#This Row],[Energy Consumed (kWh)]]</f>
        <v>3.9590309237738821</v>
      </c>
    </row>
    <row r="560" spans="1:34" x14ac:dyDescent="0.3">
      <c r="A560" s="1">
        <f t="shared" ca="1" si="32"/>
        <v>45016</v>
      </c>
      <c r="B560">
        <v>3</v>
      </c>
      <c r="C560" t="s">
        <v>20</v>
      </c>
      <c r="D560">
        <v>633</v>
      </c>
      <c r="E560">
        <v>618</v>
      </c>
      <c r="F560">
        <v>15</v>
      </c>
      <c r="G560">
        <f t="shared" ca="1" si="33"/>
        <v>62</v>
      </c>
      <c r="H560">
        <v>26</v>
      </c>
      <c r="I560">
        <v>588</v>
      </c>
      <c r="J560">
        <v>6</v>
      </c>
      <c r="K560">
        <v>177.35</v>
      </c>
      <c r="L560">
        <v>45</v>
      </c>
      <c r="M560">
        <v>69</v>
      </c>
      <c r="N560">
        <v>3.21</v>
      </c>
      <c r="O560">
        <v>628</v>
      </c>
      <c r="P560">
        <f t="shared" ca="1" si="34"/>
        <v>1</v>
      </c>
      <c r="Q560">
        <v>20</v>
      </c>
      <c r="R560">
        <v>5</v>
      </c>
      <c r="S560">
        <v>5.88</v>
      </c>
      <c r="T560">
        <f t="shared" ca="1" si="35"/>
        <v>508</v>
      </c>
      <c r="U560" s="2">
        <f ca="1">Table3[[#This Row],[Total Operating Time (minutes)]]/Table3[[#This Row],[Production planning Time(minutes)]]</f>
        <v>1.1574803149606299</v>
      </c>
      <c r="V560" s="2">
        <f>Table3[[#This Row],[Units Produced]]/Table3[[#This Row],[Max Capacity]]</f>
        <v>1.0079617834394905</v>
      </c>
      <c r="W560" s="2">
        <f>Table3[[#This Row],[Good Units]]/Table3[[#This Row],[Units Produced]]</f>
        <v>0.976303317535545</v>
      </c>
      <c r="X560" s="2">
        <f>Table3[[#This Row],[Total Operating Time (minutes)]]/Table3[[#This Row],[Units Produced]]</f>
        <v>0.92890995260663511</v>
      </c>
      <c r="Y560" s="2">
        <f>Table3[[#This Row],[Defective Units]]/Table3[[#This Row],[Units Produced]]</f>
        <v>2.3696682464454975E-2</v>
      </c>
      <c r="Z560" s="4">
        <f ca="1">Table3[[#This Row],[Total Operating Time (minutes)]]/Table3[[#This Row],[Available Time(minutes)]]</f>
        <v>9.4838709677419359</v>
      </c>
      <c r="AA560" s="2">
        <f>Table3[[#This Row],[Good Units]]/Table3[[#This Row],[Units Produced]]</f>
        <v>0.976303317535545</v>
      </c>
      <c r="AB560" s="2">
        <f>Table3[[#This Row],[Scrap Units]]/Table3[[#This Row],[Units Produced]]</f>
        <v>9.4786729857819912E-3</v>
      </c>
      <c r="AC560" s="4">
        <f>Table3[[#This Row],[Units Produced]]/Table3[[#This Row],[Shift]]</f>
        <v>211</v>
      </c>
      <c r="AD560" s="2">
        <f>Table3[[#This Row],[Units Produced]]/Table3[[#This Row],[Max Capacity]]</f>
        <v>1.0079617834394905</v>
      </c>
      <c r="AE560" s="4">
        <f>Table3[[#This Row],[Repair Time (minutes)]]/Table3[[#This Row],[Number of Repairs]]</f>
        <v>4</v>
      </c>
      <c r="AF560" s="4">
        <f ca="1">Table3[[#This Row],[Total Operating Time (minutes)]]/Table3[[#This Row],[Number of failures]]</f>
        <v>588</v>
      </c>
      <c r="AG560" s="4">
        <f>Table3[[#This Row],[Orders Fulfilled]]/Table3[[#This Row],[Orders Received]]</f>
        <v>0.65217391304347827</v>
      </c>
      <c r="AH560" s="4">
        <f>Table3[[#This Row],[Units Produced]]/Table3[[#This Row],[Energy Consumed (kWh)]]</f>
        <v>3.5692134197913732</v>
      </c>
    </row>
    <row r="561" spans="1:34" x14ac:dyDescent="0.3">
      <c r="A561" s="1">
        <f t="shared" ca="1" si="32"/>
        <v>44958</v>
      </c>
      <c r="B561">
        <v>2</v>
      </c>
      <c r="C561" t="s">
        <v>18</v>
      </c>
      <c r="D561">
        <v>622</v>
      </c>
      <c r="E561">
        <v>609</v>
      </c>
      <c r="F561">
        <v>13</v>
      </c>
      <c r="G561">
        <f t="shared" ca="1" si="33"/>
        <v>69</v>
      </c>
      <c r="H561">
        <v>34</v>
      </c>
      <c r="I561">
        <v>413</v>
      </c>
      <c r="J561">
        <v>3</v>
      </c>
      <c r="K561">
        <v>102.45</v>
      </c>
      <c r="L561">
        <v>56</v>
      </c>
      <c r="M561">
        <v>64</v>
      </c>
      <c r="N561">
        <v>3.31</v>
      </c>
      <c r="O561">
        <v>665</v>
      </c>
      <c r="P561">
        <f t="shared" ca="1" si="34"/>
        <v>2</v>
      </c>
      <c r="Q561">
        <v>29</v>
      </c>
      <c r="R561">
        <v>3</v>
      </c>
      <c r="S561">
        <v>5.41</v>
      </c>
      <c r="T561">
        <f t="shared" ca="1" si="35"/>
        <v>568</v>
      </c>
      <c r="U561" s="2">
        <f ca="1">Table3[[#This Row],[Total Operating Time (minutes)]]/Table3[[#This Row],[Production planning Time(minutes)]]</f>
        <v>0.727112676056338</v>
      </c>
      <c r="V561" s="2">
        <f>Table3[[#This Row],[Units Produced]]/Table3[[#This Row],[Max Capacity]]</f>
        <v>0.93533834586466169</v>
      </c>
      <c r="W561" s="2">
        <f>Table3[[#This Row],[Good Units]]/Table3[[#This Row],[Units Produced]]</f>
        <v>0.97909967845659163</v>
      </c>
      <c r="X561" s="2">
        <f>Table3[[#This Row],[Total Operating Time (minutes)]]/Table3[[#This Row],[Units Produced]]</f>
        <v>0.66398713826366562</v>
      </c>
      <c r="Y561" s="2">
        <f>Table3[[#This Row],[Defective Units]]/Table3[[#This Row],[Units Produced]]</f>
        <v>2.0900321543408359E-2</v>
      </c>
      <c r="Z561" s="4">
        <f ca="1">Table3[[#This Row],[Total Operating Time (minutes)]]/Table3[[#This Row],[Available Time(minutes)]]</f>
        <v>5.9855072463768115</v>
      </c>
      <c r="AA561" s="2">
        <f>Table3[[#This Row],[Good Units]]/Table3[[#This Row],[Units Produced]]</f>
        <v>0.97909967845659163</v>
      </c>
      <c r="AB561" s="2">
        <f>Table3[[#This Row],[Scrap Units]]/Table3[[#This Row],[Units Produced]]</f>
        <v>4.8231511254019296E-3</v>
      </c>
      <c r="AC561" s="4">
        <f>Table3[[#This Row],[Units Produced]]/Table3[[#This Row],[Shift]]</f>
        <v>311</v>
      </c>
      <c r="AD561" s="2">
        <f>Table3[[#This Row],[Units Produced]]/Table3[[#This Row],[Max Capacity]]</f>
        <v>0.93533834586466169</v>
      </c>
      <c r="AE561" s="4">
        <f>Table3[[#This Row],[Repair Time (minutes)]]/Table3[[#This Row],[Number of Repairs]]</f>
        <v>9.6666666666666661</v>
      </c>
      <c r="AF561" s="4">
        <f ca="1">Table3[[#This Row],[Total Operating Time (minutes)]]/Table3[[#This Row],[Number of failures]]</f>
        <v>206.5</v>
      </c>
      <c r="AG561" s="4">
        <f>Table3[[#This Row],[Orders Fulfilled]]/Table3[[#This Row],[Orders Received]]</f>
        <v>0.875</v>
      </c>
      <c r="AH561" s="4">
        <f>Table3[[#This Row],[Units Produced]]/Table3[[#This Row],[Energy Consumed (kWh)]]</f>
        <v>6.0712542703757926</v>
      </c>
    </row>
    <row r="562" spans="1:34" x14ac:dyDescent="0.3">
      <c r="A562" s="1">
        <f t="shared" ca="1" si="32"/>
        <v>45185</v>
      </c>
      <c r="B562">
        <v>1</v>
      </c>
      <c r="C562" t="s">
        <v>17</v>
      </c>
      <c r="D562">
        <v>564</v>
      </c>
      <c r="E562">
        <v>536</v>
      </c>
      <c r="F562">
        <v>28</v>
      </c>
      <c r="G562">
        <f t="shared" ca="1" si="33"/>
        <v>62</v>
      </c>
      <c r="H562">
        <v>41</v>
      </c>
      <c r="I562">
        <v>471</v>
      </c>
      <c r="J562">
        <v>9</v>
      </c>
      <c r="K562">
        <v>147.88</v>
      </c>
      <c r="L562">
        <v>49</v>
      </c>
      <c r="M562">
        <v>50</v>
      </c>
      <c r="N562">
        <v>2.79</v>
      </c>
      <c r="O562">
        <v>600</v>
      </c>
      <c r="P562">
        <f t="shared" ca="1" si="34"/>
        <v>5</v>
      </c>
      <c r="Q562">
        <v>35</v>
      </c>
      <c r="R562">
        <v>2</v>
      </c>
      <c r="S562">
        <v>4.83</v>
      </c>
      <c r="T562">
        <f t="shared" ca="1" si="35"/>
        <v>522</v>
      </c>
      <c r="U562" s="2">
        <f ca="1">Table3[[#This Row],[Total Operating Time (minutes)]]/Table3[[#This Row],[Production planning Time(minutes)]]</f>
        <v>0.9022988505747126</v>
      </c>
      <c r="V562" s="2">
        <f>Table3[[#This Row],[Units Produced]]/Table3[[#This Row],[Max Capacity]]</f>
        <v>0.94</v>
      </c>
      <c r="W562" s="2">
        <f>Table3[[#This Row],[Good Units]]/Table3[[#This Row],[Units Produced]]</f>
        <v>0.95035460992907805</v>
      </c>
      <c r="X562" s="2">
        <f>Table3[[#This Row],[Total Operating Time (minutes)]]/Table3[[#This Row],[Units Produced]]</f>
        <v>0.83510638297872342</v>
      </c>
      <c r="Y562" s="2">
        <f>Table3[[#This Row],[Defective Units]]/Table3[[#This Row],[Units Produced]]</f>
        <v>4.9645390070921988E-2</v>
      </c>
      <c r="Z562" s="4">
        <f ca="1">Table3[[#This Row],[Total Operating Time (minutes)]]/Table3[[#This Row],[Available Time(minutes)]]</f>
        <v>7.596774193548387</v>
      </c>
      <c r="AA562" s="2">
        <f>Table3[[#This Row],[Good Units]]/Table3[[#This Row],[Units Produced]]</f>
        <v>0.95035460992907805</v>
      </c>
      <c r="AB562" s="2">
        <f>Table3[[#This Row],[Scrap Units]]/Table3[[#This Row],[Units Produced]]</f>
        <v>1.5957446808510637E-2</v>
      </c>
      <c r="AC562" s="4">
        <f>Table3[[#This Row],[Units Produced]]/Table3[[#This Row],[Shift]]</f>
        <v>564</v>
      </c>
      <c r="AD562" s="2">
        <f>Table3[[#This Row],[Units Produced]]/Table3[[#This Row],[Max Capacity]]</f>
        <v>0.94</v>
      </c>
      <c r="AE562" s="4">
        <f>Table3[[#This Row],[Repair Time (minutes)]]/Table3[[#This Row],[Number of Repairs]]</f>
        <v>17.5</v>
      </c>
      <c r="AF562" s="4">
        <f ca="1">Table3[[#This Row],[Total Operating Time (minutes)]]/Table3[[#This Row],[Number of failures]]</f>
        <v>94.2</v>
      </c>
      <c r="AG562" s="4">
        <f>Table3[[#This Row],[Orders Fulfilled]]/Table3[[#This Row],[Orders Received]]</f>
        <v>0.98</v>
      </c>
      <c r="AH562" s="4">
        <f>Table3[[#This Row],[Units Produced]]/Table3[[#This Row],[Energy Consumed (kWh)]]</f>
        <v>3.813903164728158</v>
      </c>
    </row>
    <row r="563" spans="1:34" x14ac:dyDescent="0.3">
      <c r="A563" s="1">
        <f t="shared" ca="1" si="32"/>
        <v>44948</v>
      </c>
      <c r="B563">
        <v>3</v>
      </c>
      <c r="C563" t="s">
        <v>17</v>
      </c>
      <c r="D563">
        <v>649</v>
      </c>
      <c r="E563">
        <v>625</v>
      </c>
      <c r="F563">
        <v>24</v>
      </c>
      <c r="G563">
        <f t="shared" ca="1" si="33"/>
        <v>64</v>
      </c>
      <c r="H563">
        <v>41</v>
      </c>
      <c r="I563">
        <v>559</v>
      </c>
      <c r="J563">
        <v>8</v>
      </c>
      <c r="K563">
        <v>103.55</v>
      </c>
      <c r="L563">
        <v>33</v>
      </c>
      <c r="M563">
        <v>30</v>
      </c>
      <c r="N563">
        <v>3.21</v>
      </c>
      <c r="O563">
        <v>645</v>
      </c>
      <c r="P563">
        <f t="shared" ca="1" si="34"/>
        <v>1</v>
      </c>
      <c r="Q563">
        <v>39</v>
      </c>
      <c r="R563">
        <v>1</v>
      </c>
      <c r="S563">
        <v>3.88</v>
      </c>
      <c r="T563">
        <f t="shared" ca="1" si="35"/>
        <v>510</v>
      </c>
      <c r="U563" s="2">
        <f ca="1">Table3[[#This Row],[Total Operating Time (minutes)]]/Table3[[#This Row],[Production planning Time(minutes)]]</f>
        <v>1.0960784313725491</v>
      </c>
      <c r="V563" s="2">
        <f>Table3[[#This Row],[Units Produced]]/Table3[[#This Row],[Max Capacity]]</f>
        <v>1.006201550387597</v>
      </c>
      <c r="W563" s="2">
        <f>Table3[[#This Row],[Good Units]]/Table3[[#This Row],[Units Produced]]</f>
        <v>0.963020030816641</v>
      </c>
      <c r="X563" s="2">
        <f>Table3[[#This Row],[Total Operating Time (minutes)]]/Table3[[#This Row],[Units Produced]]</f>
        <v>0.86132511556240365</v>
      </c>
      <c r="Y563" s="2">
        <f>Table3[[#This Row],[Defective Units]]/Table3[[#This Row],[Units Produced]]</f>
        <v>3.6979969183359017E-2</v>
      </c>
      <c r="Z563" s="4">
        <f ca="1">Table3[[#This Row],[Total Operating Time (minutes)]]/Table3[[#This Row],[Available Time(minutes)]]</f>
        <v>8.734375</v>
      </c>
      <c r="AA563" s="2">
        <f>Table3[[#This Row],[Good Units]]/Table3[[#This Row],[Units Produced]]</f>
        <v>0.963020030816641</v>
      </c>
      <c r="AB563" s="2">
        <f>Table3[[#This Row],[Scrap Units]]/Table3[[#This Row],[Units Produced]]</f>
        <v>1.2326656394453005E-2</v>
      </c>
      <c r="AC563" s="4">
        <f>Table3[[#This Row],[Units Produced]]/Table3[[#This Row],[Shift]]</f>
        <v>216.33333333333334</v>
      </c>
      <c r="AD563" s="2">
        <f>Table3[[#This Row],[Units Produced]]/Table3[[#This Row],[Max Capacity]]</f>
        <v>1.006201550387597</v>
      </c>
      <c r="AE563" s="4">
        <f>Table3[[#This Row],[Repair Time (minutes)]]/Table3[[#This Row],[Number of Repairs]]</f>
        <v>39</v>
      </c>
      <c r="AF563" s="4">
        <f ca="1">Table3[[#This Row],[Total Operating Time (minutes)]]/Table3[[#This Row],[Number of failures]]</f>
        <v>559</v>
      </c>
      <c r="AG563" s="4">
        <f>Table3[[#This Row],[Orders Fulfilled]]/Table3[[#This Row],[Orders Received]]</f>
        <v>1.1000000000000001</v>
      </c>
      <c r="AH563" s="4">
        <f>Table3[[#This Row],[Units Produced]]/Table3[[#This Row],[Energy Consumed (kWh)]]</f>
        <v>6.2675036214389186</v>
      </c>
    </row>
    <row r="564" spans="1:34" x14ac:dyDescent="0.3">
      <c r="A564" s="1">
        <f t="shared" ca="1" si="32"/>
        <v>44962</v>
      </c>
      <c r="B564">
        <v>2</v>
      </c>
      <c r="C564" t="s">
        <v>20</v>
      </c>
      <c r="D564">
        <v>598</v>
      </c>
      <c r="E564">
        <v>571</v>
      </c>
      <c r="F564">
        <v>27</v>
      </c>
      <c r="G564">
        <f t="shared" ca="1" si="33"/>
        <v>68</v>
      </c>
      <c r="H564">
        <v>60</v>
      </c>
      <c r="I564">
        <v>489</v>
      </c>
      <c r="J564">
        <v>3</v>
      </c>
      <c r="K564">
        <v>114.89</v>
      </c>
      <c r="L564">
        <v>49</v>
      </c>
      <c r="M564">
        <v>46</v>
      </c>
      <c r="N564">
        <v>4.22</v>
      </c>
      <c r="O564">
        <v>699</v>
      </c>
      <c r="P564">
        <f t="shared" ca="1" si="34"/>
        <v>5</v>
      </c>
      <c r="Q564">
        <v>26</v>
      </c>
      <c r="R564">
        <v>3</v>
      </c>
      <c r="S564">
        <v>6.18</v>
      </c>
      <c r="T564">
        <f t="shared" ca="1" si="35"/>
        <v>517</v>
      </c>
      <c r="U564" s="2">
        <f ca="1">Table3[[#This Row],[Total Operating Time (minutes)]]/Table3[[#This Row],[Production planning Time(minutes)]]</f>
        <v>0.9458413926499033</v>
      </c>
      <c r="V564" s="2">
        <f>Table3[[#This Row],[Units Produced]]/Table3[[#This Row],[Max Capacity]]</f>
        <v>0.85550786838340487</v>
      </c>
      <c r="W564" s="2">
        <f>Table3[[#This Row],[Good Units]]/Table3[[#This Row],[Units Produced]]</f>
        <v>0.95484949832775923</v>
      </c>
      <c r="X564" s="2">
        <f>Table3[[#This Row],[Total Operating Time (minutes)]]/Table3[[#This Row],[Units Produced]]</f>
        <v>0.81772575250836121</v>
      </c>
      <c r="Y564" s="2">
        <f>Table3[[#This Row],[Defective Units]]/Table3[[#This Row],[Units Produced]]</f>
        <v>4.51505016722408E-2</v>
      </c>
      <c r="Z564" s="4">
        <f ca="1">Table3[[#This Row],[Total Operating Time (minutes)]]/Table3[[#This Row],[Available Time(minutes)]]</f>
        <v>7.1911764705882355</v>
      </c>
      <c r="AA564" s="2">
        <f>Table3[[#This Row],[Good Units]]/Table3[[#This Row],[Units Produced]]</f>
        <v>0.95484949832775923</v>
      </c>
      <c r="AB564" s="2">
        <f>Table3[[#This Row],[Scrap Units]]/Table3[[#This Row],[Units Produced]]</f>
        <v>5.016722408026756E-3</v>
      </c>
      <c r="AC564" s="4">
        <f>Table3[[#This Row],[Units Produced]]/Table3[[#This Row],[Shift]]</f>
        <v>299</v>
      </c>
      <c r="AD564" s="2">
        <f>Table3[[#This Row],[Units Produced]]/Table3[[#This Row],[Max Capacity]]</f>
        <v>0.85550786838340487</v>
      </c>
      <c r="AE564" s="4">
        <f>Table3[[#This Row],[Repair Time (minutes)]]/Table3[[#This Row],[Number of Repairs]]</f>
        <v>8.6666666666666661</v>
      </c>
      <c r="AF564" s="4">
        <f ca="1">Table3[[#This Row],[Total Operating Time (minutes)]]/Table3[[#This Row],[Number of failures]]</f>
        <v>97.8</v>
      </c>
      <c r="AG564" s="4">
        <f>Table3[[#This Row],[Orders Fulfilled]]/Table3[[#This Row],[Orders Received]]</f>
        <v>1.0652173913043479</v>
      </c>
      <c r="AH564" s="4">
        <f>Table3[[#This Row],[Units Produced]]/Table3[[#This Row],[Energy Consumed (kWh)]]</f>
        <v>5.2049786752545915</v>
      </c>
    </row>
    <row r="565" spans="1:34" x14ac:dyDescent="0.3">
      <c r="A565" s="1">
        <f t="shared" ca="1" si="32"/>
        <v>45105</v>
      </c>
      <c r="B565">
        <v>2</v>
      </c>
      <c r="C565" t="s">
        <v>20</v>
      </c>
      <c r="D565">
        <v>610</v>
      </c>
      <c r="E565">
        <v>592</v>
      </c>
      <c r="F565">
        <v>18</v>
      </c>
      <c r="G565">
        <f t="shared" ca="1" si="33"/>
        <v>69</v>
      </c>
      <c r="H565">
        <v>45</v>
      </c>
      <c r="I565">
        <v>447</v>
      </c>
      <c r="J565">
        <v>7</v>
      </c>
      <c r="K565">
        <v>161.97999999999999</v>
      </c>
      <c r="L565">
        <v>43</v>
      </c>
      <c r="M565">
        <v>63</v>
      </c>
      <c r="N565">
        <v>2.27</v>
      </c>
      <c r="O565">
        <v>658</v>
      </c>
      <c r="P565">
        <f t="shared" ca="1" si="34"/>
        <v>5</v>
      </c>
      <c r="Q565">
        <v>29</v>
      </c>
      <c r="R565">
        <v>3</v>
      </c>
      <c r="S565">
        <v>5.72</v>
      </c>
      <c r="T565">
        <f t="shared" ca="1" si="35"/>
        <v>553</v>
      </c>
      <c r="U565" s="2">
        <f ca="1">Table3[[#This Row],[Total Operating Time (minutes)]]/Table3[[#This Row],[Production planning Time(minutes)]]</f>
        <v>0.80831826401446649</v>
      </c>
      <c r="V565" s="2">
        <f>Table3[[#This Row],[Units Produced]]/Table3[[#This Row],[Max Capacity]]</f>
        <v>0.92705167173252279</v>
      </c>
      <c r="W565" s="2">
        <f>Table3[[#This Row],[Good Units]]/Table3[[#This Row],[Units Produced]]</f>
        <v>0.97049180327868856</v>
      </c>
      <c r="X565" s="2">
        <f>Table3[[#This Row],[Total Operating Time (minutes)]]/Table3[[#This Row],[Units Produced]]</f>
        <v>0.73278688524590163</v>
      </c>
      <c r="Y565" s="2">
        <f>Table3[[#This Row],[Defective Units]]/Table3[[#This Row],[Units Produced]]</f>
        <v>2.9508196721311476E-2</v>
      </c>
      <c r="Z565" s="4">
        <f ca="1">Table3[[#This Row],[Total Operating Time (minutes)]]/Table3[[#This Row],[Available Time(minutes)]]</f>
        <v>6.4782608695652177</v>
      </c>
      <c r="AA565" s="2">
        <f>Table3[[#This Row],[Good Units]]/Table3[[#This Row],[Units Produced]]</f>
        <v>0.97049180327868856</v>
      </c>
      <c r="AB565" s="2">
        <f>Table3[[#This Row],[Scrap Units]]/Table3[[#This Row],[Units Produced]]</f>
        <v>1.1475409836065573E-2</v>
      </c>
      <c r="AC565" s="4">
        <f>Table3[[#This Row],[Units Produced]]/Table3[[#This Row],[Shift]]</f>
        <v>305</v>
      </c>
      <c r="AD565" s="2">
        <f>Table3[[#This Row],[Units Produced]]/Table3[[#This Row],[Max Capacity]]</f>
        <v>0.92705167173252279</v>
      </c>
      <c r="AE565" s="4">
        <f>Table3[[#This Row],[Repair Time (minutes)]]/Table3[[#This Row],[Number of Repairs]]</f>
        <v>9.6666666666666661</v>
      </c>
      <c r="AF565" s="4">
        <f ca="1">Table3[[#This Row],[Total Operating Time (minutes)]]/Table3[[#This Row],[Number of failures]]</f>
        <v>89.4</v>
      </c>
      <c r="AG565" s="4">
        <f>Table3[[#This Row],[Orders Fulfilled]]/Table3[[#This Row],[Orders Received]]</f>
        <v>0.68253968253968256</v>
      </c>
      <c r="AH565" s="4">
        <f>Table3[[#This Row],[Units Produced]]/Table3[[#This Row],[Energy Consumed (kWh)]]</f>
        <v>3.7658970243239906</v>
      </c>
    </row>
    <row r="566" spans="1:34" x14ac:dyDescent="0.3">
      <c r="A566" s="1">
        <f t="shared" ca="1" si="32"/>
        <v>44963</v>
      </c>
      <c r="B566">
        <v>1</v>
      </c>
      <c r="C566" t="s">
        <v>17</v>
      </c>
      <c r="D566">
        <v>680</v>
      </c>
      <c r="E566">
        <v>651</v>
      </c>
      <c r="F566">
        <v>29</v>
      </c>
      <c r="G566">
        <f t="shared" ca="1" si="33"/>
        <v>62</v>
      </c>
      <c r="H566">
        <v>32</v>
      </c>
      <c r="I566">
        <v>511</v>
      </c>
      <c r="J566">
        <v>10</v>
      </c>
      <c r="K566">
        <v>112.92</v>
      </c>
      <c r="L566">
        <v>60</v>
      </c>
      <c r="M566">
        <v>66</v>
      </c>
      <c r="N566">
        <v>3.97</v>
      </c>
      <c r="O566">
        <v>631</v>
      </c>
      <c r="P566">
        <f t="shared" ca="1" si="34"/>
        <v>7</v>
      </c>
      <c r="Q566">
        <v>32</v>
      </c>
      <c r="R566">
        <v>3</v>
      </c>
      <c r="S566">
        <v>4.57</v>
      </c>
      <c r="T566">
        <f t="shared" ca="1" si="35"/>
        <v>567</v>
      </c>
      <c r="U566" s="2">
        <f ca="1">Table3[[#This Row],[Total Operating Time (minutes)]]/Table3[[#This Row],[Production planning Time(minutes)]]</f>
        <v>0.90123456790123457</v>
      </c>
      <c r="V566" s="2">
        <f>Table3[[#This Row],[Units Produced]]/Table3[[#This Row],[Max Capacity]]</f>
        <v>1.0776545166402536</v>
      </c>
      <c r="W566" s="2">
        <f>Table3[[#This Row],[Good Units]]/Table3[[#This Row],[Units Produced]]</f>
        <v>0.95735294117647063</v>
      </c>
      <c r="X566" s="2">
        <f>Table3[[#This Row],[Total Operating Time (minutes)]]/Table3[[#This Row],[Units Produced]]</f>
        <v>0.75147058823529411</v>
      </c>
      <c r="Y566" s="2">
        <f>Table3[[#This Row],[Defective Units]]/Table3[[#This Row],[Units Produced]]</f>
        <v>4.2647058823529413E-2</v>
      </c>
      <c r="Z566" s="4">
        <f ca="1">Table3[[#This Row],[Total Operating Time (minutes)]]/Table3[[#This Row],[Available Time(minutes)]]</f>
        <v>8.241935483870968</v>
      </c>
      <c r="AA566" s="2">
        <f>Table3[[#This Row],[Good Units]]/Table3[[#This Row],[Units Produced]]</f>
        <v>0.95735294117647063</v>
      </c>
      <c r="AB566" s="2">
        <f>Table3[[#This Row],[Scrap Units]]/Table3[[#This Row],[Units Produced]]</f>
        <v>1.4705882352941176E-2</v>
      </c>
      <c r="AC566" s="4">
        <f>Table3[[#This Row],[Units Produced]]/Table3[[#This Row],[Shift]]</f>
        <v>680</v>
      </c>
      <c r="AD566" s="2">
        <f>Table3[[#This Row],[Units Produced]]/Table3[[#This Row],[Max Capacity]]</f>
        <v>1.0776545166402536</v>
      </c>
      <c r="AE566" s="4">
        <f>Table3[[#This Row],[Repair Time (minutes)]]/Table3[[#This Row],[Number of Repairs]]</f>
        <v>10.666666666666666</v>
      </c>
      <c r="AF566" s="4">
        <f ca="1">Table3[[#This Row],[Total Operating Time (minutes)]]/Table3[[#This Row],[Number of failures]]</f>
        <v>73</v>
      </c>
      <c r="AG566" s="4">
        <f>Table3[[#This Row],[Orders Fulfilled]]/Table3[[#This Row],[Orders Received]]</f>
        <v>0.90909090909090906</v>
      </c>
      <c r="AH566" s="4">
        <f>Table3[[#This Row],[Units Produced]]/Table3[[#This Row],[Energy Consumed (kWh)]]</f>
        <v>6.0219624512929508</v>
      </c>
    </row>
    <row r="567" spans="1:34" x14ac:dyDescent="0.3">
      <c r="A567" s="1">
        <f t="shared" ca="1" si="32"/>
        <v>44957</v>
      </c>
      <c r="B567">
        <v>1</v>
      </c>
      <c r="C567" t="s">
        <v>19</v>
      </c>
      <c r="D567">
        <v>599</v>
      </c>
      <c r="E567">
        <v>575</v>
      </c>
      <c r="F567">
        <v>24</v>
      </c>
      <c r="G567">
        <f t="shared" ca="1" si="33"/>
        <v>63</v>
      </c>
      <c r="H567">
        <v>47</v>
      </c>
      <c r="I567">
        <v>492</v>
      </c>
      <c r="J567">
        <v>5</v>
      </c>
      <c r="K567">
        <v>104.28</v>
      </c>
      <c r="L567">
        <v>59</v>
      </c>
      <c r="M567">
        <v>65</v>
      </c>
      <c r="N567">
        <v>2.69</v>
      </c>
      <c r="O567">
        <v>659</v>
      </c>
      <c r="P567">
        <f t="shared" ca="1" si="34"/>
        <v>4</v>
      </c>
      <c r="Q567">
        <v>26</v>
      </c>
      <c r="R567">
        <v>3</v>
      </c>
      <c r="S567">
        <v>4.92</v>
      </c>
      <c r="T567">
        <f t="shared" ca="1" si="35"/>
        <v>571</v>
      </c>
      <c r="U567" s="2">
        <f ca="1">Table3[[#This Row],[Total Operating Time (minutes)]]/Table3[[#This Row],[Production planning Time(minutes)]]</f>
        <v>0.86164623467600698</v>
      </c>
      <c r="V567" s="2">
        <f>Table3[[#This Row],[Units Produced]]/Table3[[#This Row],[Max Capacity]]</f>
        <v>0.90895295902883155</v>
      </c>
      <c r="W567" s="2">
        <f>Table3[[#This Row],[Good Units]]/Table3[[#This Row],[Units Produced]]</f>
        <v>0.95993322203672793</v>
      </c>
      <c r="X567" s="2">
        <f>Table3[[#This Row],[Total Operating Time (minutes)]]/Table3[[#This Row],[Units Produced]]</f>
        <v>0.82136894824707851</v>
      </c>
      <c r="Y567" s="2">
        <f>Table3[[#This Row],[Defective Units]]/Table3[[#This Row],[Units Produced]]</f>
        <v>4.006677796327212E-2</v>
      </c>
      <c r="Z567" s="4">
        <f ca="1">Table3[[#This Row],[Total Operating Time (minutes)]]/Table3[[#This Row],[Available Time(minutes)]]</f>
        <v>7.8095238095238093</v>
      </c>
      <c r="AA567" s="2">
        <f>Table3[[#This Row],[Good Units]]/Table3[[#This Row],[Units Produced]]</f>
        <v>0.95993322203672793</v>
      </c>
      <c r="AB567" s="2">
        <f>Table3[[#This Row],[Scrap Units]]/Table3[[#This Row],[Units Produced]]</f>
        <v>8.3472454090150246E-3</v>
      </c>
      <c r="AC567" s="4">
        <f>Table3[[#This Row],[Units Produced]]/Table3[[#This Row],[Shift]]</f>
        <v>599</v>
      </c>
      <c r="AD567" s="2">
        <f>Table3[[#This Row],[Units Produced]]/Table3[[#This Row],[Max Capacity]]</f>
        <v>0.90895295902883155</v>
      </c>
      <c r="AE567" s="4">
        <f>Table3[[#This Row],[Repair Time (minutes)]]/Table3[[#This Row],[Number of Repairs]]</f>
        <v>8.6666666666666661</v>
      </c>
      <c r="AF567" s="4">
        <f ca="1">Table3[[#This Row],[Total Operating Time (minutes)]]/Table3[[#This Row],[Number of failures]]</f>
        <v>123</v>
      </c>
      <c r="AG567" s="4">
        <f>Table3[[#This Row],[Orders Fulfilled]]/Table3[[#This Row],[Orders Received]]</f>
        <v>0.90769230769230769</v>
      </c>
      <c r="AH567" s="4">
        <f>Table3[[#This Row],[Units Produced]]/Table3[[#This Row],[Energy Consumed (kWh)]]</f>
        <v>5.744150364403529</v>
      </c>
    </row>
    <row r="568" spans="1:34" x14ac:dyDescent="0.3">
      <c r="A568" s="1">
        <f t="shared" ca="1" si="32"/>
        <v>45005</v>
      </c>
      <c r="B568">
        <v>1</v>
      </c>
      <c r="C568" t="s">
        <v>18</v>
      </c>
      <c r="D568">
        <v>477</v>
      </c>
      <c r="E568">
        <v>458</v>
      </c>
      <c r="F568">
        <v>19</v>
      </c>
      <c r="G568">
        <f t="shared" ca="1" si="33"/>
        <v>64</v>
      </c>
      <c r="H568">
        <v>48</v>
      </c>
      <c r="I568">
        <v>505</v>
      </c>
      <c r="J568">
        <v>6</v>
      </c>
      <c r="K568">
        <v>197.58</v>
      </c>
      <c r="L568">
        <v>57</v>
      </c>
      <c r="M568">
        <v>62</v>
      </c>
      <c r="N568">
        <v>3.69</v>
      </c>
      <c r="O568">
        <v>695</v>
      </c>
      <c r="P568">
        <f t="shared" ca="1" si="34"/>
        <v>6</v>
      </c>
      <c r="Q568">
        <v>31</v>
      </c>
      <c r="R568">
        <v>3</v>
      </c>
      <c r="S568">
        <v>3.7</v>
      </c>
      <c r="T568">
        <f t="shared" ca="1" si="35"/>
        <v>588</v>
      </c>
      <c r="U568" s="2">
        <f ca="1">Table3[[#This Row],[Total Operating Time (minutes)]]/Table3[[#This Row],[Production planning Time(minutes)]]</f>
        <v>0.858843537414966</v>
      </c>
      <c r="V568" s="2">
        <f>Table3[[#This Row],[Units Produced]]/Table3[[#This Row],[Max Capacity]]</f>
        <v>0.68633093525179856</v>
      </c>
      <c r="W568" s="2">
        <f>Table3[[#This Row],[Good Units]]/Table3[[#This Row],[Units Produced]]</f>
        <v>0.96016771488469599</v>
      </c>
      <c r="X568" s="2">
        <f>Table3[[#This Row],[Total Operating Time (minutes)]]/Table3[[#This Row],[Units Produced]]</f>
        <v>1.0587002096436058</v>
      </c>
      <c r="Y568" s="2">
        <f>Table3[[#This Row],[Defective Units]]/Table3[[#This Row],[Units Produced]]</f>
        <v>3.9832285115303984E-2</v>
      </c>
      <c r="Z568" s="4">
        <f ca="1">Table3[[#This Row],[Total Operating Time (minutes)]]/Table3[[#This Row],[Available Time(minutes)]]</f>
        <v>7.890625</v>
      </c>
      <c r="AA568" s="2">
        <f>Table3[[#This Row],[Good Units]]/Table3[[#This Row],[Units Produced]]</f>
        <v>0.96016771488469599</v>
      </c>
      <c r="AB568" s="2">
        <f>Table3[[#This Row],[Scrap Units]]/Table3[[#This Row],[Units Produced]]</f>
        <v>1.2578616352201259E-2</v>
      </c>
      <c r="AC568" s="4">
        <f>Table3[[#This Row],[Units Produced]]/Table3[[#This Row],[Shift]]</f>
        <v>477</v>
      </c>
      <c r="AD568" s="2">
        <f>Table3[[#This Row],[Units Produced]]/Table3[[#This Row],[Max Capacity]]</f>
        <v>0.68633093525179856</v>
      </c>
      <c r="AE568" s="4">
        <f>Table3[[#This Row],[Repair Time (minutes)]]/Table3[[#This Row],[Number of Repairs]]</f>
        <v>10.333333333333334</v>
      </c>
      <c r="AF568" s="4">
        <f ca="1">Table3[[#This Row],[Total Operating Time (minutes)]]/Table3[[#This Row],[Number of failures]]</f>
        <v>84.166666666666671</v>
      </c>
      <c r="AG568" s="4">
        <f>Table3[[#This Row],[Orders Fulfilled]]/Table3[[#This Row],[Orders Received]]</f>
        <v>0.91935483870967738</v>
      </c>
      <c r="AH568" s="4">
        <f>Table3[[#This Row],[Units Produced]]/Table3[[#This Row],[Energy Consumed (kWh)]]</f>
        <v>2.4142119647737625</v>
      </c>
    </row>
    <row r="569" spans="1:34" x14ac:dyDescent="0.3">
      <c r="A569" s="1">
        <f t="shared" ca="1" si="32"/>
        <v>44948</v>
      </c>
      <c r="B569">
        <v>1</v>
      </c>
      <c r="C569" t="s">
        <v>19</v>
      </c>
      <c r="D569">
        <v>416</v>
      </c>
      <c r="E569">
        <v>391</v>
      </c>
      <c r="F569">
        <v>25</v>
      </c>
      <c r="G569">
        <f t="shared" ca="1" si="33"/>
        <v>69</v>
      </c>
      <c r="H569">
        <v>11</v>
      </c>
      <c r="I569">
        <v>469</v>
      </c>
      <c r="J569">
        <v>8</v>
      </c>
      <c r="K569">
        <v>167.09</v>
      </c>
      <c r="L569">
        <v>31</v>
      </c>
      <c r="M569">
        <v>42</v>
      </c>
      <c r="N569">
        <v>4.1100000000000003</v>
      </c>
      <c r="O569">
        <v>647</v>
      </c>
      <c r="P569">
        <f t="shared" ca="1" si="34"/>
        <v>6</v>
      </c>
      <c r="Q569">
        <v>39</v>
      </c>
      <c r="R569">
        <v>3</v>
      </c>
      <c r="S569">
        <v>7.68</v>
      </c>
      <c r="T569">
        <f t="shared" ca="1" si="35"/>
        <v>577</v>
      </c>
      <c r="U569" s="2">
        <f ca="1">Table3[[#This Row],[Total Operating Time (minutes)]]/Table3[[#This Row],[Production planning Time(minutes)]]</f>
        <v>0.8128249566724437</v>
      </c>
      <c r="V569" s="2">
        <f>Table3[[#This Row],[Units Produced]]/Table3[[#This Row],[Max Capacity]]</f>
        <v>0.64296754250386401</v>
      </c>
      <c r="W569" s="2">
        <f>Table3[[#This Row],[Good Units]]/Table3[[#This Row],[Units Produced]]</f>
        <v>0.93990384615384615</v>
      </c>
      <c r="X569" s="2">
        <f>Table3[[#This Row],[Total Operating Time (minutes)]]/Table3[[#This Row],[Units Produced]]</f>
        <v>1.1274038461538463</v>
      </c>
      <c r="Y569" s="2">
        <f>Table3[[#This Row],[Defective Units]]/Table3[[#This Row],[Units Produced]]</f>
        <v>6.0096153846153848E-2</v>
      </c>
      <c r="Z569" s="4">
        <f ca="1">Table3[[#This Row],[Total Operating Time (minutes)]]/Table3[[#This Row],[Available Time(minutes)]]</f>
        <v>6.7971014492753623</v>
      </c>
      <c r="AA569" s="2">
        <f>Table3[[#This Row],[Good Units]]/Table3[[#This Row],[Units Produced]]</f>
        <v>0.93990384615384615</v>
      </c>
      <c r="AB569" s="2">
        <f>Table3[[#This Row],[Scrap Units]]/Table3[[#This Row],[Units Produced]]</f>
        <v>1.9230769230769232E-2</v>
      </c>
      <c r="AC569" s="4">
        <f>Table3[[#This Row],[Units Produced]]/Table3[[#This Row],[Shift]]</f>
        <v>416</v>
      </c>
      <c r="AD569" s="2">
        <f>Table3[[#This Row],[Units Produced]]/Table3[[#This Row],[Max Capacity]]</f>
        <v>0.64296754250386401</v>
      </c>
      <c r="AE569" s="4">
        <f>Table3[[#This Row],[Repair Time (minutes)]]/Table3[[#This Row],[Number of Repairs]]</f>
        <v>13</v>
      </c>
      <c r="AF569" s="4">
        <f ca="1">Table3[[#This Row],[Total Operating Time (minutes)]]/Table3[[#This Row],[Number of failures]]</f>
        <v>78.166666666666671</v>
      </c>
      <c r="AG569" s="4">
        <f>Table3[[#This Row],[Orders Fulfilled]]/Table3[[#This Row],[Orders Received]]</f>
        <v>0.73809523809523814</v>
      </c>
      <c r="AH569" s="4">
        <f>Table3[[#This Row],[Units Produced]]/Table3[[#This Row],[Energy Consumed (kWh)]]</f>
        <v>2.4896762223951163</v>
      </c>
    </row>
    <row r="570" spans="1:34" x14ac:dyDescent="0.3">
      <c r="A570" s="1">
        <f t="shared" ca="1" si="32"/>
        <v>45231</v>
      </c>
      <c r="B570">
        <v>2</v>
      </c>
      <c r="C570" t="s">
        <v>21</v>
      </c>
      <c r="D570">
        <v>627</v>
      </c>
      <c r="E570">
        <v>606</v>
      </c>
      <c r="F570">
        <v>21</v>
      </c>
      <c r="G570">
        <f t="shared" ca="1" si="33"/>
        <v>60</v>
      </c>
      <c r="H570">
        <v>52</v>
      </c>
      <c r="I570">
        <v>555</v>
      </c>
      <c r="J570">
        <v>4</v>
      </c>
      <c r="K570">
        <v>173.15</v>
      </c>
      <c r="L570">
        <v>57</v>
      </c>
      <c r="M570">
        <v>53</v>
      </c>
      <c r="N570">
        <v>2.1800000000000002</v>
      </c>
      <c r="O570">
        <v>612</v>
      </c>
      <c r="P570">
        <f t="shared" ca="1" si="34"/>
        <v>3</v>
      </c>
      <c r="Q570">
        <v>24</v>
      </c>
      <c r="R570">
        <v>2</v>
      </c>
      <c r="S570">
        <v>6.28</v>
      </c>
      <c r="T570">
        <f t="shared" ca="1" si="35"/>
        <v>573</v>
      </c>
      <c r="U570" s="2">
        <f ca="1">Table3[[#This Row],[Total Operating Time (minutes)]]/Table3[[#This Row],[Production planning Time(minutes)]]</f>
        <v>0.96858638743455494</v>
      </c>
      <c r="V570" s="2">
        <f>Table3[[#This Row],[Units Produced]]/Table3[[#This Row],[Max Capacity]]</f>
        <v>1.0245098039215685</v>
      </c>
      <c r="W570" s="2">
        <f>Table3[[#This Row],[Good Units]]/Table3[[#This Row],[Units Produced]]</f>
        <v>0.96650717703349287</v>
      </c>
      <c r="X570" s="2">
        <f>Table3[[#This Row],[Total Operating Time (minutes)]]/Table3[[#This Row],[Units Produced]]</f>
        <v>0.88516746411483249</v>
      </c>
      <c r="Y570" s="2">
        <f>Table3[[#This Row],[Defective Units]]/Table3[[#This Row],[Units Produced]]</f>
        <v>3.3492822966507178E-2</v>
      </c>
      <c r="Z570" s="4">
        <f ca="1">Table3[[#This Row],[Total Operating Time (minutes)]]/Table3[[#This Row],[Available Time(minutes)]]</f>
        <v>9.25</v>
      </c>
      <c r="AA570" s="2">
        <f>Table3[[#This Row],[Good Units]]/Table3[[#This Row],[Units Produced]]</f>
        <v>0.96650717703349287</v>
      </c>
      <c r="AB570" s="2">
        <f>Table3[[#This Row],[Scrap Units]]/Table3[[#This Row],[Units Produced]]</f>
        <v>6.379585326953748E-3</v>
      </c>
      <c r="AC570" s="4">
        <f>Table3[[#This Row],[Units Produced]]/Table3[[#This Row],[Shift]]</f>
        <v>313.5</v>
      </c>
      <c r="AD570" s="2">
        <f>Table3[[#This Row],[Units Produced]]/Table3[[#This Row],[Max Capacity]]</f>
        <v>1.0245098039215685</v>
      </c>
      <c r="AE570" s="4">
        <f>Table3[[#This Row],[Repair Time (minutes)]]/Table3[[#This Row],[Number of Repairs]]</f>
        <v>12</v>
      </c>
      <c r="AF570" s="4">
        <f ca="1">Table3[[#This Row],[Total Operating Time (minutes)]]/Table3[[#This Row],[Number of failures]]</f>
        <v>185</v>
      </c>
      <c r="AG570" s="4">
        <f>Table3[[#This Row],[Orders Fulfilled]]/Table3[[#This Row],[Orders Received]]</f>
        <v>1.0754716981132075</v>
      </c>
      <c r="AH570" s="4">
        <f>Table3[[#This Row],[Units Produced]]/Table3[[#This Row],[Energy Consumed (kWh)]]</f>
        <v>3.6211377418423329</v>
      </c>
    </row>
    <row r="571" spans="1:34" x14ac:dyDescent="0.3">
      <c r="A571" s="1">
        <f t="shared" ca="1" si="32"/>
        <v>44981</v>
      </c>
      <c r="B571">
        <v>3</v>
      </c>
      <c r="C571" t="s">
        <v>19</v>
      </c>
      <c r="D571">
        <v>479</v>
      </c>
      <c r="E571">
        <v>468</v>
      </c>
      <c r="F571">
        <v>11</v>
      </c>
      <c r="G571">
        <f t="shared" ca="1" si="33"/>
        <v>68</v>
      </c>
      <c r="H571">
        <v>28</v>
      </c>
      <c r="I571">
        <v>569</v>
      </c>
      <c r="J571">
        <v>2</v>
      </c>
      <c r="K571">
        <v>160.18</v>
      </c>
      <c r="L571">
        <v>45</v>
      </c>
      <c r="M571">
        <v>53</v>
      </c>
      <c r="N571">
        <v>3.09</v>
      </c>
      <c r="O571">
        <v>700</v>
      </c>
      <c r="P571">
        <f t="shared" ca="1" si="34"/>
        <v>2</v>
      </c>
      <c r="Q571">
        <v>33</v>
      </c>
      <c r="R571">
        <v>5</v>
      </c>
      <c r="S571">
        <v>5.96</v>
      </c>
      <c r="T571">
        <f t="shared" ca="1" si="35"/>
        <v>598</v>
      </c>
      <c r="U571" s="2">
        <f ca="1">Table3[[#This Row],[Total Operating Time (minutes)]]/Table3[[#This Row],[Production planning Time(minutes)]]</f>
        <v>0.95150501672240806</v>
      </c>
      <c r="V571" s="2">
        <f>Table3[[#This Row],[Units Produced]]/Table3[[#This Row],[Max Capacity]]</f>
        <v>0.68428571428571427</v>
      </c>
      <c r="W571" s="2">
        <f>Table3[[#This Row],[Good Units]]/Table3[[#This Row],[Units Produced]]</f>
        <v>0.97703549060542794</v>
      </c>
      <c r="X571" s="2">
        <f>Table3[[#This Row],[Total Operating Time (minutes)]]/Table3[[#This Row],[Units Produced]]</f>
        <v>1.1878914405010439</v>
      </c>
      <c r="Y571" s="2">
        <f>Table3[[#This Row],[Defective Units]]/Table3[[#This Row],[Units Produced]]</f>
        <v>2.2964509394572025E-2</v>
      </c>
      <c r="Z571" s="4">
        <f ca="1">Table3[[#This Row],[Total Operating Time (minutes)]]/Table3[[#This Row],[Available Time(minutes)]]</f>
        <v>8.367647058823529</v>
      </c>
      <c r="AA571" s="2">
        <f>Table3[[#This Row],[Good Units]]/Table3[[#This Row],[Units Produced]]</f>
        <v>0.97703549060542794</v>
      </c>
      <c r="AB571" s="2">
        <f>Table3[[#This Row],[Scrap Units]]/Table3[[#This Row],[Units Produced]]</f>
        <v>4.1753653444676405E-3</v>
      </c>
      <c r="AC571" s="4">
        <f>Table3[[#This Row],[Units Produced]]/Table3[[#This Row],[Shift]]</f>
        <v>159.66666666666666</v>
      </c>
      <c r="AD571" s="2">
        <f>Table3[[#This Row],[Units Produced]]/Table3[[#This Row],[Max Capacity]]</f>
        <v>0.68428571428571427</v>
      </c>
      <c r="AE571" s="4">
        <f>Table3[[#This Row],[Repair Time (minutes)]]/Table3[[#This Row],[Number of Repairs]]</f>
        <v>6.6</v>
      </c>
      <c r="AF571" s="4">
        <f ca="1">Table3[[#This Row],[Total Operating Time (minutes)]]/Table3[[#This Row],[Number of failures]]</f>
        <v>284.5</v>
      </c>
      <c r="AG571" s="4">
        <f>Table3[[#This Row],[Orders Fulfilled]]/Table3[[#This Row],[Orders Received]]</f>
        <v>0.84905660377358494</v>
      </c>
      <c r="AH571" s="4">
        <f>Table3[[#This Row],[Units Produced]]/Table3[[#This Row],[Energy Consumed (kWh)]]</f>
        <v>2.990385815957048</v>
      </c>
    </row>
    <row r="572" spans="1:34" x14ac:dyDescent="0.3">
      <c r="A572" s="1">
        <f t="shared" ca="1" si="32"/>
        <v>45200</v>
      </c>
      <c r="B572">
        <v>1</v>
      </c>
      <c r="C572" t="s">
        <v>17</v>
      </c>
      <c r="D572">
        <v>667</v>
      </c>
      <c r="E572">
        <v>647</v>
      </c>
      <c r="F572">
        <v>20</v>
      </c>
      <c r="G572">
        <f t="shared" ca="1" si="33"/>
        <v>63</v>
      </c>
      <c r="H572">
        <v>12</v>
      </c>
      <c r="I572">
        <v>592</v>
      </c>
      <c r="J572">
        <v>4</v>
      </c>
      <c r="K572">
        <v>114.31</v>
      </c>
      <c r="L572">
        <v>34</v>
      </c>
      <c r="M572">
        <v>30</v>
      </c>
      <c r="N572">
        <v>4.37</v>
      </c>
      <c r="O572">
        <v>667</v>
      </c>
      <c r="P572">
        <f t="shared" ca="1" si="34"/>
        <v>4</v>
      </c>
      <c r="Q572">
        <v>32</v>
      </c>
      <c r="R572">
        <v>1</v>
      </c>
      <c r="S572">
        <v>5.9</v>
      </c>
      <c r="T572">
        <f t="shared" ca="1" si="35"/>
        <v>594</v>
      </c>
      <c r="U572" s="2">
        <f ca="1">Table3[[#This Row],[Total Operating Time (minutes)]]/Table3[[#This Row],[Production planning Time(minutes)]]</f>
        <v>0.99663299663299665</v>
      </c>
      <c r="V572" s="2">
        <f>Table3[[#This Row],[Units Produced]]/Table3[[#This Row],[Max Capacity]]</f>
        <v>1</v>
      </c>
      <c r="W572" s="2">
        <f>Table3[[#This Row],[Good Units]]/Table3[[#This Row],[Units Produced]]</f>
        <v>0.97001499250374812</v>
      </c>
      <c r="X572" s="2">
        <f>Table3[[#This Row],[Total Operating Time (minutes)]]/Table3[[#This Row],[Units Produced]]</f>
        <v>0.88755622188905547</v>
      </c>
      <c r="Y572" s="2">
        <f>Table3[[#This Row],[Defective Units]]/Table3[[#This Row],[Units Produced]]</f>
        <v>2.9985007496251874E-2</v>
      </c>
      <c r="Z572" s="4">
        <f ca="1">Table3[[#This Row],[Total Operating Time (minutes)]]/Table3[[#This Row],[Available Time(minutes)]]</f>
        <v>9.3968253968253972</v>
      </c>
      <c r="AA572" s="2">
        <f>Table3[[#This Row],[Good Units]]/Table3[[#This Row],[Units Produced]]</f>
        <v>0.97001499250374812</v>
      </c>
      <c r="AB572" s="2">
        <f>Table3[[#This Row],[Scrap Units]]/Table3[[#This Row],[Units Produced]]</f>
        <v>5.9970014992503746E-3</v>
      </c>
      <c r="AC572" s="4">
        <f>Table3[[#This Row],[Units Produced]]/Table3[[#This Row],[Shift]]</f>
        <v>667</v>
      </c>
      <c r="AD572" s="2">
        <f>Table3[[#This Row],[Units Produced]]/Table3[[#This Row],[Max Capacity]]</f>
        <v>1</v>
      </c>
      <c r="AE572" s="4">
        <f>Table3[[#This Row],[Repair Time (minutes)]]/Table3[[#This Row],[Number of Repairs]]</f>
        <v>32</v>
      </c>
      <c r="AF572" s="4">
        <f ca="1">Table3[[#This Row],[Total Operating Time (minutes)]]/Table3[[#This Row],[Number of failures]]</f>
        <v>148</v>
      </c>
      <c r="AG572" s="4">
        <f>Table3[[#This Row],[Orders Fulfilled]]/Table3[[#This Row],[Orders Received]]</f>
        <v>1.1333333333333333</v>
      </c>
      <c r="AH572" s="4">
        <f>Table3[[#This Row],[Units Produced]]/Table3[[#This Row],[Energy Consumed (kWh)]]</f>
        <v>5.8350100603621726</v>
      </c>
    </row>
    <row r="573" spans="1:34" x14ac:dyDescent="0.3">
      <c r="A573" s="1">
        <f t="shared" ca="1" si="32"/>
        <v>45078</v>
      </c>
      <c r="B573">
        <v>3</v>
      </c>
      <c r="C573" t="s">
        <v>17</v>
      </c>
      <c r="D573">
        <v>567</v>
      </c>
      <c r="E573">
        <v>544</v>
      </c>
      <c r="F573">
        <v>23</v>
      </c>
      <c r="G573">
        <f t="shared" ca="1" si="33"/>
        <v>61</v>
      </c>
      <c r="H573">
        <v>23</v>
      </c>
      <c r="I573">
        <v>458</v>
      </c>
      <c r="J573">
        <v>9</v>
      </c>
      <c r="K573">
        <v>167.64</v>
      </c>
      <c r="L573">
        <v>45</v>
      </c>
      <c r="M573">
        <v>44</v>
      </c>
      <c r="N573">
        <v>3.56</v>
      </c>
      <c r="O573">
        <v>690</v>
      </c>
      <c r="P573">
        <f t="shared" ca="1" si="34"/>
        <v>2</v>
      </c>
      <c r="Q573">
        <v>31</v>
      </c>
      <c r="R573">
        <v>2</v>
      </c>
      <c r="S573">
        <v>3.9</v>
      </c>
      <c r="T573">
        <f t="shared" ca="1" si="35"/>
        <v>510</v>
      </c>
      <c r="U573" s="2">
        <f ca="1">Table3[[#This Row],[Total Operating Time (minutes)]]/Table3[[#This Row],[Production planning Time(minutes)]]</f>
        <v>0.89803921568627454</v>
      </c>
      <c r="V573" s="2">
        <f>Table3[[#This Row],[Units Produced]]/Table3[[#This Row],[Max Capacity]]</f>
        <v>0.82173913043478264</v>
      </c>
      <c r="W573" s="2">
        <f>Table3[[#This Row],[Good Units]]/Table3[[#This Row],[Units Produced]]</f>
        <v>0.95943562610229272</v>
      </c>
      <c r="X573" s="2">
        <f>Table3[[#This Row],[Total Operating Time (minutes)]]/Table3[[#This Row],[Units Produced]]</f>
        <v>0.80776014109347438</v>
      </c>
      <c r="Y573" s="2">
        <f>Table3[[#This Row],[Defective Units]]/Table3[[#This Row],[Units Produced]]</f>
        <v>4.0564373897707229E-2</v>
      </c>
      <c r="Z573" s="4">
        <f ca="1">Table3[[#This Row],[Total Operating Time (minutes)]]/Table3[[#This Row],[Available Time(minutes)]]</f>
        <v>7.5081967213114753</v>
      </c>
      <c r="AA573" s="2">
        <f>Table3[[#This Row],[Good Units]]/Table3[[#This Row],[Units Produced]]</f>
        <v>0.95943562610229272</v>
      </c>
      <c r="AB573" s="2">
        <f>Table3[[#This Row],[Scrap Units]]/Table3[[#This Row],[Units Produced]]</f>
        <v>1.5873015873015872E-2</v>
      </c>
      <c r="AC573" s="4">
        <f>Table3[[#This Row],[Units Produced]]/Table3[[#This Row],[Shift]]</f>
        <v>189</v>
      </c>
      <c r="AD573" s="2">
        <f>Table3[[#This Row],[Units Produced]]/Table3[[#This Row],[Max Capacity]]</f>
        <v>0.82173913043478264</v>
      </c>
      <c r="AE573" s="4">
        <f>Table3[[#This Row],[Repair Time (minutes)]]/Table3[[#This Row],[Number of Repairs]]</f>
        <v>15.5</v>
      </c>
      <c r="AF573" s="4">
        <f ca="1">Table3[[#This Row],[Total Operating Time (minutes)]]/Table3[[#This Row],[Number of failures]]</f>
        <v>229</v>
      </c>
      <c r="AG573" s="4">
        <f>Table3[[#This Row],[Orders Fulfilled]]/Table3[[#This Row],[Orders Received]]</f>
        <v>1.0227272727272727</v>
      </c>
      <c r="AH573" s="4">
        <f>Table3[[#This Row],[Units Produced]]/Table3[[#This Row],[Energy Consumed (kWh)]]</f>
        <v>3.3822476735862566</v>
      </c>
    </row>
    <row r="574" spans="1:34" x14ac:dyDescent="0.3">
      <c r="A574" s="1">
        <f t="shared" ca="1" si="32"/>
        <v>45282</v>
      </c>
      <c r="B574">
        <v>1</v>
      </c>
      <c r="C574" t="s">
        <v>21</v>
      </c>
      <c r="D574">
        <v>517</v>
      </c>
      <c r="E574">
        <v>506</v>
      </c>
      <c r="F574">
        <v>11</v>
      </c>
      <c r="G574">
        <f t="shared" ca="1" si="33"/>
        <v>62</v>
      </c>
      <c r="H574">
        <v>44</v>
      </c>
      <c r="I574">
        <v>547</v>
      </c>
      <c r="J574">
        <v>8</v>
      </c>
      <c r="K574">
        <v>155.58000000000001</v>
      </c>
      <c r="L574">
        <v>36</v>
      </c>
      <c r="M574">
        <v>35</v>
      </c>
      <c r="N574">
        <v>3.49</v>
      </c>
      <c r="O574">
        <v>695</v>
      </c>
      <c r="P574">
        <f t="shared" ca="1" si="34"/>
        <v>6</v>
      </c>
      <c r="Q574">
        <v>32</v>
      </c>
      <c r="R574">
        <v>3</v>
      </c>
      <c r="S574">
        <v>4.05</v>
      </c>
      <c r="T574">
        <f t="shared" ca="1" si="35"/>
        <v>581</v>
      </c>
      <c r="U574" s="2">
        <f ca="1">Table3[[#This Row],[Total Operating Time (minutes)]]/Table3[[#This Row],[Production planning Time(minutes)]]</f>
        <v>0.94148020654044751</v>
      </c>
      <c r="V574" s="2">
        <f>Table3[[#This Row],[Units Produced]]/Table3[[#This Row],[Max Capacity]]</f>
        <v>0.74388489208633091</v>
      </c>
      <c r="W574" s="2">
        <f>Table3[[#This Row],[Good Units]]/Table3[[#This Row],[Units Produced]]</f>
        <v>0.97872340425531912</v>
      </c>
      <c r="X574" s="2">
        <f>Table3[[#This Row],[Total Operating Time (minutes)]]/Table3[[#This Row],[Units Produced]]</f>
        <v>1.058027079303675</v>
      </c>
      <c r="Y574" s="2">
        <f>Table3[[#This Row],[Defective Units]]/Table3[[#This Row],[Units Produced]]</f>
        <v>2.1276595744680851E-2</v>
      </c>
      <c r="Z574" s="4">
        <f ca="1">Table3[[#This Row],[Total Operating Time (minutes)]]/Table3[[#This Row],[Available Time(minutes)]]</f>
        <v>8.82258064516129</v>
      </c>
      <c r="AA574" s="2">
        <f>Table3[[#This Row],[Good Units]]/Table3[[#This Row],[Units Produced]]</f>
        <v>0.97872340425531912</v>
      </c>
      <c r="AB574" s="2">
        <f>Table3[[#This Row],[Scrap Units]]/Table3[[#This Row],[Units Produced]]</f>
        <v>1.5473887814313346E-2</v>
      </c>
      <c r="AC574" s="4">
        <f>Table3[[#This Row],[Units Produced]]/Table3[[#This Row],[Shift]]</f>
        <v>517</v>
      </c>
      <c r="AD574" s="2">
        <f>Table3[[#This Row],[Units Produced]]/Table3[[#This Row],[Max Capacity]]</f>
        <v>0.74388489208633091</v>
      </c>
      <c r="AE574" s="4">
        <f>Table3[[#This Row],[Repair Time (minutes)]]/Table3[[#This Row],[Number of Repairs]]</f>
        <v>10.666666666666666</v>
      </c>
      <c r="AF574" s="4">
        <f ca="1">Table3[[#This Row],[Total Operating Time (minutes)]]/Table3[[#This Row],[Number of failures]]</f>
        <v>91.166666666666671</v>
      </c>
      <c r="AG574" s="4">
        <f>Table3[[#This Row],[Orders Fulfilled]]/Table3[[#This Row],[Orders Received]]</f>
        <v>1.0285714285714285</v>
      </c>
      <c r="AH574" s="4">
        <f>Table3[[#This Row],[Units Produced]]/Table3[[#This Row],[Energy Consumed (kWh)]]</f>
        <v>3.323049235120195</v>
      </c>
    </row>
    <row r="575" spans="1:34" x14ac:dyDescent="0.3">
      <c r="A575" s="1">
        <f t="shared" ca="1" si="32"/>
        <v>45172</v>
      </c>
      <c r="B575">
        <v>2</v>
      </c>
      <c r="C575" t="s">
        <v>19</v>
      </c>
      <c r="D575">
        <v>551</v>
      </c>
      <c r="E575">
        <v>536</v>
      </c>
      <c r="F575">
        <v>15</v>
      </c>
      <c r="G575">
        <f t="shared" ca="1" si="33"/>
        <v>69</v>
      </c>
      <c r="H575">
        <v>44</v>
      </c>
      <c r="I575">
        <v>521</v>
      </c>
      <c r="J575">
        <v>4</v>
      </c>
      <c r="K575">
        <v>185.8</v>
      </c>
      <c r="L575">
        <v>49</v>
      </c>
      <c r="M575">
        <v>35</v>
      </c>
      <c r="N575">
        <v>2.82</v>
      </c>
      <c r="O575">
        <v>692</v>
      </c>
      <c r="P575">
        <f t="shared" ca="1" si="34"/>
        <v>2</v>
      </c>
      <c r="Q575">
        <v>30</v>
      </c>
      <c r="R575">
        <v>3</v>
      </c>
      <c r="S575">
        <v>5.09</v>
      </c>
      <c r="T575">
        <f t="shared" ca="1" si="35"/>
        <v>550</v>
      </c>
      <c r="U575" s="2">
        <f ca="1">Table3[[#This Row],[Total Operating Time (minutes)]]/Table3[[#This Row],[Production planning Time(minutes)]]</f>
        <v>0.94727272727272727</v>
      </c>
      <c r="V575" s="2">
        <f>Table3[[#This Row],[Units Produced]]/Table3[[#This Row],[Max Capacity]]</f>
        <v>0.79624277456647397</v>
      </c>
      <c r="W575" s="2">
        <f>Table3[[#This Row],[Good Units]]/Table3[[#This Row],[Units Produced]]</f>
        <v>0.97277676950998182</v>
      </c>
      <c r="X575" s="2">
        <f>Table3[[#This Row],[Total Operating Time (minutes)]]/Table3[[#This Row],[Units Produced]]</f>
        <v>0.94555353901996375</v>
      </c>
      <c r="Y575" s="2">
        <f>Table3[[#This Row],[Defective Units]]/Table3[[#This Row],[Units Produced]]</f>
        <v>2.7223230490018149E-2</v>
      </c>
      <c r="Z575" s="4">
        <f ca="1">Table3[[#This Row],[Total Operating Time (minutes)]]/Table3[[#This Row],[Available Time(minutes)]]</f>
        <v>7.5507246376811592</v>
      </c>
      <c r="AA575" s="2">
        <f>Table3[[#This Row],[Good Units]]/Table3[[#This Row],[Units Produced]]</f>
        <v>0.97277676950998182</v>
      </c>
      <c r="AB575" s="2">
        <f>Table3[[#This Row],[Scrap Units]]/Table3[[#This Row],[Units Produced]]</f>
        <v>7.2595281306715061E-3</v>
      </c>
      <c r="AC575" s="4">
        <f>Table3[[#This Row],[Units Produced]]/Table3[[#This Row],[Shift]]</f>
        <v>275.5</v>
      </c>
      <c r="AD575" s="2">
        <f>Table3[[#This Row],[Units Produced]]/Table3[[#This Row],[Max Capacity]]</f>
        <v>0.79624277456647397</v>
      </c>
      <c r="AE575" s="4">
        <f>Table3[[#This Row],[Repair Time (minutes)]]/Table3[[#This Row],[Number of Repairs]]</f>
        <v>10</v>
      </c>
      <c r="AF575" s="4">
        <f ca="1">Table3[[#This Row],[Total Operating Time (minutes)]]/Table3[[#This Row],[Number of failures]]</f>
        <v>260.5</v>
      </c>
      <c r="AG575" s="4">
        <f>Table3[[#This Row],[Orders Fulfilled]]/Table3[[#This Row],[Orders Received]]</f>
        <v>1.4</v>
      </c>
      <c r="AH575" s="4">
        <f>Table3[[#This Row],[Units Produced]]/Table3[[#This Row],[Energy Consumed (kWh)]]</f>
        <v>2.9655543595263723</v>
      </c>
    </row>
    <row r="576" spans="1:34" x14ac:dyDescent="0.3">
      <c r="A576" s="1">
        <f t="shared" ca="1" si="32"/>
        <v>45284</v>
      </c>
      <c r="B576">
        <v>3</v>
      </c>
      <c r="C576" t="s">
        <v>18</v>
      </c>
      <c r="D576">
        <v>603</v>
      </c>
      <c r="E576">
        <v>592</v>
      </c>
      <c r="F576">
        <v>11</v>
      </c>
      <c r="G576">
        <f t="shared" ca="1" si="33"/>
        <v>69</v>
      </c>
      <c r="H576">
        <v>32</v>
      </c>
      <c r="I576">
        <v>475</v>
      </c>
      <c r="J576">
        <v>9</v>
      </c>
      <c r="K576">
        <v>120.96</v>
      </c>
      <c r="L576">
        <v>37</v>
      </c>
      <c r="M576">
        <v>64</v>
      </c>
      <c r="N576">
        <v>3.86</v>
      </c>
      <c r="O576">
        <v>620</v>
      </c>
      <c r="P576">
        <f t="shared" ca="1" si="34"/>
        <v>2</v>
      </c>
      <c r="Q576">
        <v>20</v>
      </c>
      <c r="R576">
        <v>2</v>
      </c>
      <c r="S576">
        <v>6.15</v>
      </c>
      <c r="T576">
        <f t="shared" ca="1" si="35"/>
        <v>559</v>
      </c>
      <c r="U576" s="2">
        <f ca="1">Table3[[#This Row],[Total Operating Time (minutes)]]/Table3[[#This Row],[Production planning Time(minutes)]]</f>
        <v>0.84973166368515207</v>
      </c>
      <c r="V576" s="2">
        <f>Table3[[#This Row],[Units Produced]]/Table3[[#This Row],[Max Capacity]]</f>
        <v>0.97258064516129028</v>
      </c>
      <c r="W576" s="2">
        <f>Table3[[#This Row],[Good Units]]/Table3[[#This Row],[Units Produced]]</f>
        <v>0.98175787728026531</v>
      </c>
      <c r="X576" s="2">
        <f>Table3[[#This Row],[Total Operating Time (minutes)]]/Table3[[#This Row],[Units Produced]]</f>
        <v>0.78772802653399665</v>
      </c>
      <c r="Y576" s="2">
        <f>Table3[[#This Row],[Defective Units]]/Table3[[#This Row],[Units Produced]]</f>
        <v>1.824212271973466E-2</v>
      </c>
      <c r="Z576" s="4">
        <f ca="1">Table3[[#This Row],[Total Operating Time (minutes)]]/Table3[[#This Row],[Available Time(minutes)]]</f>
        <v>6.8840579710144931</v>
      </c>
      <c r="AA576" s="2">
        <f>Table3[[#This Row],[Good Units]]/Table3[[#This Row],[Units Produced]]</f>
        <v>0.98175787728026531</v>
      </c>
      <c r="AB576" s="2">
        <f>Table3[[#This Row],[Scrap Units]]/Table3[[#This Row],[Units Produced]]</f>
        <v>1.4925373134328358E-2</v>
      </c>
      <c r="AC576" s="4">
        <f>Table3[[#This Row],[Units Produced]]/Table3[[#This Row],[Shift]]</f>
        <v>201</v>
      </c>
      <c r="AD576" s="2">
        <f>Table3[[#This Row],[Units Produced]]/Table3[[#This Row],[Max Capacity]]</f>
        <v>0.97258064516129028</v>
      </c>
      <c r="AE576" s="4">
        <f>Table3[[#This Row],[Repair Time (minutes)]]/Table3[[#This Row],[Number of Repairs]]</f>
        <v>10</v>
      </c>
      <c r="AF576" s="4">
        <f ca="1">Table3[[#This Row],[Total Operating Time (minutes)]]/Table3[[#This Row],[Number of failures]]</f>
        <v>237.5</v>
      </c>
      <c r="AG576" s="4">
        <f>Table3[[#This Row],[Orders Fulfilled]]/Table3[[#This Row],[Orders Received]]</f>
        <v>0.578125</v>
      </c>
      <c r="AH576" s="4">
        <f>Table3[[#This Row],[Units Produced]]/Table3[[#This Row],[Energy Consumed (kWh)]]</f>
        <v>4.9851190476190474</v>
      </c>
    </row>
    <row r="577" spans="1:34" x14ac:dyDescent="0.3">
      <c r="A577" s="1">
        <f t="shared" ca="1" si="32"/>
        <v>45102</v>
      </c>
      <c r="B577">
        <v>3</v>
      </c>
      <c r="C577" t="s">
        <v>17</v>
      </c>
      <c r="D577">
        <v>622</v>
      </c>
      <c r="E577">
        <v>597</v>
      </c>
      <c r="F577">
        <v>25</v>
      </c>
      <c r="G577">
        <f t="shared" ca="1" si="33"/>
        <v>70</v>
      </c>
      <c r="H577">
        <v>25</v>
      </c>
      <c r="I577">
        <v>526</v>
      </c>
      <c r="J577">
        <v>8</v>
      </c>
      <c r="K577">
        <v>192.61</v>
      </c>
      <c r="L577">
        <v>44</v>
      </c>
      <c r="M577">
        <v>38</v>
      </c>
      <c r="N577">
        <v>4.75</v>
      </c>
      <c r="O577">
        <v>694</v>
      </c>
      <c r="P577">
        <f t="shared" ca="1" si="34"/>
        <v>3</v>
      </c>
      <c r="Q577">
        <v>39</v>
      </c>
      <c r="R577">
        <v>4</v>
      </c>
      <c r="S577">
        <v>6.41</v>
      </c>
      <c r="T577">
        <f t="shared" ca="1" si="35"/>
        <v>541</v>
      </c>
      <c r="U577" s="2">
        <f ca="1">Table3[[#This Row],[Total Operating Time (minutes)]]/Table3[[#This Row],[Production planning Time(minutes)]]</f>
        <v>0.97227356746765248</v>
      </c>
      <c r="V577" s="2">
        <f>Table3[[#This Row],[Units Produced]]/Table3[[#This Row],[Max Capacity]]</f>
        <v>0.89625360230547546</v>
      </c>
      <c r="W577" s="2">
        <f>Table3[[#This Row],[Good Units]]/Table3[[#This Row],[Units Produced]]</f>
        <v>0.95980707395498388</v>
      </c>
      <c r="X577" s="2">
        <f>Table3[[#This Row],[Total Operating Time (minutes)]]/Table3[[#This Row],[Units Produced]]</f>
        <v>0.84565916398713825</v>
      </c>
      <c r="Y577" s="2">
        <f>Table3[[#This Row],[Defective Units]]/Table3[[#This Row],[Units Produced]]</f>
        <v>4.0192926045016078E-2</v>
      </c>
      <c r="Z577" s="4">
        <f ca="1">Table3[[#This Row],[Total Operating Time (minutes)]]/Table3[[#This Row],[Available Time(minutes)]]</f>
        <v>7.5142857142857142</v>
      </c>
      <c r="AA577" s="2">
        <f>Table3[[#This Row],[Good Units]]/Table3[[#This Row],[Units Produced]]</f>
        <v>0.95980707395498388</v>
      </c>
      <c r="AB577" s="2">
        <f>Table3[[#This Row],[Scrap Units]]/Table3[[#This Row],[Units Produced]]</f>
        <v>1.2861736334405145E-2</v>
      </c>
      <c r="AC577" s="4">
        <f>Table3[[#This Row],[Units Produced]]/Table3[[#This Row],[Shift]]</f>
        <v>207.33333333333334</v>
      </c>
      <c r="AD577" s="2">
        <f>Table3[[#This Row],[Units Produced]]/Table3[[#This Row],[Max Capacity]]</f>
        <v>0.89625360230547546</v>
      </c>
      <c r="AE577" s="4">
        <f>Table3[[#This Row],[Repair Time (minutes)]]/Table3[[#This Row],[Number of Repairs]]</f>
        <v>9.75</v>
      </c>
      <c r="AF577" s="4">
        <f ca="1">Table3[[#This Row],[Total Operating Time (minutes)]]/Table3[[#This Row],[Number of failures]]</f>
        <v>175.33333333333334</v>
      </c>
      <c r="AG577" s="4">
        <f>Table3[[#This Row],[Orders Fulfilled]]/Table3[[#This Row],[Orders Received]]</f>
        <v>1.1578947368421053</v>
      </c>
      <c r="AH577" s="4">
        <f>Table3[[#This Row],[Units Produced]]/Table3[[#This Row],[Energy Consumed (kWh)]]</f>
        <v>3.2293235034525725</v>
      </c>
    </row>
    <row r="578" spans="1:34" x14ac:dyDescent="0.3">
      <c r="A578" s="1">
        <f t="shared" ref="A578:A641" ca="1" si="36">RANDBETWEEN(DATE(2023,1,1),DATE(2024,1,10))</f>
        <v>45165</v>
      </c>
      <c r="B578">
        <v>1</v>
      </c>
      <c r="C578" t="s">
        <v>17</v>
      </c>
      <c r="D578">
        <v>469</v>
      </c>
      <c r="E578">
        <v>441</v>
      </c>
      <c r="F578">
        <v>28</v>
      </c>
      <c r="G578">
        <f t="shared" ref="G578:G641" ca="1" si="37">RANDBETWEEN(60,70)</f>
        <v>62</v>
      </c>
      <c r="H578">
        <v>36</v>
      </c>
      <c r="I578">
        <v>461</v>
      </c>
      <c r="J578">
        <v>9</v>
      </c>
      <c r="K578">
        <v>185.95</v>
      </c>
      <c r="L578">
        <v>49</v>
      </c>
      <c r="M578">
        <v>41</v>
      </c>
      <c r="N578">
        <v>3.7</v>
      </c>
      <c r="O578">
        <v>644</v>
      </c>
      <c r="P578">
        <f t="shared" ref="P578:P641" ca="1" si="38">RANDBETWEEN(1,7)</f>
        <v>2</v>
      </c>
      <c r="Q578">
        <v>37</v>
      </c>
      <c r="R578">
        <v>2</v>
      </c>
      <c r="S578">
        <v>4.1900000000000004</v>
      </c>
      <c r="T578">
        <f t="shared" ref="T578:T641" ca="1" si="39">RANDBETWEEN(500,600)</f>
        <v>513</v>
      </c>
      <c r="U578" s="2">
        <f ca="1">Table3[[#This Row],[Total Operating Time (minutes)]]/Table3[[#This Row],[Production planning Time(minutes)]]</f>
        <v>0.89863547758284601</v>
      </c>
      <c r="V578" s="2">
        <f>Table3[[#This Row],[Units Produced]]/Table3[[#This Row],[Max Capacity]]</f>
        <v>0.72826086956521741</v>
      </c>
      <c r="W578" s="2">
        <f>Table3[[#This Row],[Good Units]]/Table3[[#This Row],[Units Produced]]</f>
        <v>0.94029850746268662</v>
      </c>
      <c r="X578" s="2">
        <f>Table3[[#This Row],[Total Operating Time (minutes)]]/Table3[[#This Row],[Units Produced]]</f>
        <v>0.98294243070362475</v>
      </c>
      <c r="Y578" s="2">
        <f>Table3[[#This Row],[Defective Units]]/Table3[[#This Row],[Units Produced]]</f>
        <v>5.9701492537313432E-2</v>
      </c>
      <c r="Z578" s="4">
        <f ca="1">Table3[[#This Row],[Total Operating Time (minutes)]]/Table3[[#This Row],[Available Time(minutes)]]</f>
        <v>7.435483870967742</v>
      </c>
      <c r="AA578" s="2">
        <f>Table3[[#This Row],[Good Units]]/Table3[[#This Row],[Units Produced]]</f>
        <v>0.94029850746268662</v>
      </c>
      <c r="AB578" s="2">
        <f>Table3[[#This Row],[Scrap Units]]/Table3[[#This Row],[Units Produced]]</f>
        <v>1.9189765458422176E-2</v>
      </c>
      <c r="AC578" s="4">
        <f>Table3[[#This Row],[Units Produced]]/Table3[[#This Row],[Shift]]</f>
        <v>469</v>
      </c>
      <c r="AD578" s="2">
        <f>Table3[[#This Row],[Units Produced]]/Table3[[#This Row],[Max Capacity]]</f>
        <v>0.72826086956521741</v>
      </c>
      <c r="AE578" s="4">
        <f>Table3[[#This Row],[Repair Time (minutes)]]/Table3[[#This Row],[Number of Repairs]]</f>
        <v>18.5</v>
      </c>
      <c r="AF578" s="4">
        <f ca="1">Table3[[#This Row],[Total Operating Time (minutes)]]/Table3[[#This Row],[Number of failures]]</f>
        <v>230.5</v>
      </c>
      <c r="AG578" s="4">
        <f>Table3[[#This Row],[Orders Fulfilled]]/Table3[[#This Row],[Orders Received]]</f>
        <v>1.1951219512195121</v>
      </c>
      <c r="AH578" s="4">
        <f>Table3[[#This Row],[Units Produced]]/Table3[[#This Row],[Energy Consumed (kWh)]]</f>
        <v>2.5221833826297395</v>
      </c>
    </row>
    <row r="579" spans="1:34" x14ac:dyDescent="0.3">
      <c r="A579" s="1">
        <f t="shared" ca="1" si="36"/>
        <v>45275</v>
      </c>
      <c r="B579">
        <v>2</v>
      </c>
      <c r="C579" t="s">
        <v>20</v>
      </c>
      <c r="D579">
        <v>508</v>
      </c>
      <c r="E579">
        <v>491</v>
      </c>
      <c r="F579">
        <v>17</v>
      </c>
      <c r="G579">
        <f t="shared" ca="1" si="37"/>
        <v>66</v>
      </c>
      <c r="H579">
        <v>37</v>
      </c>
      <c r="I579">
        <v>463</v>
      </c>
      <c r="J579">
        <v>2</v>
      </c>
      <c r="K579">
        <v>193.2</v>
      </c>
      <c r="L579">
        <v>30</v>
      </c>
      <c r="M579">
        <v>70</v>
      </c>
      <c r="N579">
        <v>3.2</v>
      </c>
      <c r="O579">
        <v>698</v>
      </c>
      <c r="P579">
        <f t="shared" ca="1" si="38"/>
        <v>7</v>
      </c>
      <c r="Q579">
        <v>33</v>
      </c>
      <c r="R579">
        <v>5</v>
      </c>
      <c r="S579">
        <v>7.11</v>
      </c>
      <c r="T579">
        <f t="shared" ca="1" si="39"/>
        <v>574</v>
      </c>
      <c r="U579" s="2">
        <f ca="1">Table3[[#This Row],[Total Operating Time (minutes)]]/Table3[[#This Row],[Production planning Time(minutes)]]</f>
        <v>0.80662020905923348</v>
      </c>
      <c r="V579" s="2">
        <f>Table3[[#This Row],[Units Produced]]/Table3[[#This Row],[Max Capacity]]</f>
        <v>0.72779369627507162</v>
      </c>
      <c r="W579" s="2">
        <f>Table3[[#This Row],[Good Units]]/Table3[[#This Row],[Units Produced]]</f>
        <v>0.96653543307086609</v>
      </c>
      <c r="X579" s="2">
        <f>Table3[[#This Row],[Total Operating Time (minutes)]]/Table3[[#This Row],[Units Produced]]</f>
        <v>0.91141732283464572</v>
      </c>
      <c r="Y579" s="2">
        <f>Table3[[#This Row],[Defective Units]]/Table3[[#This Row],[Units Produced]]</f>
        <v>3.3464566929133861E-2</v>
      </c>
      <c r="Z579" s="4">
        <f ca="1">Table3[[#This Row],[Total Operating Time (minutes)]]/Table3[[#This Row],[Available Time(minutes)]]</f>
        <v>7.0151515151515156</v>
      </c>
      <c r="AA579" s="2">
        <f>Table3[[#This Row],[Good Units]]/Table3[[#This Row],[Units Produced]]</f>
        <v>0.96653543307086609</v>
      </c>
      <c r="AB579" s="2">
        <f>Table3[[#This Row],[Scrap Units]]/Table3[[#This Row],[Units Produced]]</f>
        <v>3.937007874015748E-3</v>
      </c>
      <c r="AC579" s="4">
        <f>Table3[[#This Row],[Units Produced]]/Table3[[#This Row],[Shift]]</f>
        <v>254</v>
      </c>
      <c r="AD579" s="2">
        <f>Table3[[#This Row],[Units Produced]]/Table3[[#This Row],[Max Capacity]]</f>
        <v>0.72779369627507162</v>
      </c>
      <c r="AE579" s="4">
        <f>Table3[[#This Row],[Repair Time (minutes)]]/Table3[[#This Row],[Number of Repairs]]</f>
        <v>6.6</v>
      </c>
      <c r="AF579" s="4">
        <f ca="1">Table3[[#This Row],[Total Operating Time (minutes)]]/Table3[[#This Row],[Number of failures]]</f>
        <v>66.142857142857139</v>
      </c>
      <c r="AG579" s="4">
        <f>Table3[[#This Row],[Orders Fulfilled]]/Table3[[#This Row],[Orders Received]]</f>
        <v>0.42857142857142855</v>
      </c>
      <c r="AH579" s="4">
        <f>Table3[[#This Row],[Units Produced]]/Table3[[#This Row],[Energy Consumed (kWh)]]</f>
        <v>2.6293995859213251</v>
      </c>
    </row>
    <row r="580" spans="1:34" x14ac:dyDescent="0.3">
      <c r="A580" s="1">
        <f t="shared" ca="1" si="36"/>
        <v>44998</v>
      </c>
      <c r="B580">
        <v>2</v>
      </c>
      <c r="C580" t="s">
        <v>20</v>
      </c>
      <c r="D580">
        <v>507</v>
      </c>
      <c r="E580">
        <v>491</v>
      </c>
      <c r="F580">
        <v>16</v>
      </c>
      <c r="G580">
        <f t="shared" ca="1" si="37"/>
        <v>66</v>
      </c>
      <c r="H580">
        <v>55</v>
      </c>
      <c r="I580">
        <v>577</v>
      </c>
      <c r="J580">
        <v>2</v>
      </c>
      <c r="K580">
        <v>184.94</v>
      </c>
      <c r="L580">
        <v>38</v>
      </c>
      <c r="M580">
        <v>61</v>
      </c>
      <c r="N580">
        <v>3.91</v>
      </c>
      <c r="O580">
        <v>600</v>
      </c>
      <c r="P580">
        <f t="shared" ca="1" si="38"/>
        <v>5</v>
      </c>
      <c r="Q580">
        <v>34</v>
      </c>
      <c r="R580">
        <v>4</v>
      </c>
      <c r="S580">
        <v>5.98</v>
      </c>
      <c r="T580">
        <f t="shared" ca="1" si="39"/>
        <v>500</v>
      </c>
      <c r="U580" s="2">
        <f ca="1">Table3[[#This Row],[Total Operating Time (minutes)]]/Table3[[#This Row],[Production planning Time(minutes)]]</f>
        <v>1.1539999999999999</v>
      </c>
      <c r="V580" s="2">
        <f>Table3[[#This Row],[Units Produced]]/Table3[[#This Row],[Max Capacity]]</f>
        <v>0.84499999999999997</v>
      </c>
      <c r="W580" s="2">
        <f>Table3[[#This Row],[Good Units]]/Table3[[#This Row],[Units Produced]]</f>
        <v>0.9684418145956607</v>
      </c>
      <c r="X580" s="2">
        <f>Table3[[#This Row],[Total Operating Time (minutes)]]/Table3[[#This Row],[Units Produced]]</f>
        <v>1.1380670611439843</v>
      </c>
      <c r="Y580" s="2">
        <f>Table3[[#This Row],[Defective Units]]/Table3[[#This Row],[Units Produced]]</f>
        <v>3.1558185404339252E-2</v>
      </c>
      <c r="Z580" s="4">
        <f ca="1">Table3[[#This Row],[Total Operating Time (minutes)]]/Table3[[#This Row],[Available Time(minutes)]]</f>
        <v>8.7424242424242422</v>
      </c>
      <c r="AA580" s="2">
        <f>Table3[[#This Row],[Good Units]]/Table3[[#This Row],[Units Produced]]</f>
        <v>0.9684418145956607</v>
      </c>
      <c r="AB580" s="2">
        <f>Table3[[#This Row],[Scrap Units]]/Table3[[#This Row],[Units Produced]]</f>
        <v>3.9447731755424065E-3</v>
      </c>
      <c r="AC580" s="4">
        <f>Table3[[#This Row],[Units Produced]]/Table3[[#This Row],[Shift]]</f>
        <v>253.5</v>
      </c>
      <c r="AD580" s="2">
        <f>Table3[[#This Row],[Units Produced]]/Table3[[#This Row],[Max Capacity]]</f>
        <v>0.84499999999999997</v>
      </c>
      <c r="AE580" s="4">
        <f>Table3[[#This Row],[Repair Time (minutes)]]/Table3[[#This Row],[Number of Repairs]]</f>
        <v>8.5</v>
      </c>
      <c r="AF580" s="4">
        <f ca="1">Table3[[#This Row],[Total Operating Time (minutes)]]/Table3[[#This Row],[Number of failures]]</f>
        <v>115.4</v>
      </c>
      <c r="AG580" s="4">
        <f>Table3[[#This Row],[Orders Fulfilled]]/Table3[[#This Row],[Orders Received]]</f>
        <v>0.62295081967213117</v>
      </c>
      <c r="AH580" s="4">
        <f>Table3[[#This Row],[Units Produced]]/Table3[[#This Row],[Energy Consumed (kWh)]]</f>
        <v>2.7414296528603872</v>
      </c>
    </row>
    <row r="581" spans="1:34" x14ac:dyDescent="0.3">
      <c r="A581" s="1">
        <f t="shared" ca="1" si="36"/>
        <v>45264</v>
      </c>
      <c r="B581">
        <v>2</v>
      </c>
      <c r="C581" t="s">
        <v>17</v>
      </c>
      <c r="D581">
        <v>405</v>
      </c>
      <c r="E581">
        <v>383</v>
      </c>
      <c r="F581">
        <v>22</v>
      </c>
      <c r="G581">
        <f t="shared" ca="1" si="37"/>
        <v>60</v>
      </c>
      <c r="H581">
        <v>43</v>
      </c>
      <c r="I581">
        <v>468</v>
      </c>
      <c r="J581">
        <v>10</v>
      </c>
      <c r="K581">
        <v>121</v>
      </c>
      <c r="L581">
        <v>31</v>
      </c>
      <c r="M581">
        <v>52</v>
      </c>
      <c r="N581">
        <v>4.03</v>
      </c>
      <c r="O581">
        <v>634</v>
      </c>
      <c r="P581">
        <f t="shared" ca="1" si="38"/>
        <v>2</v>
      </c>
      <c r="Q581">
        <v>35</v>
      </c>
      <c r="R581">
        <v>1</v>
      </c>
      <c r="S581">
        <v>5.33</v>
      </c>
      <c r="T581">
        <f t="shared" ca="1" si="39"/>
        <v>562</v>
      </c>
      <c r="U581" s="2">
        <f ca="1">Table3[[#This Row],[Total Operating Time (minutes)]]/Table3[[#This Row],[Production planning Time(minutes)]]</f>
        <v>0.83274021352313166</v>
      </c>
      <c r="V581" s="2">
        <f>Table3[[#This Row],[Units Produced]]/Table3[[#This Row],[Max Capacity]]</f>
        <v>0.63880126182965302</v>
      </c>
      <c r="W581" s="2">
        <f>Table3[[#This Row],[Good Units]]/Table3[[#This Row],[Units Produced]]</f>
        <v>0.94567901234567897</v>
      </c>
      <c r="X581" s="2">
        <f>Table3[[#This Row],[Total Operating Time (minutes)]]/Table3[[#This Row],[Units Produced]]</f>
        <v>1.1555555555555554</v>
      </c>
      <c r="Y581" s="2">
        <f>Table3[[#This Row],[Defective Units]]/Table3[[#This Row],[Units Produced]]</f>
        <v>5.4320987654320987E-2</v>
      </c>
      <c r="Z581" s="4">
        <f ca="1">Table3[[#This Row],[Total Operating Time (minutes)]]/Table3[[#This Row],[Available Time(minutes)]]</f>
        <v>7.8</v>
      </c>
      <c r="AA581" s="2">
        <f>Table3[[#This Row],[Good Units]]/Table3[[#This Row],[Units Produced]]</f>
        <v>0.94567901234567897</v>
      </c>
      <c r="AB581" s="2">
        <f>Table3[[#This Row],[Scrap Units]]/Table3[[#This Row],[Units Produced]]</f>
        <v>2.4691358024691357E-2</v>
      </c>
      <c r="AC581" s="4">
        <f>Table3[[#This Row],[Units Produced]]/Table3[[#This Row],[Shift]]</f>
        <v>202.5</v>
      </c>
      <c r="AD581" s="2">
        <f>Table3[[#This Row],[Units Produced]]/Table3[[#This Row],[Max Capacity]]</f>
        <v>0.63880126182965302</v>
      </c>
      <c r="AE581" s="4">
        <f>Table3[[#This Row],[Repair Time (minutes)]]/Table3[[#This Row],[Number of Repairs]]</f>
        <v>35</v>
      </c>
      <c r="AF581" s="4">
        <f ca="1">Table3[[#This Row],[Total Operating Time (minutes)]]/Table3[[#This Row],[Number of failures]]</f>
        <v>234</v>
      </c>
      <c r="AG581" s="4">
        <f>Table3[[#This Row],[Orders Fulfilled]]/Table3[[#This Row],[Orders Received]]</f>
        <v>0.59615384615384615</v>
      </c>
      <c r="AH581" s="4">
        <f>Table3[[#This Row],[Units Produced]]/Table3[[#This Row],[Energy Consumed (kWh)]]</f>
        <v>3.3471074380165291</v>
      </c>
    </row>
    <row r="582" spans="1:34" x14ac:dyDescent="0.3">
      <c r="A582" s="1">
        <f t="shared" ca="1" si="36"/>
        <v>45232</v>
      </c>
      <c r="B582">
        <v>1</v>
      </c>
      <c r="C582" t="s">
        <v>17</v>
      </c>
      <c r="D582">
        <v>584</v>
      </c>
      <c r="E582">
        <v>572</v>
      </c>
      <c r="F582">
        <v>12</v>
      </c>
      <c r="G582">
        <f t="shared" ca="1" si="37"/>
        <v>68</v>
      </c>
      <c r="H582">
        <v>58</v>
      </c>
      <c r="I582">
        <v>432</v>
      </c>
      <c r="J582">
        <v>7</v>
      </c>
      <c r="K582">
        <v>139.69</v>
      </c>
      <c r="L582">
        <v>30</v>
      </c>
      <c r="M582">
        <v>50</v>
      </c>
      <c r="N582">
        <v>2.74</v>
      </c>
      <c r="O582">
        <v>689</v>
      </c>
      <c r="P582">
        <f t="shared" ca="1" si="38"/>
        <v>7</v>
      </c>
      <c r="Q582">
        <v>27</v>
      </c>
      <c r="R582">
        <v>3</v>
      </c>
      <c r="S582">
        <v>5.35</v>
      </c>
      <c r="T582">
        <f t="shared" ca="1" si="39"/>
        <v>571</v>
      </c>
      <c r="U582" s="2">
        <f ca="1">Table3[[#This Row],[Total Operating Time (minutes)]]/Table3[[#This Row],[Production planning Time(minutes)]]</f>
        <v>0.75656742556917689</v>
      </c>
      <c r="V582" s="2">
        <f>Table3[[#This Row],[Units Produced]]/Table3[[#This Row],[Max Capacity]]</f>
        <v>0.84760522496371549</v>
      </c>
      <c r="W582" s="2">
        <f>Table3[[#This Row],[Good Units]]/Table3[[#This Row],[Units Produced]]</f>
        <v>0.97945205479452058</v>
      </c>
      <c r="X582" s="2">
        <f>Table3[[#This Row],[Total Operating Time (minutes)]]/Table3[[#This Row],[Units Produced]]</f>
        <v>0.73972602739726023</v>
      </c>
      <c r="Y582" s="2">
        <f>Table3[[#This Row],[Defective Units]]/Table3[[#This Row],[Units Produced]]</f>
        <v>2.0547945205479451E-2</v>
      </c>
      <c r="Z582" s="4">
        <f ca="1">Table3[[#This Row],[Total Operating Time (minutes)]]/Table3[[#This Row],[Available Time(minutes)]]</f>
        <v>6.3529411764705879</v>
      </c>
      <c r="AA582" s="2">
        <f>Table3[[#This Row],[Good Units]]/Table3[[#This Row],[Units Produced]]</f>
        <v>0.97945205479452058</v>
      </c>
      <c r="AB582" s="2">
        <f>Table3[[#This Row],[Scrap Units]]/Table3[[#This Row],[Units Produced]]</f>
        <v>1.1986301369863013E-2</v>
      </c>
      <c r="AC582" s="4">
        <f>Table3[[#This Row],[Units Produced]]/Table3[[#This Row],[Shift]]</f>
        <v>584</v>
      </c>
      <c r="AD582" s="2">
        <f>Table3[[#This Row],[Units Produced]]/Table3[[#This Row],[Max Capacity]]</f>
        <v>0.84760522496371549</v>
      </c>
      <c r="AE582" s="4">
        <f>Table3[[#This Row],[Repair Time (minutes)]]/Table3[[#This Row],[Number of Repairs]]</f>
        <v>9</v>
      </c>
      <c r="AF582" s="4">
        <f ca="1">Table3[[#This Row],[Total Operating Time (minutes)]]/Table3[[#This Row],[Number of failures]]</f>
        <v>61.714285714285715</v>
      </c>
      <c r="AG582" s="4">
        <f>Table3[[#This Row],[Orders Fulfilled]]/Table3[[#This Row],[Orders Received]]</f>
        <v>0.6</v>
      </c>
      <c r="AH582" s="4">
        <f>Table3[[#This Row],[Units Produced]]/Table3[[#This Row],[Energy Consumed (kWh)]]</f>
        <v>4.1806858042809081</v>
      </c>
    </row>
    <row r="583" spans="1:34" x14ac:dyDescent="0.3">
      <c r="A583" s="1">
        <f t="shared" ca="1" si="36"/>
        <v>45161</v>
      </c>
      <c r="B583">
        <v>2</v>
      </c>
      <c r="C583" t="s">
        <v>20</v>
      </c>
      <c r="D583">
        <v>595</v>
      </c>
      <c r="E583">
        <v>576</v>
      </c>
      <c r="F583">
        <v>19</v>
      </c>
      <c r="G583">
        <f t="shared" ca="1" si="37"/>
        <v>64</v>
      </c>
      <c r="H583">
        <v>31</v>
      </c>
      <c r="I583">
        <v>575</v>
      </c>
      <c r="J583">
        <v>1</v>
      </c>
      <c r="K583">
        <v>150.44</v>
      </c>
      <c r="L583">
        <v>56</v>
      </c>
      <c r="M583">
        <v>52</v>
      </c>
      <c r="N583">
        <v>4.91</v>
      </c>
      <c r="O583">
        <v>616</v>
      </c>
      <c r="P583">
        <f t="shared" ca="1" si="38"/>
        <v>4</v>
      </c>
      <c r="Q583">
        <v>38</v>
      </c>
      <c r="R583">
        <v>1</v>
      </c>
      <c r="S583">
        <v>4.18</v>
      </c>
      <c r="T583">
        <f t="shared" ca="1" si="39"/>
        <v>574</v>
      </c>
      <c r="U583" s="2">
        <f ca="1">Table3[[#This Row],[Total Operating Time (minutes)]]/Table3[[#This Row],[Production planning Time(minutes)]]</f>
        <v>1.0017421602787457</v>
      </c>
      <c r="V583" s="2">
        <f>Table3[[#This Row],[Units Produced]]/Table3[[#This Row],[Max Capacity]]</f>
        <v>0.96590909090909094</v>
      </c>
      <c r="W583" s="2">
        <f>Table3[[#This Row],[Good Units]]/Table3[[#This Row],[Units Produced]]</f>
        <v>0.9680672268907563</v>
      </c>
      <c r="X583" s="2">
        <f>Table3[[#This Row],[Total Operating Time (minutes)]]/Table3[[#This Row],[Units Produced]]</f>
        <v>0.96638655462184875</v>
      </c>
      <c r="Y583" s="2">
        <f>Table3[[#This Row],[Defective Units]]/Table3[[#This Row],[Units Produced]]</f>
        <v>3.1932773109243695E-2</v>
      </c>
      <c r="Z583" s="4">
        <f ca="1">Table3[[#This Row],[Total Operating Time (minutes)]]/Table3[[#This Row],[Available Time(minutes)]]</f>
        <v>8.984375</v>
      </c>
      <c r="AA583" s="2">
        <f>Table3[[#This Row],[Good Units]]/Table3[[#This Row],[Units Produced]]</f>
        <v>0.9680672268907563</v>
      </c>
      <c r="AB583" s="2">
        <f>Table3[[#This Row],[Scrap Units]]/Table3[[#This Row],[Units Produced]]</f>
        <v>1.6806722689075631E-3</v>
      </c>
      <c r="AC583" s="4">
        <f>Table3[[#This Row],[Units Produced]]/Table3[[#This Row],[Shift]]</f>
        <v>297.5</v>
      </c>
      <c r="AD583" s="2">
        <f>Table3[[#This Row],[Units Produced]]/Table3[[#This Row],[Max Capacity]]</f>
        <v>0.96590909090909094</v>
      </c>
      <c r="AE583" s="4">
        <f>Table3[[#This Row],[Repair Time (minutes)]]/Table3[[#This Row],[Number of Repairs]]</f>
        <v>38</v>
      </c>
      <c r="AF583" s="4">
        <f ca="1">Table3[[#This Row],[Total Operating Time (minutes)]]/Table3[[#This Row],[Number of failures]]</f>
        <v>143.75</v>
      </c>
      <c r="AG583" s="4">
        <f>Table3[[#This Row],[Orders Fulfilled]]/Table3[[#This Row],[Orders Received]]</f>
        <v>1.0769230769230769</v>
      </c>
      <c r="AH583" s="4">
        <f>Table3[[#This Row],[Units Produced]]/Table3[[#This Row],[Energy Consumed (kWh)]]</f>
        <v>3.9550651422494019</v>
      </c>
    </row>
    <row r="584" spans="1:34" x14ac:dyDescent="0.3">
      <c r="A584" s="1">
        <f t="shared" ca="1" si="36"/>
        <v>45214</v>
      </c>
      <c r="B584">
        <v>1</v>
      </c>
      <c r="C584" t="s">
        <v>17</v>
      </c>
      <c r="D584">
        <v>635</v>
      </c>
      <c r="E584">
        <v>625</v>
      </c>
      <c r="F584">
        <v>10</v>
      </c>
      <c r="G584">
        <f t="shared" ca="1" si="37"/>
        <v>70</v>
      </c>
      <c r="H584">
        <v>27</v>
      </c>
      <c r="I584">
        <v>527</v>
      </c>
      <c r="J584">
        <v>10</v>
      </c>
      <c r="K584">
        <v>168.7</v>
      </c>
      <c r="L584">
        <v>58</v>
      </c>
      <c r="M584">
        <v>34</v>
      </c>
      <c r="N584">
        <v>3.8</v>
      </c>
      <c r="O584">
        <v>645</v>
      </c>
      <c r="P584">
        <f t="shared" ca="1" si="38"/>
        <v>3</v>
      </c>
      <c r="Q584">
        <v>24</v>
      </c>
      <c r="R584">
        <v>3</v>
      </c>
      <c r="S584">
        <v>3.61</v>
      </c>
      <c r="T584">
        <f t="shared" ca="1" si="39"/>
        <v>535</v>
      </c>
      <c r="U584" s="2">
        <f ca="1">Table3[[#This Row],[Total Operating Time (minutes)]]/Table3[[#This Row],[Production planning Time(minutes)]]</f>
        <v>0.98504672897196266</v>
      </c>
      <c r="V584" s="2">
        <f>Table3[[#This Row],[Units Produced]]/Table3[[#This Row],[Max Capacity]]</f>
        <v>0.98449612403100772</v>
      </c>
      <c r="W584" s="2">
        <f>Table3[[#This Row],[Good Units]]/Table3[[#This Row],[Units Produced]]</f>
        <v>0.98425196850393704</v>
      </c>
      <c r="X584" s="2">
        <f>Table3[[#This Row],[Total Operating Time (minutes)]]/Table3[[#This Row],[Units Produced]]</f>
        <v>0.82992125984251963</v>
      </c>
      <c r="Y584" s="2">
        <f>Table3[[#This Row],[Defective Units]]/Table3[[#This Row],[Units Produced]]</f>
        <v>1.5748031496062992E-2</v>
      </c>
      <c r="Z584" s="4">
        <f ca="1">Table3[[#This Row],[Total Operating Time (minutes)]]/Table3[[#This Row],[Available Time(minutes)]]</f>
        <v>7.5285714285714285</v>
      </c>
      <c r="AA584" s="2">
        <f>Table3[[#This Row],[Good Units]]/Table3[[#This Row],[Units Produced]]</f>
        <v>0.98425196850393704</v>
      </c>
      <c r="AB584" s="2">
        <f>Table3[[#This Row],[Scrap Units]]/Table3[[#This Row],[Units Produced]]</f>
        <v>1.5748031496062992E-2</v>
      </c>
      <c r="AC584" s="4">
        <f>Table3[[#This Row],[Units Produced]]/Table3[[#This Row],[Shift]]</f>
        <v>635</v>
      </c>
      <c r="AD584" s="2">
        <f>Table3[[#This Row],[Units Produced]]/Table3[[#This Row],[Max Capacity]]</f>
        <v>0.98449612403100772</v>
      </c>
      <c r="AE584" s="4">
        <f>Table3[[#This Row],[Repair Time (minutes)]]/Table3[[#This Row],[Number of Repairs]]</f>
        <v>8</v>
      </c>
      <c r="AF584" s="4">
        <f ca="1">Table3[[#This Row],[Total Operating Time (minutes)]]/Table3[[#This Row],[Number of failures]]</f>
        <v>175.66666666666666</v>
      </c>
      <c r="AG584" s="4">
        <f>Table3[[#This Row],[Orders Fulfilled]]/Table3[[#This Row],[Orders Received]]</f>
        <v>1.7058823529411764</v>
      </c>
      <c r="AH584" s="4">
        <f>Table3[[#This Row],[Units Produced]]/Table3[[#This Row],[Energy Consumed (kWh)]]</f>
        <v>3.7640782454060466</v>
      </c>
    </row>
    <row r="585" spans="1:34" x14ac:dyDescent="0.3">
      <c r="A585" s="1">
        <f t="shared" ca="1" si="36"/>
        <v>45179</v>
      </c>
      <c r="B585">
        <v>2</v>
      </c>
      <c r="C585" t="s">
        <v>18</v>
      </c>
      <c r="D585">
        <v>696</v>
      </c>
      <c r="E585">
        <v>675</v>
      </c>
      <c r="F585">
        <v>21</v>
      </c>
      <c r="G585">
        <f t="shared" ca="1" si="37"/>
        <v>63</v>
      </c>
      <c r="H585">
        <v>32</v>
      </c>
      <c r="I585">
        <v>492</v>
      </c>
      <c r="J585">
        <v>7</v>
      </c>
      <c r="K585">
        <v>105.67</v>
      </c>
      <c r="L585">
        <v>49</v>
      </c>
      <c r="M585">
        <v>34</v>
      </c>
      <c r="N585">
        <v>4.01</v>
      </c>
      <c r="O585">
        <v>621</v>
      </c>
      <c r="P585">
        <f t="shared" ca="1" si="38"/>
        <v>3</v>
      </c>
      <c r="Q585">
        <v>34</v>
      </c>
      <c r="R585">
        <v>4</v>
      </c>
      <c r="S585">
        <v>5.91</v>
      </c>
      <c r="T585">
        <f t="shared" ca="1" si="39"/>
        <v>590</v>
      </c>
      <c r="U585" s="2">
        <f ca="1">Table3[[#This Row],[Total Operating Time (minutes)]]/Table3[[#This Row],[Production planning Time(minutes)]]</f>
        <v>0.83389830508474572</v>
      </c>
      <c r="V585" s="2">
        <f>Table3[[#This Row],[Units Produced]]/Table3[[#This Row],[Max Capacity]]</f>
        <v>1.1207729468599035</v>
      </c>
      <c r="W585" s="2">
        <f>Table3[[#This Row],[Good Units]]/Table3[[#This Row],[Units Produced]]</f>
        <v>0.96982758620689657</v>
      </c>
      <c r="X585" s="2">
        <f>Table3[[#This Row],[Total Operating Time (minutes)]]/Table3[[#This Row],[Units Produced]]</f>
        <v>0.7068965517241379</v>
      </c>
      <c r="Y585" s="2">
        <f>Table3[[#This Row],[Defective Units]]/Table3[[#This Row],[Units Produced]]</f>
        <v>3.017241379310345E-2</v>
      </c>
      <c r="Z585" s="4">
        <f ca="1">Table3[[#This Row],[Total Operating Time (minutes)]]/Table3[[#This Row],[Available Time(minutes)]]</f>
        <v>7.8095238095238093</v>
      </c>
      <c r="AA585" s="2">
        <f>Table3[[#This Row],[Good Units]]/Table3[[#This Row],[Units Produced]]</f>
        <v>0.96982758620689657</v>
      </c>
      <c r="AB585" s="2">
        <f>Table3[[#This Row],[Scrap Units]]/Table3[[#This Row],[Units Produced]]</f>
        <v>1.0057471264367816E-2</v>
      </c>
      <c r="AC585" s="4">
        <f>Table3[[#This Row],[Units Produced]]/Table3[[#This Row],[Shift]]</f>
        <v>348</v>
      </c>
      <c r="AD585" s="2">
        <f>Table3[[#This Row],[Units Produced]]/Table3[[#This Row],[Max Capacity]]</f>
        <v>1.1207729468599035</v>
      </c>
      <c r="AE585" s="4">
        <f>Table3[[#This Row],[Repair Time (minutes)]]/Table3[[#This Row],[Number of Repairs]]</f>
        <v>8.5</v>
      </c>
      <c r="AF585" s="4">
        <f ca="1">Table3[[#This Row],[Total Operating Time (minutes)]]/Table3[[#This Row],[Number of failures]]</f>
        <v>164</v>
      </c>
      <c r="AG585" s="4">
        <f>Table3[[#This Row],[Orders Fulfilled]]/Table3[[#This Row],[Orders Received]]</f>
        <v>1.4411764705882353</v>
      </c>
      <c r="AH585" s="4">
        <f>Table3[[#This Row],[Units Produced]]/Table3[[#This Row],[Energy Consumed (kWh)]]</f>
        <v>6.5865430112614742</v>
      </c>
    </row>
    <row r="586" spans="1:34" x14ac:dyDescent="0.3">
      <c r="A586" s="1">
        <f t="shared" ca="1" si="36"/>
        <v>45061</v>
      </c>
      <c r="B586">
        <v>3</v>
      </c>
      <c r="C586" t="s">
        <v>18</v>
      </c>
      <c r="D586">
        <v>575</v>
      </c>
      <c r="E586">
        <v>550</v>
      </c>
      <c r="F586">
        <v>25</v>
      </c>
      <c r="G586">
        <f t="shared" ca="1" si="37"/>
        <v>70</v>
      </c>
      <c r="H586">
        <v>16</v>
      </c>
      <c r="I586">
        <v>521</v>
      </c>
      <c r="J586">
        <v>2</v>
      </c>
      <c r="K586">
        <v>121.29</v>
      </c>
      <c r="L586">
        <v>60</v>
      </c>
      <c r="M586">
        <v>53</v>
      </c>
      <c r="N586">
        <v>4.84</v>
      </c>
      <c r="O586">
        <v>682</v>
      </c>
      <c r="P586">
        <f t="shared" ca="1" si="38"/>
        <v>2</v>
      </c>
      <c r="Q586">
        <v>22</v>
      </c>
      <c r="R586">
        <v>5</v>
      </c>
      <c r="S586">
        <v>4.75</v>
      </c>
      <c r="T586">
        <f t="shared" ca="1" si="39"/>
        <v>533</v>
      </c>
      <c r="U586" s="2">
        <f ca="1">Table3[[#This Row],[Total Operating Time (minutes)]]/Table3[[#This Row],[Production planning Time(minutes)]]</f>
        <v>0.97748592870544093</v>
      </c>
      <c r="V586" s="2">
        <f>Table3[[#This Row],[Units Produced]]/Table3[[#This Row],[Max Capacity]]</f>
        <v>0.84310850439882701</v>
      </c>
      <c r="W586" s="2">
        <f>Table3[[#This Row],[Good Units]]/Table3[[#This Row],[Units Produced]]</f>
        <v>0.95652173913043481</v>
      </c>
      <c r="X586" s="2">
        <f>Table3[[#This Row],[Total Operating Time (minutes)]]/Table3[[#This Row],[Units Produced]]</f>
        <v>0.9060869565217391</v>
      </c>
      <c r="Y586" s="2">
        <f>Table3[[#This Row],[Defective Units]]/Table3[[#This Row],[Units Produced]]</f>
        <v>4.3478260869565216E-2</v>
      </c>
      <c r="Z586" s="4">
        <f ca="1">Table3[[#This Row],[Total Operating Time (minutes)]]/Table3[[#This Row],[Available Time(minutes)]]</f>
        <v>7.4428571428571431</v>
      </c>
      <c r="AA586" s="2">
        <f>Table3[[#This Row],[Good Units]]/Table3[[#This Row],[Units Produced]]</f>
        <v>0.95652173913043481</v>
      </c>
      <c r="AB586" s="2">
        <f>Table3[[#This Row],[Scrap Units]]/Table3[[#This Row],[Units Produced]]</f>
        <v>3.4782608695652175E-3</v>
      </c>
      <c r="AC586" s="4">
        <f>Table3[[#This Row],[Units Produced]]/Table3[[#This Row],[Shift]]</f>
        <v>191.66666666666666</v>
      </c>
      <c r="AD586" s="2">
        <f>Table3[[#This Row],[Units Produced]]/Table3[[#This Row],[Max Capacity]]</f>
        <v>0.84310850439882701</v>
      </c>
      <c r="AE586" s="4">
        <f>Table3[[#This Row],[Repair Time (minutes)]]/Table3[[#This Row],[Number of Repairs]]</f>
        <v>4.4000000000000004</v>
      </c>
      <c r="AF586" s="4">
        <f ca="1">Table3[[#This Row],[Total Operating Time (minutes)]]/Table3[[#This Row],[Number of failures]]</f>
        <v>260.5</v>
      </c>
      <c r="AG586" s="4">
        <f>Table3[[#This Row],[Orders Fulfilled]]/Table3[[#This Row],[Orders Received]]</f>
        <v>1.1320754716981132</v>
      </c>
      <c r="AH586" s="4">
        <f>Table3[[#This Row],[Units Produced]]/Table3[[#This Row],[Energy Consumed (kWh)]]</f>
        <v>4.7407040976172805</v>
      </c>
    </row>
    <row r="587" spans="1:34" x14ac:dyDescent="0.3">
      <c r="A587" s="1">
        <f t="shared" ca="1" si="36"/>
        <v>45296</v>
      </c>
      <c r="B587">
        <v>2</v>
      </c>
      <c r="C587" t="s">
        <v>17</v>
      </c>
      <c r="D587">
        <v>607</v>
      </c>
      <c r="E587">
        <v>588</v>
      </c>
      <c r="F587">
        <v>19</v>
      </c>
      <c r="G587">
        <f t="shared" ca="1" si="37"/>
        <v>64</v>
      </c>
      <c r="H587">
        <v>50</v>
      </c>
      <c r="I587">
        <v>436</v>
      </c>
      <c r="J587">
        <v>2</v>
      </c>
      <c r="K587">
        <v>176.36</v>
      </c>
      <c r="L587">
        <v>56</v>
      </c>
      <c r="M587">
        <v>38</v>
      </c>
      <c r="N587">
        <v>2.75</v>
      </c>
      <c r="O587">
        <v>613</v>
      </c>
      <c r="P587">
        <f t="shared" ca="1" si="38"/>
        <v>3</v>
      </c>
      <c r="Q587">
        <v>39</v>
      </c>
      <c r="R587">
        <v>4</v>
      </c>
      <c r="S587">
        <v>7.79</v>
      </c>
      <c r="T587">
        <f t="shared" ca="1" si="39"/>
        <v>549</v>
      </c>
      <c r="U587" s="2">
        <f ca="1">Table3[[#This Row],[Total Operating Time (minutes)]]/Table3[[#This Row],[Production planning Time(minutes)]]</f>
        <v>0.79417122040072863</v>
      </c>
      <c r="V587" s="2">
        <f>Table3[[#This Row],[Units Produced]]/Table3[[#This Row],[Max Capacity]]</f>
        <v>0.9902120717781403</v>
      </c>
      <c r="W587" s="2">
        <f>Table3[[#This Row],[Good Units]]/Table3[[#This Row],[Units Produced]]</f>
        <v>0.96869851729818779</v>
      </c>
      <c r="X587" s="2">
        <f>Table3[[#This Row],[Total Operating Time (minutes)]]/Table3[[#This Row],[Units Produced]]</f>
        <v>0.71828665568369032</v>
      </c>
      <c r="Y587" s="2">
        <f>Table3[[#This Row],[Defective Units]]/Table3[[#This Row],[Units Produced]]</f>
        <v>3.130148270181219E-2</v>
      </c>
      <c r="Z587" s="4">
        <f ca="1">Table3[[#This Row],[Total Operating Time (minutes)]]/Table3[[#This Row],[Available Time(minutes)]]</f>
        <v>6.8125</v>
      </c>
      <c r="AA587" s="2">
        <f>Table3[[#This Row],[Good Units]]/Table3[[#This Row],[Units Produced]]</f>
        <v>0.96869851729818779</v>
      </c>
      <c r="AB587" s="2">
        <f>Table3[[#This Row],[Scrap Units]]/Table3[[#This Row],[Units Produced]]</f>
        <v>3.2948929159802307E-3</v>
      </c>
      <c r="AC587" s="4">
        <f>Table3[[#This Row],[Units Produced]]/Table3[[#This Row],[Shift]]</f>
        <v>303.5</v>
      </c>
      <c r="AD587" s="2">
        <f>Table3[[#This Row],[Units Produced]]/Table3[[#This Row],[Max Capacity]]</f>
        <v>0.9902120717781403</v>
      </c>
      <c r="AE587" s="4">
        <f>Table3[[#This Row],[Repair Time (minutes)]]/Table3[[#This Row],[Number of Repairs]]</f>
        <v>9.75</v>
      </c>
      <c r="AF587" s="4">
        <f ca="1">Table3[[#This Row],[Total Operating Time (minutes)]]/Table3[[#This Row],[Number of failures]]</f>
        <v>145.33333333333334</v>
      </c>
      <c r="AG587" s="4">
        <f>Table3[[#This Row],[Orders Fulfilled]]/Table3[[#This Row],[Orders Received]]</f>
        <v>1.4736842105263157</v>
      </c>
      <c r="AH587" s="4">
        <f>Table3[[#This Row],[Units Produced]]/Table3[[#This Row],[Energy Consumed (kWh)]]</f>
        <v>3.4418235427534585</v>
      </c>
    </row>
    <row r="588" spans="1:34" x14ac:dyDescent="0.3">
      <c r="A588" s="1">
        <f t="shared" ca="1" si="36"/>
        <v>45097</v>
      </c>
      <c r="B588">
        <v>1</v>
      </c>
      <c r="C588" t="s">
        <v>19</v>
      </c>
      <c r="D588">
        <v>441</v>
      </c>
      <c r="E588">
        <v>423</v>
      </c>
      <c r="F588">
        <v>18</v>
      </c>
      <c r="G588">
        <f t="shared" ca="1" si="37"/>
        <v>60</v>
      </c>
      <c r="H588">
        <v>19</v>
      </c>
      <c r="I588">
        <v>532</v>
      </c>
      <c r="J588">
        <v>3</v>
      </c>
      <c r="K588">
        <v>187.29</v>
      </c>
      <c r="L588">
        <v>44</v>
      </c>
      <c r="M588">
        <v>45</v>
      </c>
      <c r="N588">
        <v>2.79</v>
      </c>
      <c r="O588">
        <v>651</v>
      </c>
      <c r="P588">
        <f t="shared" ca="1" si="38"/>
        <v>2</v>
      </c>
      <c r="Q588">
        <v>35</v>
      </c>
      <c r="R588">
        <v>5</v>
      </c>
      <c r="S588">
        <v>3.02</v>
      </c>
      <c r="T588">
        <f t="shared" ca="1" si="39"/>
        <v>521</v>
      </c>
      <c r="U588" s="2">
        <f ca="1">Table3[[#This Row],[Total Operating Time (minutes)]]/Table3[[#This Row],[Production planning Time(minutes)]]</f>
        <v>1.0211132437619961</v>
      </c>
      <c r="V588" s="2">
        <f>Table3[[#This Row],[Units Produced]]/Table3[[#This Row],[Max Capacity]]</f>
        <v>0.67741935483870963</v>
      </c>
      <c r="W588" s="2">
        <f>Table3[[#This Row],[Good Units]]/Table3[[#This Row],[Units Produced]]</f>
        <v>0.95918367346938771</v>
      </c>
      <c r="X588" s="2">
        <f>Table3[[#This Row],[Total Operating Time (minutes)]]/Table3[[#This Row],[Units Produced]]</f>
        <v>1.2063492063492063</v>
      </c>
      <c r="Y588" s="2">
        <f>Table3[[#This Row],[Defective Units]]/Table3[[#This Row],[Units Produced]]</f>
        <v>4.0816326530612242E-2</v>
      </c>
      <c r="Z588" s="4">
        <f ca="1">Table3[[#This Row],[Total Operating Time (minutes)]]/Table3[[#This Row],[Available Time(minutes)]]</f>
        <v>8.8666666666666671</v>
      </c>
      <c r="AA588" s="2">
        <f>Table3[[#This Row],[Good Units]]/Table3[[#This Row],[Units Produced]]</f>
        <v>0.95918367346938771</v>
      </c>
      <c r="AB588" s="2">
        <f>Table3[[#This Row],[Scrap Units]]/Table3[[#This Row],[Units Produced]]</f>
        <v>6.8027210884353739E-3</v>
      </c>
      <c r="AC588" s="4">
        <f>Table3[[#This Row],[Units Produced]]/Table3[[#This Row],[Shift]]</f>
        <v>441</v>
      </c>
      <c r="AD588" s="2">
        <f>Table3[[#This Row],[Units Produced]]/Table3[[#This Row],[Max Capacity]]</f>
        <v>0.67741935483870963</v>
      </c>
      <c r="AE588" s="4">
        <f>Table3[[#This Row],[Repair Time (minutes)]]/Table3[[#This Row],[Number of Repairs]]</f>
        <v>7</v>
      </c>
      <c r="AF588" s="4">
        <f ca="1">Table3[[#This Row],[Total Operating Time (minutes)]]/Table3[[#This Row],[Number of failures]]</f>
        <v>266</v>
      </c>
      <c r="AG588" s="4">
        <f>Table3[[#This Row],[Orders Fulfilled]]/Table3[[#This Row],[Orders Received]]</f>
        <v>0.97777777777777775</v>
      </c>
      <c r="AH588" s="4">
        <f>Table3[[#This Row],[Units Produced]]/Table3[[#This Row],[Energy Consumed (kWh)]]</f>
        <v>2.3546371936568957</v>
      </c>
    </row>
    <row r="589" spans="1:34" x14ac:dyDescent="0.3">
      <c r="A589" s="1">
        <f t="shared" ca="1" si="36"/>
        <v>45010</v>
      </c>
      <c r="B589">
        <v>3</v>
      </c>
      <c r="C589" t="s">
        <v>19</v>
      </c>
      <c r="D589">
        <v>533</v>
      </c>
      <c r="E589">
        <v>505</v>
      </c>
      <c r="F589">
        <v>28</v>
      </c>
      <c r="G589">
        <f t="shared" ca="1" si="37"/>
        <v>68</v>
      </c>
      <c r="H589">
        <v>37</v>
      </c>
      <c r="I589">
        <v>584</v>
      </c>
      <c r="J589">
        <v>2</v>
      </c>
      <c r="K589">
        <v>140.81</v>
      </c>
      <c r="L589">
        <v>39</v>
      </c>
      <c r="M589">
        <v>30</v>
      </c>
      <c r="N589">
        <v>2.2200000000000002</v>
      </c>
      <c r="O589">
        <v>614</v>
      </c>
      <c r="P589">
        <f t="shared" ca="1" si="38"/>
        <v>6</v>
      </c>
      <c r="Q589">
        <v>35</v>
      </c>
      <c r="R589">
        <v>2</v>
      </c>
      <c r="S589">
        <v>7.65</v>
      </c>
      <c r="T589">
        <f t="shared" ca="1" si="39"/>
        <v>581</v>
      </c>
      <c r="U589" s="2">
        <f ca="1">Table3[[#This Row],[Total Operating Time (minutes)]]/Table3[[#This Row],[Production planning Time(minutes)]]</f>
        <v>1.0051635111876076</v>
      </c>
      <c r="V589" s="2">
        <f>Table3[[#This Row],[Units Produced]]/Table3[[#This Row],[Max Capacity]]</f>
        <v>0.86807817589576552</v>
      </c>
      <c r="W589" s="2">
        <f>Table3[[#This Row],[Good Units]]/Table3[[#This Row],[Units Produced]]</f>
        <v>0.94746716697936206</v>
      </c>
      <c r="X589" s="2">
        <f>Table3[[#This Row],[Total Operating Time (minutes)]]/Table3[[#This Row],[Units Produced]]</f>
        <v>1.0956848030018762</v>
      </c>
      <c r="Y589" s="2">
        <f>Table3[[#This Row],[Defective Units]]/Table3[[#This Row],[Units Produced]]</f>
        <v>5.2532833020637902E-2</v>
      </c>
      <c r="Z589" s="4">
        <f ca="1">Table3[[#This Row],[Total Operating Time (minutes)]]/Table3[[#This Row],[Available Time(minutes)]]</f>
        <v>8.5882352941176467</v>
      </c>
      <c r="AA589" s="2">
        <f>Table3[[#This Row],[Good Units]]/Table3[[#This Row],[Units Produced]]</f>
        <v>0.94746716697936206</v>
      </c>
      <c r="AB589" s="2">
        <f>Table3[[#This Row],[Scrap Units]]/Table3[[#This Row],[Units Produced]]</f>
        <v>3.7523452157598499E-3</v>
      </c>
      <c r="AC589" s="4">
        <f>Table3[[#This Row],[Units Produced]]/Table3[[#This Row],[Shift]]</f>
        <v>177.66666666666666</v>
      </c>
      <c r="AD589" s="2">
        <f>Table3[[#This Row],[Units Produced]]/Table3[[#This Row],[Max Capacity]]</f>
        <v>0.86807817589576552</v>
      </c>
      <c r="AE589" s="4">
        <f>Table3[[#This Row],[Repair Time (minutes)]]/Table3[[#This Row],[Number of Repairs]]</f>
        <v>17.5</v>
      </c>
      <c r="AF589" s="4">
        <f ca="1">Table3[[#This Row],[Total Operating Time (minutes)]]/Table3[[#This Row],[Number of failures]]</f>
        <v>97.333333333333329</v>
      </c>
      <c r="AG589" s="4">
        <f>Table3[[#This Row],[Orders Fulfilled]]/Table3[[#This Row],[Orders Received]]</f>
        <v>1.3</v>
      </c>
      <c r="AH589" s="4">
        <f>Table3[[#This Row],[Units Produced]]/Table3[[#This Row],[Energy Consumed (kWh)]]</f>
        <v>3.7852425253888216</v>
      </c>
    </row>
    <row r="590" spans="1:34" x14ac:dyDescent="0.3">
      <c r="A590" s="1">
        <f t="shared" ca="1" si="36"/>
        <v>45040</v>
      </c>
      <c r="B590">
        <v>2</v>
      </c>
      <c r="C590" t="s">
        <v>21</v>
      </c>
      <c r="D590">
        <v>556</v>
      </c>
      <c r="E590">
        <v>533</v>
      </c>
      <c r="F590">
        <v>23</v>
      </c>
      <c r="G590">
        <f t="shared" ca="1" si="37"/>
        <v>69</v>
      </c>
      <c r="H590">
        <v>50</v>
      </c>
      <c r="I590">
        <v>505</v>
      </c>
      <c r="J590">
        <v>5</v>
      </c>
      <c r="K590">
        <v>196.07</v>
      </c>
      <c r="L590">
        <v>36</v>
      </c>
      <c r="M590">
        <v>32</v>
      </c>
      <c r="N590">
        <v>3.57</v>
      </c>
      <c r="O590">
        <v>677</v>
      </c>
      <c r="P590">
        <f t="shared" ca="1" si="38"/>
        <v>5</v>
      </c>
      <c r="Q590">
        <v>39</v>
      </c>
      <c r="R590">
        <v>3</v>
      </c>
      <c r="S590">
        <v>7.68</v>
      </c>
      <c r="T590">
        <f t="shared" ca="1" si="39"/>
        <v>513</v>
      </c>
      <c r="U590" s="2">
        <f ca="1">Table3[[#This Row],[Total Operating Time (minutes)]]/Table3[[#This Row],[Production planning Time(minutes)]]</f>
        <v>0.98440545808966862</v>
      </c>
      <c r="V590" s="2">
        <f>Table3[[#This Row],[Units Produced]]/Table3[[#This Row],[Max Capacity]]</f>
        <v>0.82127031019202368</v>
      </c>
      <c r="W590" s="2">
        <f>Table3[[#This Row],[Good Units]]/Table3[[#This Row],[Units Produced]]</f>
        <v>0.95863309352517989</v>
      </c>
      <c r="X590" s="2">
        <f>Table3[[#This Row],[Total Operating Time (minutes)]]/Table3[[#This Row],[Units Produced]]</f>
        <v>0.90827338129496404</v>
      </c>
      <c r="Y590" s="2">
        <f>Table3[[#This Row],[Defective Units]]/Table3[[#This Row],[Units Produced]]</f>
        <v>4.1366906474820143E-2</v>
      </c>
      <c r="Z590" s="4">
        <f ca="1">Table3[[#This Row],[Total Operating Time (minutes)]]/Table3[[#This Row],[Available Time(minutes)]]</f>
        <v>7.3188405797101446</v>
      </c>
      <c r="AA590" s="2">
        <f>Table3[[#This Row],[Good Units]]/Table3[[#This Row],[Units Produced]]</f>
        <v>0.95863309352517989</v>
      </c>
      <c r="AB590" s="2">
        <f>Table3[[#This Row],[Scrap Units]]/Table3[[#This Row],[Units Produced]]</f>
        <v>8.9928057553956831E-3</v>
      </c>
      <c r="AC590" s="4">
        <f>Table3[[#This Row],[Units Produced]]/Table3[[#This Row],[Shift]]</f>
        <v>278</v>
      </c>
      <c r="AD590" s="2">
        <f>Table3[[#This Row],[Units Produced]]/Table3[[#This Row],[Max Capacity]]</f>
        <v>0.82127031019202368</v>
      </c>
      <c r="AE590" s="4">
        <f>Table3[[#This Row],[Repair Time (minutes)]]/Table3[[#This Row],[Number of Repairs]]</f>
        <v>13</v>
      </c>
      <c r="AF590" s="4">
        <f ca="1">Table3[[#This Row],[Total Operating Time (minutes)]]/Table3[[#This Row],[Number of failures]]</f>
        <v>101</v>
      </c>
      <c r="AG590" s="4">
        <f>Table3[[#This Row],[Orders Fulfilled]]/Table3[[#This Row],[Orders Received]]</f>
        <v>1.125</v>
      </c>
      <c r="AH590" s="4">
        <f>Table3[[#This Row],[Units Produced]]/Table3[[#This Row],[Energy Consumed (kWh)]]</f>
        <v>2.83572193604325</v>
      </c>
    </row>
    <row r="591" spans="1:34" x14ac:dyDescent="0.3">
      <c r="A591" s="1">
        <f t="shared" ca="1" si="36"/>
        <v>45180</v>
      </c>
      <c r="B591">
        <v>3</v>
      </c>
      <c r="C591" t="s">
        <v>17</v>
      </c>
      <c r="D591">
        <v>448</v>
      </c>
      <c r="E591">
        <v>436</v>
      </c>
      <c r="F591">
        <v>12</v>
      </c>
      <c r="G591">
        <f t="shared" ca="1" si="37"/>
        <v>62</v>
      </c>
      <c r="H591">
        <v>14</v>
      </c>
      <c r="I591">
        <v>538</v>
      </c>
      <c r="J591">
        <v>4</v>
      </c>
      <c r="K591">
        <v>115.25</v>
      </c>
      <c r="L591">
        <v>34</v>
      </c>
      <c r="M591">
        <v>66</v>
      </c>
      <c r="N591">
        <v>4.0199999999999996</v>
      </c>
      <c r="O591">
        <v>671</v>
      </c>
      <c r="P591">
        <f t="shared" ca="1" si="38"/>
        <v>1</v>
      </c>
      <c r="Q591">
        <v>20</v>
      </c>
      <c r="R591">
        <v>1</v>
      </c>
      <c r="S591">
        <v>5.7</v>
      </c>
      <c r="T591">
        <f t="shared" ca="1" si="39"/>
        <v>559</v>
      </c>
      <c r="U591" s="2">
        <f ca="1">Table3[[#This Row],[Total Operating Time (minutes)]]/Table3[[#This Row],[Production planning Time(minutes)]]</f>
        <v>0.96243291592128799</v>
      </c>
      <c r="V591" s="2">
        <f>Table3[[#This Row],[Units Produced]]/Table3[[#This Row],[Max Capacity]]</f>
        <v>0.66766020864381526</v>
      </c>
      <c r="W591" s="2">
        <f>Table3[[#This Row],[Good Units]]/Table3[[#This Row],[Units Produced]]</f>
        <v>0.9732142857142857</v>
      </c>
      <c r="X591" s="2">
        <f>Table3[[#This Row],[Total Operating Time (minutes)]]/Table3[[#This Row],[Units Produced]]</f>
        <v>1.2008928571428572</v>
      </c>
      <c r="Y591" s="2">
        <f>Table3[[#This Row],[Defective Units]]/Table3[[#This Row],[Units Produced]]</f>
        <v>2.6785714285714284E-2</v>
      </c>
      <c r="Z591" s="4">
        <f ca="1">Table3[[#This Row],[Total Operating Time (minutes)]]/Table3[[#This Row],[Available Time(minutes)]]</f>
        <v>8.67741935483871</v>
      </c>
      <c r="AA591" s="2">
        <f>Table3[[#This Row],[Good Units]]/Table3[[#This Row],[Units Produced]]</f>
        <v>0.9732142857142857</v>
      </c>
      <c r="AB591" s="2">
        <f>Table3[[#This Row],[Scrap Units]]/Table3[[#This Row],[Units Produced]]</f>
        <v>8.9285714285714281E-3</v>
      </c>
      <c r="AC591" s="4">
        <f>Table3[[#This Row],[Units Produced]]/Table3[[#This Row],[Shift]]</f>
        <v>149.33333333333334</v>
      </c>
      <c r="AD591" s="2">
        <f>Table3[[#This Row],[Units Produced]]/Table3[[#This Row],[Max Capacity]]</f>
        <v>0.66766020864381526</v>
      </c>
      <c r="AE591" s="4">
        <f>Table3[[#This Row],[Repair Time (minutes)]]/Table3[[#This Row],[Number of Repairs]]</f>
        <v>20</v>
      </c>
      <c r="AF591" s="4">
        <f ca="1">Table3[[#This Row],[Total Operating Time (minutes)]]/Table3[[#This Row],[Number of failures]]</f>
        <v>538</v>
      </c>
      <c r="AG591" s="4">
        <f>Table3[[#This Row],[Orders Fulfilled]]/Table3[[#This Row],[Orders Received]]</f>
        <v>0.51515151515151514</v>
      </c>
      <c r="AH591" s="4">
        <f>Table3[[#This Row],[Units Produced]]/Table3[[#This Row],[Energy Consumed (kWh)]]</f>
        <v>3.8872017353579174</v>
      </c>
    </row>
    <row r="592" spans="1:34" x14ac:dyDescent="0.3">
      <c r="A592" s="1">
        <f t="shared" ca="1" si="36"/>
        <v>45262</v>
      </c>
      <c r="B592">
        <v>1</v>
      </c>
      <c r="C592" t="s">
        <v>18</v>
      </c>
      <c r="D592">
        <v>432</v>
      </c>
      <c r="E592">
        <v>422</v>
      </c>
      <c r="F592">
        <v>10</v>
      </c>
      <c r="G592">
        <f t="shared" ca="1" si="37"/>
        <v>66</v>
      </c>
      <c r="H592">
        <v>32</v>
      </c>
      <c r="I592">
        <v>426</v>
      </c>
      <c r="J592">
        <v>10</v>
      </c>
      <c r="K592">
        <v>199.24</v>
      </c>
      <c r="L592">
        <v>38</v>
      </c>
      <c r="M592">
        <v>37</v>
      </c>
      <c r="N592">
        <v>4.34</v>
      </c>
      <c r="O592">
        <v>679</v>
      </c>
      <c r="P592">
        <f t="shared" ca="1" si="38"/>
        <v>5</v>
      </c>
      <c r="Q592">
        <v>31</v>
      </c>
      <c r="R592">
        <v>4</v>
      </c>
      <c r="S592">
        <v>5.86</v>
      </c>
      <c r="T592">
        <f t="shared" ca="1" si="39"/>
        <v>583</v>
      </c>
      <c r="U592" s="2">
        <f ca="1">Table3[[#This Row],[Total Operating Time (minutes)]]/Table3[[#This Row],[Production planning Time(minutes)]]</f>
        <v>0.73070325900514577</v>
      </c>
      <c r="V592" s="2">
        <f>Table3[[#This Row],[Units Produced]]/Table3[[#This Row],[Max Capacity]]</f>
        <v>0.63622974963181145</v>
      </c>
      <c r="W592" s="2">
        <f>Table3[[#This Row],[Good Units]]/Table3[[#This Row],[Units Produced]]</f>
        <v>0.97685185185185186</v>
      </c>
      <c r="X592" s="2">
        <f>Table3[[#This Row],[Total Operating Time (minutes)]]/Table3[[#This Row],[Units Produced]]</f>
        <v>0.98611111111111116</v>
      </c>
      <c r="Y592" s="2">
        <f>Table3[[#This Row],[Defective Units]]/Table3[[#This Row],[Units Produced]]</f>
        <v>2.3148148148148147E-2</v>
      </c>
      <c r="Z592" s="4">
        <f ca="1">Table3[[#This Row],[Total Operating Time (minutes)]]/Table3[[#This Row],[Available Time(minutes)]]</f>
        <v>6.4545454545454541</v>
      </c>
      <c r="AA592" s="2">
        <f>Table3[[#This Row],[Good Units]]/Table3[[#This Row],[Units Produced]]</f>
        <v>0.97685185185185186</v>
      </c>
      <c r="AB592" s="2">
        <f>Table3[[#This Row],[Scrap Units]]/Table3[[#This Row],[Units Produced]]</f>
        <v>2.3148148148148147E-2</v>
      </c>
      <c r="AC592" s="4">
        <f>Table3[[#This Row],[Units Produced]]/Table3[[#This Row],[Shift]]</f>
        <v>432</v>
      </c>
      <c r="AD592" s="2">
        <f>Table3[[#This Row],[Units Produced]]/Table3[[#This Row],[Max Capacity]]</f>
        <v>0.63622974963181145</v>
      </c>
      <c r="AE592" s="4">
        <f>Table3[[#This Row],[Repair Time (minutes)]]/Table3[[#This Row],[Number of Repairs]]</f>
        <v>7.75</v>
      </c>
      <c r="AF592" s="4">
        <f ca="1">Table3[[#This Row],[Total Operating Time (minutes)]]/Table3[[#This Row],[Number of failures]]</f>
        <v>85.2</v>
      </c>
      <c r="AG592" s="4">
        <f>Table3[[#This Row],[Orders Fulfilled]]/Table3[[#This Row],[Orders Received]]</f>
        <v>1.027027027027027</v>
      </c>
      <c r="AH592" s="4">
        <f>Table3[[#This Row],[Units Produced]]/Table3[[#This Row],[Energy Consumed (kWh)]]</f>
        <v>2.1682393093756271</v>
      </c>
    </row>
    <row r="593" spans="1:34" x14ac:dyDescent="0.3">
      <c r="A593" s="1">
        <f t="shared" ca="1" si="36"/>
        <v>44998</v>
      </c>
      <c r="B593">
        <v>1</v>
      </c>
      <c r="C593" t="s">
        <v>20</v>
      </c>
      <c r="D593">
        <v>525</v>
      </c>
      <c r="E593">
        <v>499</v>
      </c>
      <c r="F593">
        <v>26</v>
      </c>
      <c r="G593">
        <f t="shared" ca="1" si="37"/>
        <v>64</v>
      </c>
      <c r="H593">
        <v>36</v>
      </c>
      <c r="I593">
        <v>442</v>
      </c>
      <c r="J593">
        <v>5</v>
      </c>
      <c r="K593">
        <v>139.93</v>
      </c>
      <c r="L593">
        <v>30</v>
      </c>
      <c r="M593">
        <v>37</v>
      </c>
      <c r="N593">
        <v>3.09</v>
      </c>
      <c r="O593">
        <v>675</v>
      </c>
      <c r="P593">
        <f t="shared" ca="1" si="38"/>
        <v>7</v>
      </c>
      <c r="Q593">
        <v>32</v>
      </c>
      <c r="R593">
        <v>2</v>
      </c>
      <c r="S593">
        <v>7.43</v>
      </c>
      <c r="T593">
        <f t="shared" ca="1" si="39"/>
        <v>517</v>
      </c>
      <c r="U593" s="2">
        <f ca="1">Table3[[#This Row],[Total Operating Time (minutes)]]/Table3[[#This Row],[Production planning Time(minutes)]]</f>
        <v>0.85493230174081236</v>
      </c>
      <c r="V593" s="2">
        <f>Table3[[#This Row],[Units Produced]]/Table3[[#This Row],[Max Capacity]]</f>
        <v>0.77777777777777779</v>
      </c>
      <c r="W593" s="2">
        <f>Table3[[#This Row],[Good Units]]/Table3[[#This Row],[Units Produced]]</f>
        <v>0.95047619047619047</v>
      </c>
      <c r="X593" s="2">
        <f>Table3[[#This Row],[Total Operating Time (minutes)]]/Table3[[#This Row],[Units Produced]]</f>
        <v>0.84190476190476193</v>
      </c>
      <c r="Y593" s="2">
        <f>Table3[[#This Row],[Defective Units]]/Table3[[#This Row],[Units Produced]]</f>
        <v>4.9523809523809526E-2</v>
      </c>
      <c r="Z593" s="4">
        <f ca="1">Table3[[#This Row],[Total Operating Time (minutes)]]/Table3[[#This Row],[Available Time(minutes)]]</f>
        <v>6.90625</v>
      </c>
      <c r="AA593" s="2">
        <f>Table3[[#This Row],[Good Units]]/Table3[[#This Row],[Units Produced]]</f>
        <v>0.95047619047619047</v>
      </c>
      <c r="AB593" s="2">
        <f>Table3[[#This Row],[Scrap Units]]/Table3[[#This Row],[Units Produced]]</f>
        <v>9.5238095238095247E-3</v>
      </c>
      <c r="AC593" s="4">
        <f>Table3[[#This Row],[Units Produced]]/Table3[[#This Row],[Shift]]</f>
        <v>525</v>
      </c>
      <c r="AD593" s="2">
        <f>Table3[[#This Row],[Units Produced]]/Table3[[#This Row],[Max Capacity]]</f>
        <v>0.77777777777777779</v>
      </c>
      <c r="AE593" s="4">
        <f>Table3[[#This Row],[Repair Time (minutes)]]/Table3[[#This Row],[Number of Repairs]]</f>
        <v>16</v>
      </c>
      <c r="AF593" s="4">
        <f ca="1">Table3[[#This Row],[Total Operating Time (minutes)]]/Table3[[#This Row],[Number of failures]]</f>
        <v>63.142857142857146</v>
      </c>
      <c r="AG593" s="4">
        <f>Table3[[#This Row],[Orders Fulfilled]]/Table3[[#This Row],[Orders Received]]</f>
        <v>0.81081081081081086</v>
      </c>
      <c r="AH593" s="4">
        <f>Table3[[#This Row],[Units Produced]]/Table3[[#This Row],[Energy Consumed (kWh)]]</f>
        <v>3.7518759379689843</v>
      </c>
    </row>
    <row r="594" spans="1:34" x14ac:dyDescent="0.3">
      <c r="A594" s="1">
        <f t="shared" ca="1" si="36"/>
        <v>45047</v>
      </c>
      <c r="B594">
        <v>1</v>
      </c>
      <c r="C594" t="s">
        <v>21</v>
      </c>
      <c r="D594">
        <v>553</v>
      </c>
      <c r="E594">
        <v>531</v>
      </c>
      <c r="F594">
        <v>22</v>
      </c>
      <c r="G594">
        <f t="shared" ca="1" si="37"/>
        <v>70</v>
      </c>
      <c r="H594">
        <v>35</v>
      </c>
      <c r="I594">
        <v>431</v>
      </c>
      <c r="J594">
        <v>2</v>
      </c>
      <c r="K594">
        <v>142.86000000000001</v>
      </c>
      <c r="L594">
        <v>51</v>
      </c>
      <c r="M594">
        <v>39</v>
      </c>
      <c r="N594">
        <v>3.5</v>
      </c>
      <c r="O594">
        <v>661</v>
      </c>
      <c r="P594">
        <f t="shared" ca="1" si="38"/>
        <v>3</v>
      </c>
      <c r="Q594">
        <v>27</v>
      </c>
      <c r="R594">
        <v>3</v>
      </c>
      <c r="S594">
        <v>5.49</v>
      </c>
      <c r="T594">
        <f t="shared" ca="1" si="39"/>
        <v>506</v>
      </c>
      <c r="U594" s="2">
        <f ca="1">Table3[[#This Row],[Total Operating Time (minutes)]]/Table3[[#This Row],[Production planning Time(minutes)]]</f>
        <v>0.85177865612648218</v>
      </c>
      <c r="V594" s="2">
        <f>Table3[[#This Row],[Units Produced]]/Table3[[#This Row],[Max Capacity]]</f>
        <v>0.83661119515885018</v>
      </c>
      <c r="W594" s="2">
        <f>Table3[[#This Row],[Good Units]]/Table3[[#This Row],[Units Produced]]</f>
        <v>0.96021699819168171</v>
      </c>
      <c r="X594" s="2">
        <f>Table3[[#This Row],[Total Operating Time (minutes)]]/Table3[[#This Row],[Units Produced]]</f>
        <v>0.77938517179023503</v>
      </c>
      <c r="Y594" s="2">
        <f>Table3[[#This Row],[Defective Units]]/Table3[[#This Row],[Units Produced]]</f>
        <v>3.9783001808318265E-2</v>
      </c>
      <c r="Z594" s="4">
        <f ca="1">Table3[[#This Row],[Total Operating Time (minutes)]]/Table3[[#This Row],[Available Time(minutes)]]</f>
        <v>6.1571428571428575</v>
      </c>
      <c r="AA594" s="2">
        <f>Table3[[#This Row],[Good Units]]/Table3[[#This Row],[Units Produced]]</f>
        <v>0.96021699819168171</v>
      </c>
      <c r="AB594" s="2">
        <f>Table3[[#This Row],[Scrap Units]]/Table3[[#This Row],[Units Produced]]</f>
        <v>3.616636528028933E-3</v>
      </c>
      <c r="AC594" s="4">
        <f>Table3[[#This Row],[Units Produced]]/Table3[[#This Row],[Shift]]</f>
        <v>553</v>
      </c>
      <c r="AD594" s="2">
        <f>Table3[[#This Row],[Units Produced]]/Table3[[#This Row],[Max Capacity]]</f>
        <v>0.83661119515885018</v>
      </c>
      <c r="AE594" s="4">
        <f>Table3[[#This Row],[Repair Time (minutes)]]/Table3[[#This Row],[Number of Repairs]]</f>
        <v>9</v>
      </c>
      <c r="AF594" s="4">
        <f ca="1">Table3[[#This Row],[Total Operating Time (minutes)]]/Table3[[#This Row],[Number of failures]]</f>
        <v>143.66666666666666</v>
      </c>
      <c r="AG594" s="4">
        <f>Table3[[#This Row],[Orders Fulfilled]]/Table3[[#This Row],[Orders Received]]</f>
        <v>1.3076923076923077</v>
      </c>
      <c r="AH594" s="4">
        <f>Table3[[#This Row],[Units Produced]]/Table3[[#This Row],[Energy Consumed (kWh)]]</f>
        <v>3.8709225815483688</v>
      </c>
    </row>
    <row r="595" spans="1:34" x14ac:dyDescent="0.3">
      <c r="A595" s="1">
        <f t="shared" ca="1" si="36"/>
        <v>45012</v>
      </c>
      <c r="B595">
        <v>2</v>
      </c>
      <c r="C595" t="s">
        <v>21</v>
      </c>
      <c r="D595">
        <v>653</v>
      </c>
      <c r="E595">
        <v>632</v>
      </c>
      <c r="F595">
        <v>21</v>
      </c>
      <c r="G595">
        <f t="shared" ca="1" si="37"/>
        <v>65</v>
      </c>
      <c r="H595">
        <v>40</v>
      </c>
      <c r="I595">
        <v>455</v>
      </c>
      <c r="J595">
        <v>9</v>
      </c>
      <c r="K595">
        <v>193.52</v>
      </c>
      <c r="L595">
        <v>51</v>
      </c>
      <c r="M595">
        <v>39</v>
      </c>
      <c r="N595">
        <v>4.91</v>
      </c>
      <c r="O595">
        <v>627</v>
      </c>
      <c r="P595">
        <f t="shared" ca="1" si="38"/>
        <v>7</v>
      </c>
      <c r="Q595">
        <v>20</v>
      </c>
      <c r="R595">
        <v>4</v>
      </c>
      <c r="S595">
        <v>3.37</v>
      </c>
      <c r="T595">
        <f t="shared" ca="1" si="39"/>
        <v>502</v>
      </c>
      <c r="U595" s="2">
        <f ca="1">Table3[[#This Row],[Total Operating Time (minutes)]]/Table3[[#This Row],[Production planning Time(minutes)]]</f>
        <v>0.90637450199203184</v>
      </c>
      <c r="V595" s="2">
        <f>Table3[[#This Row],[Units Produced]]/Table3[[#This Row],[Max Capacity]]</f>
        <v>1.0414673046251994</v>
      </c>
      <c r="W595" s="2">
        <f>Table3[[#This Row],[Good Units]]/Table3[[#This Row],[Units Produced]]</f>
        <v>0.96784073506891266</v>
      </c>
      <c r="X595" s="2">
        <f>Table3[[#This Row],[Total Operating Time (minutes)]]/Table3[[#This Row],[Units Produced]]</f>
        <v>0.69678407350689131</v>
      </c>
      <c r="Y595" s="2">
        <f>Table3[[#This Row],[Defective Units]]/Table3[[#This Row],[Units Produced]]</f>
        <v>3.2159264931087291E-2</v>
      </c>
      <c r="Z595" s="4">
        <f ca="1">Table3[[#This Row],[Total Operating Time (minutes)]]/Table3[[#This Row],[Available Time(minutes)]]</f>
        <v>7</v>
      </c>
      <c r="AA595" s="2">
        <f>Table3[[#This Row],[Good Units]]/Table3[[#This Row],[Units Produced]]</f>
        <v>0.96784073506891266</v>
      </c>
      <c r="AB595" s="2">
        <f>Table3[[#This Row],[Scrap Units]]/Table3[[#This Row],[Units Produced]]</f>
        <v>1.3782542113323124E-2</v>
      </c>
      <c r="AC595" s="4">
        <f>Table3[[#This Row],[Units Produced]]/Table3[[#This Row],[Shift]]</f>
        <v>326.5</v>
      </c>
      <c r="AD595" s="2">
        <f>Table3[[#This Row],[Units Produced]]/Table3[[#This Row],[Max Capacity]]</f>
        <v>1.0414673046251994</v>
      </c>
      <c r="AE595" s="4">
        <f>Table3[[#This Row],[Repair Time (minutes)]]/Table3[[#This Row],[Number of Repairs]]</f>
        <v>5</v>
      </c>
      <c r="AF595" s="4">
        <f ca="1">Table3[[#This Row],[Total Operating Time (minutes)]]/Table3[[#This Row],[Number of failures]]</f>
        <v>65</v>
      </c>
      <c r="AG595" s="4">
        <f>Table3[[#This Row],[Orders Fulfilled]]/Table3[[#This Row],[Orders Received]]</f>
        <v>1.3076923076923077</v>
      </c>
      <c r="AH595" s="4">
        <f>Table3[[#This Row],[Units Produced]]/Table3[[#This Row],[Energy Consumed (kWh)]]</f>
        <v>3.3743282348077717</v>
      </c>
    </row>
    <row r="596" spans="1:34" x14ac:dyDescent="0.3">
      <c r="A596" s="1">
        <f t="shared" ca="1" si="36"/>
        <v>45233</v>
      </c>
      <c r="B596">
        <v>2</v>
      </c>
      <c r="C596" t="s">
        <v>19</v>
      </c>
      <c r="D596">
        <v>528</v>
      </c>
      <c r="E596">
        <v>502</v>
      </c>
      <c r="F596">
        <v>26</v>
      </c>
      <c r="G596">
        <f t="shared" ca="1" si="37"/>
        <v>66</v>
      </c>
      <c r="H596">
        <v>17</v>
      </c>
      <c r="I596">
        <v>490</v>
      </c>
      <c r="J596">
        <v>5</v>
      </c>
      <c r="K596">
        <v>125.97</v>
      </c>
      <c r="L596">
        <v>41</v>
      </c>
      <c r="M596">
        <v>39</v>
      </c>
      <c r="N596">
        <v>3.54</v>
      </c>
      <c r="O596">
        <v>689</v>
      </c>
      <c r="P596">
        <f t="shared" ca="1" si="38"/>
        <v>3</v>
      </c>
      <c r="Q596">
        <v>38</v>
      </c>
      <c r="R596">
        <v>3</v>
      </c>
      <c r="S596">
        <v>5.86</v>
      </c>
      <c r="T596">
        <f t="shared" ca="1" si="39"/>
        <v>537</v>
      </c>
      <c r="U596" s="2">
        <f ca="1">Table3[[#This Row],[Total Operating Time (minutes)]]/Table3[[#This Row],[Production planning Time(minutes)]]</f>
        <v>0.91247672253258849</v>
      </c>
      <c r="V596" s="2">
        <f>Table3[[#This Row],[Units Produced]]/Table3[[#This Row],[Max Capacity]]</f>
        <v>0.76632801161103048</v>
      </c>
      <c r="W596" s="2">
        <f>Table3[[#This Row],[Good Units]]/Table3[[#This Row],[Units Produced]]</f>
        <v>0.9507575757575758</v>
      </c>
      <c r="X596" s="2">
        <f>Table3[[#This Row],[Total Operating Time (minutes)]]/Table3[[#This Row],[Units Produced]]</f>
        <v>0.92803030303030298</v>
      </c>
      <c r="Y596" s="2">
        <f>Table3[[#This Row],[Defective Units]]/Table3[[#This Row],[Units Produced]]</f>
        <v>4.924242424242424E-2</v>
      </c>
      <c r="Z596" s="4">
        <f ca="1">Table3[[#This Row],[Total Operating Time (minutes)]]/Table3[[#This Row],[Available Time(minutes)]]</f>
        <v>7.4242424242424239</v>
      </c>
      <c r="AA596" s="2">
        <f>Table3[[#This Row],[Good Units]]/Table3[[#This Row],[Units Produced]]</f>
        <v>0.9507575757575758</v>
      </c>
      <c r="AB596" s="2">
        <f>Table3[[#This Row],[Scrap Units]]/Table3[[#This Row],[Units Produced]]</f>
        <v>9.46969696969697E-3</v>
      </c>
      <c r="AC596" s="4">
        <f>Table3[[#This Row],[Units Produced]]/Table3[[#This Row],[Shift]]</f>
        <v>264</v>
      </c>
      <c r="AD596" s="2">
        <f>Table3[[#This Row],[Units Produced]]/Table3[[#This Row],[Max Capacity]]</f>
        <v>0.76632801161103048</v>
      </c>
      <c r="AE596" s="4">
        <f>Table3[[#This Row],[Repair Time (minutes)]]/Table3[[#This Row],[Number of Repairs]]</f>
        <v>12.666666666666666</v>
      </c>
      <c r="AF596" s="4">
        <f ca="1">Table3[[#This Row],[Total Operating Time (minutes)]]/Table3[[#This Row],[Number of failures]]</f>
        <v>163.33333333333334</v>
      </c>
      <c r="AG596" s="4">
        <f>Table3[[#This Row],[Orders Fulfilled]]/Table3[[#This Row],[Orders Received]]</f>
        <v>1.0512820512820513</v>
      </c>
      <c r="AH596" s="4">
        <f>Table3[[#This Row],[Units Produced]]/Table3[[#This Row],[Energy Consumed (kWh)]]</f>
        <v>4.1914741605144084</v>
      </c>
    </row>
    <row r="597" spans="1:34" x14ac:dyDescent="0.3">
      <c r="A597" s="1">
        <f t="shared" ca="1" si="36"/>
        <v>45170</v>
      </c>
      <c r="B597">
        <v>3</v>
      </c>
      <c r="C597" t="s">
        <v>20</v>
      </c>
      <c r="D597">
        <v>461</v>
      </c>
      <c r="E597">
        <v>449</v>
      </c>
      <c r="F597">
        <v>12</v>
      </c>
      <c r="G597">
        <f t="shared" ca="1" si="37"/>
        <v>67</v>
      </c>
      <c r="H597">
        <v>43</v>
      </c>
      <c r="I597">
        <v>523</v>
      </c>
      <c r="J597">
        <v>5</v>
      </c>
      <c r="K597">
        <v>168.96</v>
      </c>
      <c r="L597">
        <v>53</v>
      </c>
      <c r="M597">
        <v>51</v>
      </c>
      <c r="N597">
        <v>3.6</v>
      </c>
      <c r="O597">
        <v>603</v>
      </c>
      <c r="P597">
        <f t="shared" ca="1" si="38"/>
        <v>7</v>
      </c>
      <c r="Q597">
        <v>21</v>
      </c>
      <c r="R597">
        <v>1</v>
      </c>
      <c r="S597">
        <v>3.52</v>
      </c>
      <c r="T597">
        <f t="shared" ca="1" si="39"/>
        <v>501</v>
      </c>
      <c r="U597" s="2">
        <f ca="1">Table3[[#This Row],[Total Operating Time (minutes)]]/Table3[[#This Row],[Production planning Time(minutes)]]</f>
        <v>1.0439121756487026</v>
      </c>
      <c r="V597" s="2">
        <f>Table3[[#This Row],[Units Produced]]/Table3[[#This Row],[Max Capacity]]</f>
        <v>0.76451077943615253</v>
      </c>
      <c r="W597" s="2">
        <f>Table3[[#This Row],[Good Units]]/Table3[[#This Row],[Units Produced]]</f>
        <v>0.97396963123644253</v>
      </c>
      <c r="X597" s="2">
        <f>Table3[[#This Row],[Total Operating Time (minutes)]]/Table3[[#This Row],[Units Produced]]</f>
        <v>1.1344902386117137</v>
      </c>
      <c r="Y597" s="2">
        <f>Table3[[#This Row],[Defective Units]]/Table3[[#This Row],[Units Produced]]</f>
        <v>2.6030368763557483E-2</v>
      </c>
      <c r="Z597" s="4">
        <f ca="1">Table3[[#This Row],[Total Operating Time (minutes)]]/Table3[[#This Row],[Available Time(minutes)]]</f>
        <v>7.8059701492537314</v>
      </c>
      <c r="AA597" s="2">
        <f>Table3[[#This Row],[Good Units]]/Table3[[#This Row],[Units Produced]]</f>
        <v>0.97396963123644253</v>
      </c>
      <c r="AB597" s="2">
        <f>Table3[[#This Row],[Scrap Units]]/Table3[[#This Row],[Units Produced]]</f>
        <v>1.0845986984815618E-2</v>
      </c>
      <c r="AC597" s="4">
        <f>Table3[[#This Row],[Units Produced]]/Table3[[#This Row],[Shift]]</f>
        <v>153.66666666666666</v>
      </c>
      <c r="AD597" s="2">
        <f>Table3[[#This Row],[Units Produced]]/Table3[[#This Row],[Max Capacity]]</f>
        <v>0.76451077943615253</v>
      </c>
      <c r="AE597" s="4">
        <f>Table3[[#This Row],[Repair Time (minutes)]]/Table3[[#This Row],[Number of Repairs]]</f>
        <v>21</v>
      </c>
      <c r="AF597" s="4">
        <f ca="1">Table3[[#This Row],[Total Operating Time (minutes)]]/Table3[[#This Row],[Number of failures]]</f>
        <v>74.714285714285708</v>
      </c>
      <c r="AG597" s="4">
        <f>Table3[[#This Row],[Orders Fulfilled]]/Table3[[#This Row],[Orders Received]]</f>
        <v>1.0392156862745099</v>
      </c>
      <c r="AH597" s="4">
        <f>Table3[[#This Row],[Units Produced]]/Table3[[#This Row],[Energy Consumed (kWh)]]</f>
        <v>2.7284564393939394</v>
      </c>
    </row>
    <row r="598" spans="1:34" x14ac:dyDescent="0.3">
      <c r="A598" s="1">
        <f t="shared" ca="1" si="36"/>
        <v>45018</v>
      </c>
      <c r="B598">
        <v>1</v>
      </c>
      <c r="C598" t="s">
        <v>19</v>
      </c>
      <c r="D598">
        <v>620</v>
      </c>
      <c r="E598">
        <v>591</v>
      </c>
      <c r="F598">
        <v>29</v>
      </c>
      <c r="G598">
        <f t="shared" ca="1" si="37"/>
        <v>61</v>
      </c>
      <c r="H598">
        <v>12</v>
      </c>
      <c r="I598">
        <v>471</v>
      </c>
      <c r="J598">
        <v>1</v>
      </c>
      <c r="K598">
        <v>199.39</v>
      </c>
      <c r="L598">
        <v>51</v>
      </c>
      <c r="M598">
        <v>68</v>
      </c>
      <c r="N598">
        <v>4.37</v>
      </c>
      <c r="O598">
        <v>673</v>
      </c>
      <c r="P598">
        <f t="shared" ca="1" si="38"/>
        <v>4</v>
      </c>
      <c r="Q598">
        <v>26</v>
      </c>
      <c r="R598">
        <v>4</v>
      </c>
      <c r="S598">
        <v>4.43</v>
      </c>
      <c r="T598">
        <f t="shared" ca="1" si="39"/>
        <v>579</v>
      </c>
      <c r="U598" s="2">
        <f ca="1">Table3[[#This Row],[Total Operating Time (minutes)]]/Table3[[#This Row],[Production planning Time(minutes)]]</f>
        <v>0.81347150259067358</v>
      </c>
      <c r="V598" s="2">
        <f>Table3[[#This Row],[Units Produced]]/Table3[[#This Row],[Max Capacity]]</f>
        <v>0.92124814264487365</v>
      </c>
      <c r="W598" s="2">
        <f>Table3[[#This Row],[Good Units]]/Table3[[#This Row],[Units Produced]]</f>
        <v>0.95322580645161292</v>
      </c>
      <c r="X598" s="2">
        <f>Table3[[#This Row],[Total Operating Time (minutes)]]/Table3[[#This Row],[Units Produced]]</f>
        <v>0.75967741935483868</v>
      </c>
      <c r="Y598" s="2">
        <f>Table3[[#This Row],[Defective Units]]/Table3[[#This Row],[Units Produced]]</f>
        <v>4.6774193548387098E-2</v>
      </c>
      <c r="Z598" s="4">
        <f ca="1">Table3[[#This Row],[Total Operating Time (minutes)]]/Table3[[#This Row],[Available Time(minutes)]]</f>
        <v>7.721311475409836</v>
      </c>
      <c r="AA598" s="2">
        <f>Table3[[#This Row],[Good Units]]/Table3[[#This Row],[Units Produced]]</f>
        <v>0.95322580645161292</v>
      </c>
      <c r="AB598" s="2">
        <f>Table3[[#This Row],[Scrap Units]]/Table3[[#This Row],[Units Produced]]</f>
        <v>1.6129032258064516E-3</v>
      </c>
      <c r="AC598" s="4">
        <f>Table3[[#This Row],[Units Produced]]/Table3[[#This Row],[Shift]]</f>
        <v>620</v>
      </c>
      <c r="AD598" s="2">
        <f>Table3[[#This Row],[Units Produced]]/Table3[[#This Row],[Max Capacity]]</f>
        <v>0.92124814264487365</v>
      </c>
      <c r="AE598" s="4">
        <f>Table3[[#This Row],[Repair Time (minutes)]]/Table3[[#This Row],[Number of Repairs]]</f>
        <v>6.5</v>
      </c>
      <c r="AF598" s="4">
        <f ca="1">Table3[[#This Row],[Total Operating Time (minutes)]]/Table3[[#This Row],[Number of failures]]</f>
        <v>117.75</v>
      </c>
      <c r="AG598" s="4">
        <f>Table3[[#This Row],[Orders Fulfilled]]/Table3[[#This Row],[Orders Received]]</f>
        <v>0.75</v>
      </c>
      <c r="AH598" s="4">
        <f>Table3[[#This Row],[Units Produced]]/Table3[[#This Row],[Energy Consumed (kWh)]]</f>
        <v>3.1094839259742217</v>
      </c>
    </row>
    <row r="599" spans="1:34" x14ac:dyDescent="0.3">
      <c r="A599" s="1">
        <f t="shared" ca="1" si="36"/>
        <v>45227</v>
      </c>
      <c r="B599">
        <v>2</v>
      </c>
      <c r="C599" t="s">
        <v>20</v>
      </c>
      <c r="D599">
        <v>658</v>
      </c>
      <c r="E599">
        <v>644</v>
      </c>
      <c r="F599">
        <v>14</v>
      </c>
      <c r="G599">
        <f t="shared" ca="1" si="37"/>
        <v>66</v>
      </c>
      <c r="H599">
        <v>45</v>
      </c>
      <c r="I599">
        <v>435</v>
      </c>
      <c r="J599">
        <v>10</v>
      </c>
      <c r="K599">
        <v>147.21</v>
      </c>
      <c r="L599">
        <v>42</v>
      </c>
      <c r="M599">
        <v>35</v>
      </c>
      <c r="N599">
        <v>3.32</v>
      </c>
      <c r="O599">
        <v>641</v>
      </c>
      <c r="P599">
        <f t="shared" ca="1" si="38"/>
        <v>2</v>
      </c>
      <c r="Q599">
        <v>23</v>
      </c>
      <c r="R599">
        <v>1</v>
      </c>
      <c r="S599">
        <v>5.51</v>
      </c>
      <c r="T599">
        <f t="shared" ca="1" si="39"/>
        <v>523</v>
      </c>
      <c r="U599" s="2">
        <f ca="1">Table3[[#This Row],[Total Operating Time (minutes)]]/Table3[[#This Row],[Production planning Time(minutes)]]</f>
        <v>0.83173996175908227</v>
      </c>
      <c r="V599" s="2">
        <f>Table3[[#This Row],[Units Produced]]/Table3[[#This Row],[Max Capacity]]</f>
        <v>1.0265210608424338</v>
      </c>
      <c r="W599" s="2">
        <f>Table3[[#This Row],[Good Units]]/Table3[[#This Row],[Units Produced]]</f>
        <v>0.97872340425531912</v>
      </c>
      <c r="X599" s="2">
        <f>Table3[[#This Row],[Total Operating Time (minutes)]]/Table3[[#This Row],[Units Produced]]</f>
        <v>0.66109422492401215</v>
      </c>
      <c r="Y599" s="2">
        <f>Table3[[#This Row],[Defective Units]]/Table3[[#This Row],[Units Produced]]</f>
        <v>2.1276595744680851E-2</v>
      </c>
      <c r="Z599" s="4">
        <f ca="1">Table3[[#This Row],[Total Operating Time (minutes)]]/Table3[[#This Row],[Available Time(minutes)]]</f>
        <v>6.5909090909090908</v>
      </c>
      <c r="AA599" s="2">
        <f>Table3[[#This Row],[Good Units]]/Table3[[#This Row],[Units Produced]]</f>
        <v>0.97872340425531912</v>
      </c>
      <c r="AB599" s="2">
        <f>Table3[[#This Row],[Scrap Units]]/Table3[[#This Row],[Units Produced]]</f>
        <v>1.5197568389057751E-2</v>
      </c>
      <c r="AC599" s="4">
        <f>Table3[[#This Row],[Units Produced]]/Table3[[#This Row],[Shift]]</f>
        <v>329</v>
      </c>
      <c r="AD599" s="2">
        <f>Table3[[#This Row],[Units Produced]]/Table3[[#This Row],[Max Capacity]]</f>
        <v>1.0265210608424338</v>
      </c>
      <c r="AE599" s="4">
        <f>Table3[[#This Row],[Repair Time (minutes)]]/Table3[[#This Row],[Number of Repairs]]</f>
        <v>23</v>
      </c>
      <c r="AF599" s="4">
        <f ca="1">Table3[[#This Row],[Total Operating Time (minutes)]]/Table3[[#This Row],[Number of failures]]</f>
        <v>217.5</v>
      </c>
      <c r="AG599" s="4">
        <f>Table3[[#This Row],[Orders Fulfilled]]/Table3[[#This Row],[Orders Received]]</f>
        <v>1.2</v>
      </c>
      <c r="AH599" s="4">
        <f>Table3[[#This Row],[Units Produced]]/Table3[[#This Row],[Energy Consumed (kWh)]]</f>
        <v>4.4698050404184499</v>
      </c>
    </row>
    <row r="600" spans="1:34" x14ac:dyDescent="0.3">
      <c r="A600" s="1">
        <f t="shared" ca="1" si="36"/>
        <v>45002</v>
      </c>
      <c r="B600">
        <v>1</v>
      </c>
      <c r="C600" t="s">
        <v>19</v>
      </c>
      <c r="D600">
        <v>657</v>
      </c>
      <c r="E600">
        <v>632</v>
      </c>
      <c r="F600">
        <v>25</v>
      </c>
      <c r="G600">
        <f t="shared" ca="1" si="37"/>
        <v>66</v>
      </c>
      <c r="H600">
        <v>49</v>
      </c>
      <c r="I600">
        <v>560</v>
      </c>
      <c r="J600">
        <v>2</v>
      </c>
      <c r="K600">
        <v>186.96</v>
      </c>
      <c r="L600">
        <v>48</v>
      </c>
      <c r="M600">
        <v>50</v>
      </c>
      <c r="N600">
        <v>3.12</v>
      </c>
      <c r="O600">
        <v>640</v>
      </c>
      <c r="P600">
        <f t="shared" ca="1" si="38"/>
        <v>4</v>
      </c>
      <c r="Q600">
        <v>21</v>
      </c>
      <c r="R600">
        <v>2</v>
      </c>
      <c r="S600">
        <v>3.36</v>
      </c>
      <c r="T600">
        <f t="shared" ca="1" si="39"/>
        <v>556</v>
      </c>
      <c r="U600" s="2">
        <f ca="1">Table3[[#This Row],[Total Operating Time (minutes)]]/Table3[[#This Row],[Production planning Time(minutes)]]</f>
        <v>1.0071942446043165</v>
      </c>
      <c r="V600" s="2">
        <f>Table3[[#This Row],[Units Produced]]/Table3[[#This Row],[Max Capacity]]</f>
        <v>1.0265625</v>
      </c>
      <c r="W600" s="2">
        <f>Table3[[#This Row],[Good Units]]/Table3[[#This Row],[Units Produced]]</f>
        <v>0.96194824961948244</v>
      </c>
      <c r="X600" s="2">
        <f>Table3[[#This Row],[Total Operating Time (minutes)]]/Table3[[#This Row],[Units Produced]]</f>
        <v>0.85235920852359204</v>
      </c>
      <c r="Y600" s="2">
        <f>Table3[[#This Row],[Defective Units]]/Table3[[#This Row],[Units Produced]]</f>
        <v>3.8051750380517502E-2</v>
      </c>
      <c r="Z600" s="4">
        <f ca="1">Table3[[#This Row],[Total Operating Time (minutes)]]/Table3[[#This Row],[Available Time(minutes)]]</f>
        <v>8.4848484848484844</v>
      </c>
      <c r="AA600" s="2">
        <f>Table3[[#This Row],[Good Units]]/Table3[[#This Row],[Units Produced]]</f>
        <v>0.96194824961948244</v>
      </c>
      <c r="AB600" s="2">
        <f>Table3[[#This Row],[Scrap Units]]/Table3[[#This Row],[Units Produced]]</f>
        <v>3.0441400304414001E-3</v>
      </c>
      <c r="AC600" s="4">
        <f>Table3[[#This Row],[Units Produced]]/Table3[[#This Row],[Shift]]</f>
        <v>657</v>
      </c>
      <c r="AD600" s="2">
        <f>Table3[[#This Row],[Units Produced]]/Table3[[#This Row],[Max Capacity]]</f>
        <v>1.0265625</v>
      </c>
      <c r="AE600" s="4">
        <f>Table3[[#This Row],[Repair Time (minutes)]]/Table3[[#This Row],[Number of Repairs]]</f>
        <v>10.5</v>
      </c>
      <c r="AF600" s="4">
        <f ca="1">Table3[[#This Row],[Total Operating Time (minutes)]]/Table3[[#This Row],[Number of failures]]</f>
        <v>140</v>
      </c>
      <c r="AG600" s="4">
        <f>Table3[[#This Row],[Orders Fulfilled]]/Table3[[#This Row],[Orders Received]]</f>
        <v>0.96</v>
      </c>
      <c r="AH600" s="4">
        <f>Table3[[#This Row],[Units Produced]]/Table3[[#This Row],[Energy Consumed (kWh)]]</f>
        <v>3.5141206675224645</v>
      </c>
    </row>
    <row r="601" spans="1:34" x14ac:dyDescent="0.3">
      <c r="A601" s="1">
        <f t="shared" ca="1" si="36"/>
        <v>44928</v>
      </c>
      <c r="B601">
        <v>2</v>
      </c>
      <c r="C601" t="s">
        <v>19</v>
      </c>
      <c r="D601">
        <v>548</v>
      </c>
      <c r="E601">
        <v>523</v>
      </c>
      <c r="F601">
        <v>25</v>
      </c>
      <c r="G601">
        <f t="shared" ca="1" si="37"/>
        <v>65</v>
      </c>
      <c r="H601">
        <v>49</v>
      </c>
      <c r="I601">
        <v>402</v>
      </c>
      <c r="J601">
        <v>7</v>
      </c>
      <c r="K601">
        <v>140.56</v>
      </c>
      <c r="L601">
        <v>47</v>
      </c>
      <c r="M601">
        <v>51</v>
      </c>
      <c r="N601">
        <v>4.8899999999999997</v>
      </c>
      <c r="O601">
        <v>605</v>
      </c>
      <c r="P601">
        <f t="shared" ca="1" si="38"/>
        <v>3</v>
      </c>
      <c r="Q601">
        <v>26</v>
      </c>
      <c r="R601">
        <v>5</v>
      </c>
      <c r="S601">
        <v>3.94</v>
      </c>
      <c r="T601">
        <f t="shared" ca="1" si="39"/>
        <v>556</v>
      </c>
      <c r="U601" s="2">
        <f ca="1">Table3[[#This Row],[Total Operating Time (minutes)]]/Table3[[#This Row],[Production planning Time(minutes)]]</f>
        <v>0.7230215827338129</v>
      </c>
      <c r="V601" s="2">
        <f>Table3[[#This Row],[Units Produced]]/Table3[[#This Row],[Max Capacity]]</f>
        <v>0.90578512396694211</v>
      </c>
      <c r="W601" s="2">
        <f>Table3[[#This Row],[Good Units]]/Table3[[#This Row],[Units Produced]]</f>
        <v>0.95437956204379559</v>
      </c>
      <c r="X601" s="2">
        <f>Table3[[#This Row],[Total Operating Time (minutes)]]/Table3[[#This Row],[Units Produced]]</f>
        <v>0.73357664233576647</v>
      </c>
      <c r="Y601" s="2">
        <f>Table3[[#This Row],[Defective Units]]/Table3[[#This Row],[Units Produced]]</f>
        <v>4.5620437956204379E-2</v>
      </c>
      <c r="Z601" s="4">
        <f ca="1">Table3[[#This Row],[Total Operating Time (minutes)]]/Table3[[#This Row],[Available Time(minutes)]]</f>
        <v>6.1846153846153848</v>
      </c>
      <c r="AA601" s="2">
        <f>Table3[[#This Row],[Good Units]]/Table3[[#This Row],[Units Produced]]</f>
        <v>0.95437956204379559</v>
      </c>
      <c r="AB601" s="2">
        <f>Table3[[#This Row],[Scrap Units]]/Table3[[#This Row],[Units Produced]]</f>
        <v>1.2773722627737226E-2</v>
      </c>
      <c r="AC601" s="4">
        <f>Table3[[#This Row],[Units Produced]]/Table3[[#This Row],[Shift]]</f>
        <v>274</v>
      </c>
      <c r="AD601" s="2">
        <f>Table3[[#This Row],[Units Produced]]/Table3[[#This Row],[Max Capacity]]</f>
        <v>0.90578512396694211</v>
      </c>
      <c r="AE601" s="4">
        <f>Table3[[#This Row],[Repair Time (minutes)]]/Table3[[#This Row],[Number of Repairs]]</f>
        <v>5.2</v>
      </c>
      <c r="AF601" s="4">
        <f ca="1">Table3[[#This Row],[Total Operating Time (minutes)]]/Table3[[#This Row],[Number of failures]]</f>
        <v>134</v>
      </c>
      <c r="AG601" s="4">
        <f>Table3[[#This Row],[Orders Fulfilled]]/Table3[[#This Row],[Orders Received]]</f>
        <v>0.92156862745098034</v>
      </c>
      <c r="AH601" s="4">
        <f>Table3[[#This Row],[Units Produced]]/Table3[[#This Row],[Energy Consumed (kWh)]]</f>
        <v>3.898690950483779</v>
      </c>
    </row>
    <row r="602" spans="1:34" x14ac:dyDescent="0.3">
      <c r="A602" s="1">
        <f t="shared" ca="1" si="36"/>
        <v>45213</v>
      </c>
      <c r="B602">
        <v>3</v>
      </c>
      <c r="C602" t="s">
        <v>18</v>
      </c>
      <c r="D602">
        <v>602</v>
      </c>
      <c r="E602">
        <v>577</v>
      </c>
      <c r="F602">
        <v>25</v>
      </c>
      <c r="G602">
        <f t="shared" ca="1" si="37"/>
        <v>64</v>
      </c>
      <c r="H602">
        <v>19</v>
      </c>
      <c r="I602">
        <v>546</v>
      </c>
      <c r="J602">
        <v>4</v>
      </c>
      <c r="K602">
        <v>177.96</v>
      </c>
      <c r="L602">
        <v>30</v>
      </c>
      <c r="M602">
        <v>70</v>
      </c>
      <c r="N602">
        <v>4.1100000000000003</v>
      </c>
      <c r="O602">
        <v>686</v>
      </c>
      <c r="P602">
        <f t="shared" ca="1" si="38"/>
        <v>3</v>
      </c>
      <c r="Q602">
        <v>34</v>
      </c>
      <c r="R602">
        <v>1</v>
      </c>
      <c r="S602">
        <v>7.21</v>
      </c>
      <c r="T602">
        <f t="shared" ca="1" si="39"/>
        <v>509</v>
      </c>
      <c r="U602" s="2">
        <f ca="1">Table3[[#This Row],[Total Operating Time (minutes)]]/Table3[[#This Row],[Production planning Time(minutes)]]</f>
        <v>1.0726915520628684</v>
      </c>
      <c r="V602" s="2">
        <f>Table3[[#This Row],[Units Produced]]/Table3[[#This Row],[Max Capacity]]</f>
        <v>0.87755102040816324</v>
      </c>
      <c r="W602" s="2">
        <f>Table3[[#This Row],[Good Units]]/Table3[[#This Row],[Units Produced]]</f>
        <v>0.9584717607973422</v>
      </c>
      <c r="X602" s="2">
        <f>Table3[[#This Row],[Total Operating Time (minutes)]]/Table3[[#This Row],[Units Produced]]</f>
        <v>0.90697674418604646</v>
      </c>
      <c r="Y602" s="2">
        <f>Table3[[#This Row],[Defective Units]]/Table3[[#This Row],[Units Produced]]</f>
        <v>4.1528239202657809E-2</v>
      </c>
      <c r="Z602" s="4">
        <f ca="1">Table3[[#This Row],[Total Operating Time (minutes)]]/Table3[[#This Row],[Available Time(minutes)]]</f>
        <v>8.53125</v>
      </c>
      <c r="AA602" s="2">
        <f>Table3[[#This Row],[Good Units]]/Table3[[#This Row],[Units Produced]]</f>
        <v>0.9584717607973422</v>
      </c>
      <c r="AB602" s="2">
        <f>Table3[[#This Row],[Scrap Units]]/Table3[[#This Row],[Units Produced]]</f>
        <v>6.6445182724252493E-3</v>
      </c>
      <c r="AC602" s="4">
        <f>Table3[[#This Row],[Units Produced]]/Table3[[#This Row],[Shift]]</f>
        <v>200.66666666666666</v>
      </c>
      <c r="AD602" s="2">
        <f>Table3[[#This Row],[Units Produced]]/Table3[[#This Row],[Max Capacity]]</f>
        <v>0.87755102040816324</v>
      </c>
      <c r="AE602" s="4">
        <f>Table3[[#This Row],[Repair Time (minutes)]]/Table3[[#This Row],[Number of Repairs]]</f>
        <v>34</v>
      </c>
      <c r="AF602" s="4">
        <f ca="1">Table3[[#This Row],[Total Operating Time (minutes)]]/Table3[[#This Row],[Number of failures]]</f>
        <v>182</v>
      </c>
      <c r="AG602" s="4">
        <f>Table3[[#This Row],[Orders Fulfilled]]/Table3[[#This Row],[Orders Received]]</f>
        <v>0.42857142857142855</v>
      </c>
      <c r="AH602" s="4">
        <f>Table3[[#This Row],[Units Produced]]/Table3[[#This Row],[Energy Consumed (kWh)]]</f>
        <v>3.3827826477860192</v>
      </c>
    </row>
    <row r="603" spans="1:34" x14ac:dyDescent="0.3">
      <c r="A603" s="1">
        <f t="shared" ca="1" si="36"/>
        <v>45174</v>
      </c>
      <c r="B603">
        <v>3</v>
      </c>
      <c r="C603" t="s">
        <v>17</v>
      </c>
      <c r="D603">
        <v>564</v>
      </c>
      <c r="E603">
        <v>548</v>
      </c>
      <c r="F603">
        <v>16</v>
      </c>
      <c r="G603">
        <f t="shared" ca="1" si="37"/>
        <v>65</v>
      </c>
      <c r="H603">
        <v>40</v>
      </c>
      <c r="I603">
        <v>401</v>
      </c>
      <c r="J603">
        <v>1</v>
      </c>
      <c r="K603">
        <v>181.04</v>
      </c>
      <c r="L603">
        <v>47</v>
      </c>
      <c r="M603">
        <v>67</v>
      </c>
      <c r="N603">
        <v>4.59</v>
      </c>
      <c r="O603">
        <v>629</v>
      </c>
      <c r="P603">
        <f t="shared" ca="1" si="38"/>
        <v>3</v>
      </c>
      <c r="Q603">
        <v>23</v>
      </c>
      <c r="R603">
        <v>3</v>
      </c>
      <c r="S603">
        <v>5.43</v>
      </c>
      <c r="T603">
        <f t="shared" ca="1" si="39"/>
        <v>575</v>
      </c>
      <c r="U603" s="2">
        <f ca="1">Table3[[#This Row],[Total Operating Time (minutes)]]/Table3[[#This Row],[Production planning Time(minutes)]]</f>
        <v>0.69739130434782604</v>
      </c>
      <c r="V603" s="2">
        <f>Table3[[#This Row],[Units Produced]]/Table3[[#This Row],[Max Capacity]]</f>
        <v>0.89666136724960255</v>
      </c>
      <c r="W603" s="2">
        <f>Table3[[#This Row],[Good Units]]/Table3[[#This Row],[Units Produced]]</f>
        <v>0.97163120567375882</v>
      </c>
      <c r="X603" s="2">
        <f>Table3[[#This Row],[Total Operating Time (minutes)]]/Table3[[#This Row],[Units Produced]]</f>
        <v>0.71099290780141844</v>
      </c>
      <c r="Y603" s="2">
        <f>Table3[[#This Row],[Defective Units]]/Table3[[#This Row],[Units Produced]]</f>
        <v>2.8368794326241134E-2</v>
      </c>
      <c r="Z603" s="4">
        <f ca="1">Table3[[#This Row],[Total Operating Time (minutes)]]/Table3[[#This Row],[Available Time(minutes)]]</f>
        <v>6.1692307692307695</v>
      </c>
      <c r="AA603" s="2">
        <f>Table3[[#This Row],[Good Units]]/Table3[[#This Row],[Units Produced]]</f>
        <v>0.97163120567375882</v>
      </c>
      <c r="AB603" s="2">
        <f>Table3[[#This Row],[Scrap Units]]/Table3[[#This Row],[Units Produced]]</f>
        <v>1.7730496453900709E-3</v>
      </c>
      <c r="AC603" s="4">
        <f>Table3[[#This Row],[Units Produced]]/Table3[[#This Row],[Shift]]</f>
        <v>188</v>
      </c>
      <c r="AD603" s="2">
        <f>Table3[[#This Row],[Units Produced]]/Table3[[#This Row],[Max Capacity]]</f>
        <v>0.89666136724960255</v>
      </c>
      <c r="AE603" s="4">
        <f>Table3[[#This Row],[Repair Time (minutes)]]/Table3[[#This Row],[Number of Repairs]]</f>
        <v>7.666666666666667</v>
      </c>
      <c r="AF603" s="4">
        <f ca="1">Table3[[#This Row],[Total Operating Time (minutes)]]/Table3[[#This Row],[Number of failures]]</f>
        <v>133.66666666666666</v>
      </c>
      <c r="AG603" s="4">
        <f>Table3[[#This Row],[Orders Fulfilled]]/Table3[[#This Row],[Orders Received]]</f>
        <v>0.70149253731343286</v>
      </c>
      <c r="AH603" s="4">
        <f>Table3[[#This Row],[Units Produced]]/Table3[[#This Row],[Energy Consumed (kWh)]]</f>
        <v>3.1153336279275301</v>
      </c>
    </row>
    <row r="604" spans="1:34" x14ac:dyDescent="0.3">
      <c r="A604" s="1">
        <f t="shared" ca="1" si="36"/>
        <v>45244</v>
      </c>
      <c r="B604">
        <v>1</v>
      </c>
      <c r="C604" t="s">
        <v>19</v>
      </c>
      <c r="D604">
        <v>643</v>
      </c>
      <c r="E604">
        <v>627</v>
      </c>
      <c r="F604">
        <v>16</v>
      </c>
      <c r="G604">
        <f t="shared" ca="1" si="37"/>
        <v>66</v>
      </c>
      <c r="H604">
        <v>26</v>
      </c>
      <c r="I604">
        <v>539</v>
      </c>
      <c r="J604">
        <v>4</v>
      </c>
      <c r="K604">
        <v>197.23</v>
      </c>
      <c r="L604">
        <v>53</v>
      </c>
      <c r="M604">
        <v>42</v>
      </c>
      <c r="N604">
        <v>4.3600000000000003</v>
      </c>
      <c r="O604">
        <v>663</v>
      </c>
      <c r="P604">
        <f t="shared" ca="1" si="38"/>
        <v>2</v>
      </c>
      <c r="Q604">
        <v>36</v>
      </c>
      <c r="R604">
        <v>5</v>
      </c>
      <c r="S604">
        <v>5.77</v>
      </c>
      <c r="T604">
        <f t="shared" ca="1" si="39"/>
        <v>518</v>
      </c>
      <c r="U604" s="2">
        <f ca="1">Table3[[#This Row],[Total Operating Time (minutes)]]/Table3[[#This Row],[Production planning Time(minutes)]]</f>
        <v>1.0405405405405406</v>
      </c>
      <c r="V604" s="2">
        <f>Table3[[#This Row],[Units Produced]]/Table3[[#This Row],[Max Capacity]]</f>
        <v>0.9698340874811463</v>
      </c>
      <c r="W604" s="2">
        <f>Table3[[#This Row],[Good Units]]/Table3[[#This Row],[Units Produced]]</f>
        <v>0.97511664074650073</v>
      </c>
      <c r="X604" s="2">
        <f>Table3[[#This Row],[Total Operating Time (minutes)]]/Table3[[#This Row],[Units Produced]]</f>
        <v>0.83825816485225502</v>
      </c>
      <c r="Y604" s="2">
        <f>Table3[[#This Row],[Defective Units]]/Table3[[#This Row],[Units Produced]]</f>
        <v>2.4883359253499222E-2</v>
      </c>
      <c r="Z604" s="4">
        <f ca="1">Table3[[#This Row],[Total Operating Time (minutes)]]/Table3[[#This Row],[Available Time(minutes)]]</f>
        <v>8.1666666666666661</v>
      </c>
      <c r="AA604" s="2">
        <f>Table3[[#This Row],[Good Units]]/Table3[[#This Row],[Units Produced]]</f>
        <v>0.97511664074650073</v>
      </c>
      <c r="AB604" s="2">
        <f>Table3[[#This Row],[Scrap Units]]/Table3[[#This Row],[Units Produced]]</f>
        <v>6.2208398133748056E-3</v>
      </c>
      <c r="AC604" s="4">
        <f>Table3[[#This Row],[Units Produced]]/Table3[[#This Row],[Shift]]</f>
        <v>643</v>
      </c>
      <c r="AD604" s="2">
        <f>Table3[[#This Row],[Units Produced]]/Table3[[#This Row],[Max Capacity]]</f>
        <v>0.9698340874811463</v>
      </c>
      <c r="AE604" s="4">
        <f>Table3[[#This Row],[Repair Time (minutes)]]/Table3[[#This Row],[Number of Repairs]]</f>
        <v>7.2</v>
      </c>
      <c r="AF604" s="4">
        <f ca="1">Table3[[#This Row],[Total Operating Time (minutes)]]/Table3[[#This Row],[Number of failures]]</f>
        <v>269.5</v>
      </c>
      <c r="AG604" s="4">
        <f>Table3[[#This Row],[Orders Fulfilled]]/Table3[[#This Row],[Orders Received]]</f>
        <v>1.2619047619047619</v>
      </c>
      <c r="AH604" s="4">
        <f>Table3[[#This Row],[Units Produced]]/Table3[[#This Row],[Energy Consumed (kWh)]]</f>
        <v>3.2601531207219998</v>
      </c>
    </row>
    <row r="605" spans="1:34" x14ac:dyDescent="0.3">
      <c r="A605" s="1">
        <f t="shared" ca="1" si="36"/>
        <v>44987</v>
      </c>
      <c r="B605">
        <v>2</v>
      </c>
      <c r="C605" t="s">
        <v>17</v>
      </c>
      <c r="D605">
        <v>667</v>
      </c>
      <c r="E605">
        <v>654</v>
      </c>
      <c r="F605">
        <v>13</v>
      </c>
      <c r="G605">
        <f t="shared" ca="1" si="37"/>
        <v>67</v>
      </c>
      <c r="H605">
        <v>52</v>
      </c>
      <c r="I605">
        <v>430</v>
      </c>
      <c r="J605">
        <v>1</v>
      </c>
      <c r="K605">
        <v>106.36</v>
      </c>
      <c r="L605">
        <v>40</v>
      </c>
      <c r="M605">
        <v>52</v>
      </c>
      <c r="N605">
        <v>4.7300000000000004</v>
      </c>
      <c r="O605">
        <v>653</v>
      </c>
      <c r="P605">
        <f t="shared" ca="1" si="38"/>
        <v>1</v>
      </c>
      <c r="Q605">
        <v>29</v>
      </c>
      <c r="R605">
        <v>4</v>
      </c>
      <c r="S605">
        <v>6.83</v>
      </c>
      <c r="T605">
        <f t="shared" ca="1" si="39"/>
        <v>600</v>
      </c>
      <c r="U605" s="2">
        <f ca="1">Table3[[#This Row],[Total Operating Time (minutes)]]/Table3[[#This Row],[Production planning Time(minutes)]]</f>
        <v>0.71666666666666667</v>
      </c>
      <c r="V605" s="2">
        <f>Table3[[#This Row],[Units Produced]]/Table3[[#This Row],[Max Capacity]]</f>
        <v>1.0214395099540583</v>
      </c>
      <c r="W605" s="2">
        <f>Table3[[#This Row],[Good Units]]/Table3[[#This Row],[Units Produced]]</f>
        <v>0.98050974512743627</v>
      </c>
      <c r="X605" s="2">
        <f>Table3[[#This Row],[Total Operating Time (minutes)]]/Table3[[#This Row],[Units Produced]]</f>
        <v>0.64467766116941527</v>
      </c>
      <c r="Y605" s="2">
        <f>Table3[[#This Row],[Defective Units]]/Table3[[#This Row],[Units Produced]]</f>
        <v>1.9490254872563718E-2</v>
      </c>
      <c r="Z605" s="4">
        <f ca="1">Table3[[#This Row],[Total Operating Time (minutes)]]/Table3[[#This Row],[Available Time(minutes)]]</f>
        <v>6.4179104477611943</v>
      </c>
      <c r="AA605" s="2">
        <f>Table3[[#This Row],[Good Units]]/Table3[[#This Row],[Units Produced]]</f>
        <v>0.98050974512743627</v>
      </c>
      <c r="AB605" s="2">
        <f>Table3[[#This Row],[Scrap Units]]/Table3[[#This Row],[Units Produced]]</f>
        <v>1.4992503748125937E-3</v>
      </c>
      <c r="AC605" s="4">
        <f>Table3[[#This Row],[Units Produced]]/Table3[[#This Row],[Shift]]</f>
        <v>333.5</v>
      </c>
      <c r="AD605" s="2">
        <f>Table3[[#This Row],[Units Produced]]/Table3[[#This Row],[Max Capacity]]</f>
        <v>1.0214395099540583</v>
      </c>
      <c r="AE605" s="4">
        <f>Table3[[#This Row],[Repair Time (minutes)]]/Table3[[#This Row],[Number of Repairs]]</f>
        <v>7.25</v>
      </c>
      <c r="AF605" s="4">
        <f ca="1">Table3[[#This Row],[Total Operating Time (minutes)]]/Table3[[#This Row],[Number of failures]]</f>
        <v>430</v>
      </c>
      <c r="AG605" s="4">
        <f>Table3[[#This Row],[Orders Fulfilled]]/Table3[[#This Row],[Orders Received]]</f>
        <v>0.76923076923076927</v>
      </c>
      <c r="AH605" s="4">
        <f>Table3[[#This Row],[Units Produced]]/Table3[[#This Row],[Energy Consumed (kWh)]]</f>
        <v>6.2711545693869875</v>
      </c>
    </row>
    <row r="606" spans="1:34" x14ac:dyDescent="0.3">
      <c r="A606" s="1">
        <f t="shared" ca="1" si="36"/>
        <v>45252</v>
      </c>
      <c r="B606">
        <v>3</v>
      </c>
      <c r="C606" t="s">
        <v>19</v>
      </c>
      <c r="D606">
        <v>647</v>
      </c>
      <c r="E606">
        <v>635</v>
      </c>
      <c r="F606">
        <v>12</v>
      </c>
      <c r="G606">
        <f t="shared" ca="1" si="37"/>
        <v>66</v>
      </c>
      <c r="H606">
        <v>36</v>
      </c>
      <c r="I606">
        <v>419</v>
      </c>
      <c r="J606">
        <v>9</v>
      </c>
      <c r="K606">
        <v>108.04</v>
      </c>
      <c r="L606">
        <v>37</v>
      </c>
      <c r="M606">
        <v>68</v>
      </c>
      <c r="N606">
        <v>2.61</v>
      </c>
      <c r="O606">
        <v>691</v>
      </c>
      <c r="P606">
        <f t="shared" ca="1" si="38"/>
        <v>4</v>
      </c>
      <c r="Q606">
        <v>30</v>
      </c>
      <c r="R606">
        <v>2</v>
      </c>
      <c r="S606">
        <v>5.55</v>
      </c>
      <c r="T606">
        <f t="shared" ca="1" si="39"/>
        <v>551</v>
      </c>
      <c r="U606" s="2">
        <f ca="1">Table3[[#This Row],[Total Operating Time (minutes)]]/Table3[[#This Row],[Production planning Time(minutes)]]</f>
        <v>0.76043557168784026</v>
      </c>
      <c r="V606" s="2">
        <f>Table3[[#This Row],[Units Produced]]/Table3[[#This Row],[Max Capacity]]</f>
        <v>0.93632416787264838</v>
      </c>
      <c r="W606" s="2">
        <f>Table3[[#This Row],[Good Units]]/Table3[[#This Row],[Units Produced]]</f>
        <v>0.98145285935085003</v>
      </c>
      <c r="X606" s="2">
        <f>Table3[[#This Row],[Total Operating Time (minutes)]]/Table3[[#This Row],[Units Produced]]</f>
        <v>0.6476043276661515</v>
      </c>
      <c r="Y606" s="2">
        <f>Table3[[#This Row],[Defective Units]]/Table3[[#This Row],[Units Produced]]</f>
        <v>1.8547140649149921E-2</v>
      </c>
      <c r="Z606" s="4">
        <f ca="1">Table3[[#This Row],[Total Operating Time (minutes)]]/Table3[[#This Row],[Available Time(minutes)]]</f>
        <v>6.3484848484848486</v>
      </c>
      <c r="AA606" s="2">
        <f>Table3[[#This Row],[Good Units]]/Table3[[#This Row],[Units Produced]]</f>
        <v>0.98145285935085003</v>
      </c>
      <c r="AB606" s="2">
        <f>Table3[[#This Row],[Scrap Units]]/Table3[[#This Row],[Units Produced]]</f>
        <v>1.3910355486862442E-2</v>
      </c>
      <c r="AC606" s="4">
        <f>Table3[[#This Row],[Units Produced]]/Table3[[#This Row],[Shift]]</f>
        <v>215.66666666666666</v>
      </c>
      <c r="AD606" s="2">
        <f>Table3[[#This Row],[Units Produced]]/Table3[[#This Row],[Max Capacity]]</f>
        <v>0.93632416787264838</v>
      </c>
      <c r="AE606" s="4">
        <f>Table3[[#This Row],[Repair Time (minutes)]]/Table3[[#This Row],[Number of Repairs]]</f>
        <v>15</v>
      </c>
      <c r="AF606" s="4">
        <f ca="1">Table3[[#This Row],[Total Operating Time (minutes)]]/Table3[[#This Row],[Number of failures]]</f>
        <v>104.75</v>
      </c>
      <c r="AG606" s="4">
        <f>Table3[[#This Row],[Orders Fulfilled]]/Table3[[#This Row],[Orders Received]]</f>
        <v>0.54411764705882348</v>
      </c>
      <c r="AH606" s="4">
        <f>Table3[[#This Row],[Units Produced]]/Table3[[#This Row],[Energy Consumed (kWh)]]</f>
        <v>5.9885227693446872</v>
      </c>
    </row>
    <row r="607" spans="1:34" x14ac:dyDescent="0.3">
      <c r="A607" s="1">
        <f t="shared" ca="1" si="36"/>
        <v>45283</v>
      </c>
      <c r="B607">
        <v>1</v>
      </c>
      <c r="C607" t="s">
        <v>18</v>
      </c>
      <c r="D607">
        <v>429</v>
      </c>
      <c r="E607">
        <v>409</v>
      </c>
      <c r="F607">
        <v>20</v>
      </c>
      <c r="G607">
        <f t="shared" ca="1" si="37"/>
        <v>65</v>
      </c>
      <c r="H607">
        <v>17</v>
      </c>
      <c r="I607">
        <v>463</v>
      </c>
      <c r="J607">
        <v>1</v>
      </c>
      <c r="K607">
        <v>131.36000000000001</v>
      </c>
      <c r="L607">
        <v>49</v>
      </c>
      <c r="M607">
        <v>36</v>
      </c>
      <c r="N607">
        <v>3.6</v>
      </c>
      <c r="O607">
        <v>670</v>
      </c>
      <c r="P607">
        <f t="shared" ca="1" si="38"/>
        <v>5</v>
      </c>
      <c r="Q607">
        <v>37</v>
      </c>
      <c r="R607">
        <v>5</v>
      </c>
      <c r="S607">
        <v>3.16</v>
      </c>
      <c r="T607">
        <f t="shared" ca="1" si="39"/>
        <v>584</v>
      </c>
      <c r="U607" s="2">
        <f ca="1">Table3[[#This Row],[Total Operating Time (minutes)]]/Table3[[#This Row],[Production planning Time(minutes)]]</f>
        <v>0.7928082191780822</v>
      </c>
      <c r="V607" s="2">
        <f>Table3[[#This Row],[Units Produced]]/Table3[[#This Row],[Max Capacity]]</f>
        <v>0.64029850746268657</v>
      </c>
      <c r="W607" s="2">
        <f>Table3[[#This Row],[Good Units]]/Table3[[#This Row],[Units Produced]]</f>
        <v>0.9533799533799534</v>
      </c>
      <c r="X607" s="2">
        <f>Table3[[#This Row],[Total Operating Time (minutes)]]/Table3[[#This Row],[Units Produced]]</f>
        <v>1.0792540792540792</v>
      </c>
      <c r="Y607" s="2">
        <f>Table3[[#This Row],[Defective Units]]/Table3[[#This Row],[Units Produced]]</f>
        <v>4.6620046620046623E-2</v>
      </c>
      <c r="Z607" s="4">
        <f ca="1">Table3[[#This Row],[Total Operating Time (minutes)]]/Table3[[#This Row],[Available Time(minutes)]]</f>
        <v>7.1230769230769226</v>
      </c>
      <c r="AA607" s="2">
        <f>Table3[[#This Row],[Good Units]]/Table3[[#This Row],[Units Produced]]</f>
        <v>0.9533799533799534</v>
      </c>
      <c r="AB607" s="2">
        <f>Table3[[#This Row],[Scrap Units]]/Table3[[#This Row],[Units Produced]]</f>
        <v>2.331002331002331E-3</v>
      </c>
      <c r="AC607" s="4">
        <f>Table3[[#This Row],[Units Produced]]/Table3[[#This Row],[Shift]]</f>
        <v>429</v>
      </c>
      <c r="AD607" s="2">
        <f>Table3[[#This Row],[Units Produced]]/Table3[[#This Row],[Max Capacity]]</f>
        <v>0.64029850746268657</v>
      </c>
      <c r="AE607" s="4">
        <f>Table3[[#This Row],[Repair Time (minutes)]]/Table3[[#This Row],[Number of Repairs]]</f>
        <v>7.4</v>
      </c>
      <c r="AF607" s="4">
        <f ca="1">Table3[[#This Row],[Total Operating Time (minutes)]]/Table3[[#This Row],[Number of failures]]</f>
        <v>92.6</v>
      </c>
      <c r="AG607" s="4">
        <f>Table3[[#This Row],[Orders Fulfilled]]/Table3[[#This Row],[Orders Received]]</f>
        <v>1.3611111111111112</v>
      </c>
      <c r="AH607" s="4">
        <f>Table3[[#This Row],[Units Produced]]/Table3[[#This Row],[Energy Consumed (kWh)]]</f>
        <v>3.2658343483556633</v>
      </c>
    </row>
    <row r="608" spans="1:34" x14ac:dyDescent="0.3">
      <c r="A608" s="1">
        <f t="shared" ca="1" si="36"/>
        <v>45086</v>
      </c>
      <c r="B608">
        <v>3</v>
      </c>
      <c r="C608" t="s">
        <v>19</v>
      </c>
      <c r="D608">
        <v>622</v>
      </c>
      <c r="E608">
        <v>594</v>
      </c>
      <c r="F608">
        <v>28</v>
      </c>
      <c r="G608">
        <f t="shared" ca="1" si="37"/>
        <v>67</v>
      </c>
      <c r="H608">
        <v>54</v>
      </c>
      <c r="I608">
        <v>400</v>
      </c>
      <c r="J608">
        <v>10</v>
      </c>
      <c r="K608">
        <v>165.87</v>
      </c>
      <c r="L608">
        <v>32</v>
      </c>
      <c r="M608">
        <v>32</v>
      </c>
      <c r="N608">
        <v>3.81</v>
      </c>
      <c r="O608">
        <v>659</v>
      </c>
      <c r="P608">
        <f t="shared" ca="1" si="38"/>
        <v>7</v>
      </c>
      <c r="Q608">
        <v>23</v>
      </c>
      <c r="R608">
        <v>3</v>
      </c>
      <c r="S608">
        <v>7.07</v>
      </c>
      <c r="T608">
        <f t="shared" ca="1" si="39"/>
        <v>518</v>
      </c>
      <c r="U608" s="2">
        <f ca="1">Table3[[#This Row],[Total Operating Time (minutes)]]/Table3[[#This Row],[Production planning Time(minutes)]]</f>
        <v>0.77220077220077221</v>
      </c>
      <c r="V608" s="2">
        <f>Table3[[#This Row],[Units Produced]]/Table3[[#This Row],[Max Capacity]]</f>
        <v>0.94385432473444608</v>
      </c>
      <c r="W608" s="2">
        <f>Table3[[#This Row],[Good Units]]/Table3[[#This Row],[Units Produced]]</f>
        <v>0.954983922829582</v>
      </c>
      <c r="X608" s="2">
        <f>Table3[[#This Row],[Total Operating Time (minutes)]]/Table3[[#This Row],[Units Produced]]</f>
        <v>0.64308681672025725</v>
      </c>
      <c r="Y608" s="2">
        <f>Table3[[#This Row],[Defective Units]]/Table3[[#This Row],[Units Produced]]</f>
        <v>4.5016077170418008E-2</v>
      </c>
      <c r="Z608" s="4">
        <f ca="1">Table3[[#This Row],[Total Operating Time (minutes)]]/Table3[[#This Row],[Available Time(minutes)]]</f>
        <v>5.9701492537313436</v>
      </c>
      <c r="AA608" s="2">
        <f>Table3[[#This Row],[Good Units]]/Table3[[#This Row],[Units Produced]]</f>
        <v>0.954983922829582</v>
      </c>
      <c r="AB608" s="2">
        <f>Table3[[#This Row],[Scrap Units]]/Table3[[#This Row],[Units Produced]]</f>
        <v>1.607717041800643E-2</v>
      </c>
      <c r="AC608" s="4">
        <f>Table3[[#This Row],[Units Produced]]/Table3[[#This Row],[Shift]]</f>
        <v>207.33333333333334</v>
      </c>
      <c r="AD608" s="2">
        <f>Table3[[#This Row],[Units Produced]]/Table3[[#This Row],[Max Capacity]]</f>
        <v>0.94385432473444608</v>
      </c>
      <c r="AE608" s="4">
        <f>Table3[[#This Row],[Repair Time (minutes)]]/Table3[[#This Row],[Number of Repairs]]</f>
        <v>7.666666666666667</v>
      </c>
      <c r="AF608" s="4">
        <f ca="1">Table3[[#This Row],[Total Operating Time (minutes)]]/Table3[[#This Row],[Number of failures]]</f>
        <v>57.142857142857146</v>
      </c>
      <c r="AG608" s="4">
        <f>Table3[[#This Row],[Orders Fulfilled]]/Table3[[#This Row],[Orders Received]]</f>
        <v>1</v>
      </c>
      <c r="AH608" s="4">
        <f>Table3[[#This Row],[Units Produced]]/Table3[[#This Row],[Energy Consumed (kWh)]]</f>
        <v>3.7499246397781394</v>
      </c>
    </row>
    <row r="609" spans="1:34" x14ac:dyDescent="0.3">
      <c r="A609" s="1">
        <f t="shared" ca="1" si="36"/>
        <v>45063</v>
      </c>
      <c r="B609">
        <v>2</v>
      </c>
      <c r="C609" t="s">
        <v>19</v>
      </c>
      <c r="D609">
        <v>581</v>
      </c>
      <c r="E609">
        <v>571</v>
      </c>
      <c r="F609">
        <v>10</v>
      </c>
      <c r="G609">
        <f t="shared" ca="1" si="37"/>
        <v>60</v>
      </c>
      <c r="H609">
        <v>19</v>
      </c>
      <c r="I609">
        <v>524</v>
      </c>
      <c r="J609">
        <v>8</v>
      </c>
      <c r="K609">
        <v>199.5</v>
      </c>
      <c r="L609">
        <v>47</v>
      </c>
      <c r="M609">
        <v>33</v>
      </c>
      <c r="N609">
        <v>4.17</v>
      </c>
      <c r="O609">
        <v>651</v>
      </c>
      <c r="P609">
        <f t="shared" ca="1" si="38"/>
        <v>7</v>
      </c>
      <c r="Q609">
        <v>28</v>
      </c>
      <c r="R609">
        <v>2</v>
      </c>
      <c r="S609">
        <v>6.1</v>
      </c>
      <c r="T609">
        <f t="shared" ca="1" si="39"/>
        <v>590</v>
      </c>
      <c r="U609" s="2">
        <f ca="1">Table3[[#This Row],[Total Operating Time (minutes)]]/Table3[[#This Row],[Production planning Time(minutes)]]</f>
        <v>0.88813559322033897</v>
      </c>
      <c r="V609" s="2">
        <f>Table3[[#This Row],[Units Produced]]/Table3[[#This Row],[Max Capacity]]</f>
        <v>0.89247311827956988</v>
      </c>
      <c r="W609" s="2">
        <f>Table3[[#This Row],[Good Units]]/Table3[[#This Row],[Units Produced]]</f>
        <v>0.98278829604130813</v>
      </c>
      <c r="X609" s="2">
        <f>Table3[[#This Row],[Total Operating Time (minutes)]]/Table3[[#This Row],[Units Produced]]</f>
        <v>0.90189328743545616</v>
      </c>
      <c r="Y609" s="2">
        <f>Table3[[#This Row],[Defective Units]]/Table3[[#This Row],[Units Produced]]</f>
        <v>1.7211703958691909E-2</v>
      </c>
      <c r="Z609" s="4">
        <f ca="1">Table3[[#This Row],[Total Operating Time (minutes)]]/Table3[[#This Row],[Available Time(minutes)]]</f>
        <v>8.7333333333333325</v>
      </c>
      <c r="AA609" s="2">
        <f>Table3[[#This Row],[Good Units]]/Table3[[#This Row],[Units Produced]]</f>
        <v>0.98278829604130813</v>
      </c>
      <c r="AB609" s="2">
        <f>Table3[[#This Row],[Scrap Units]]/Table3[[#This Row],[Units Produced]]</f>
        <v>1.3769363166953529E-2</v>
      </c>
      <c r="AC609" s="4">
        <f>Table3[[#This Row],[Units Produced]]/Table3[[#This Row],[Shift]]</f>
        <v>290.5</v>
      </c>
      <c r="AD609" s="2">
        <f>Table3[[#This Row],[Units Produced]]/Table3[[#This Row],[Max Capacity]]</f>
        <v>0.89247311827956988</v>
      </c>
      <c r="AE609" s="4">
        <f>Table3[[#This Row],[Repair Time (minutes)]]/Table3[[#This Row],[Number of Repairs]]</f>
        <v>14</v>
      </c>
      <c r="AF609" s="4">
        <f ca="1">Table3[[#This Row],[Total Operating Time (minutes)]]/Table3[[#This Row],[Number of failures]]</f>
        <v>74.857142857142861</v>
      </c>
      <c r="AG609" s="4">
        <f>Table3[[#This Row],[Orders Fulfilled]]/Table3[[#This Row],[Orders Received]]</f>
        <v>1.4242424242424243</v>
      </c>
      <c r="AH609" s="4">
        <f>Table3[[#This Row],[Units Produced]]/Table3[[#This Row],[Energy Consumed (kWh)]]</f>
        <v>2.9122807017543861</v>
      </c>
    </row>
    <row r="610" spans="1:34" x14ac:dyDescent="0.3">
      <c r="A610" s="1">
        <f t="shared" ca="1" si="36"/>
        <v>45080</v>
      </c>
      <c r="B610">
        <v>1</v>
      </c>
      <c r="C610" t="s">
        <v>18</v>
      </c>
      <c r="D610">
        <v>662</v>
      </c>
      <c r="E610">
        <v>651</v>
      </c>
      <c r="F610">
        <v>11</v>
      </c>
      <c r="G610">
        <f t="shared" ca="1" si="37"/>
        <v>63</v>
      </c>
      <c r="H610">
        <v>19</v>
      </c>
      <c r="I610">
        <v>589</v>
      </c>
      <c r="J610">
        <v>2</v>
      </c>
      <c r="K610">
        <v>106.14</v>
      </c>
      <c r="L610">
        <v>37</v>
      </c>
      <c r="M610">
        <v>66</v>
      </c>
      <c r="N610">
        <v>2.69</v>
      </c>
      <c r="O610">
        <v>695</v>
      </c>
      <c r="P610">
        <f t="shared" ca="1" si="38"/>
        <v>6</v>
      </c>
      <c r="Q610">
        <v>27</v>
      </c>
      <c r="R610">
        <v>5</v>
      </c>
      <c r="S610">
        <v>7.15</v>
      </c>
      <c r="T610">
        <f t="shared" ca="1" si="39"/>
        <v>546</v>
      </c>
      <c r="U610" s="2">
        <f ca="1">Table3[[#This Row],[Total Operating Time (minutes)]]/Table3[[#This Row],[Production planning Time(minutes)]]</f>
        <v>1.0787545787545787</v>
      </c>
      <c r="V610" s="2">
        <f>Table3[[#This Row],[Units Produced]]/Table3[[#This Row],[Max Capacity]]</f>
        <v>0.9525179856115108</v>
      </c>
      <c r="W610" s="2">
        <f>Table3[[#This Row],[Good Units]]/Table3[[#This Row],[Units Produced]]</f>
        <v>0.9833836858006042</v>
      </c>
      <c r="X610" s="2">
        <f>Table3[[#This Row],[Total Operating Time (minutes)]]/Table3[[#This Row],[Units Produced]]</f>
        <v>0.88972809667673713</v>
      </c>
      <c r="Y610" s="2">
        <f>Table3[[#This Row],[Defective Units]]/Table3[[#This Row],[Units Produced]]</f>
        <v>1.6616314199395771E-2</v>
      </c>
      <c r="Z610" s="4">
        <f ca="1">Table3[[#This Row],[Total Operating Time (minutes)]]/Table3[[#This Row],[Available Time(minutes)]]</f>
        <v>9.3492063492063497</v>
      </c>
      <c r="AA610" s="2">
        <f>Table3[[#This Row],[Good Units]]/Table3[[#This Row],[Units Produced]]</f>
        <v>0.9833836858006042</v>
      </c>
      <c r="AB610" s="2">
        <f>Table3[[#This Row],[Scrap Units]]/Table3[[#This Row],[Units Produced]]</f>
        <v>3.0211480362537764E-3</v>
      </c>
      <c r="AC610" s="4">
        <f>Table3[[#This Row],[Units Produced]]/Table3[[#This Row],[Shift]]</f>
        <v>662</v>
      </c>
      <c r="AD610" s="2">
        <f>Table3[[#This Row],[Units Produced]]/Table3[[#This Row],[Max Capacity]]</f>
        <v>0.9525179856115108</v>
      </c>
      <c r="AE610" s="4">
        <f>Table3[[#This Row],[Repair Time (minutes)]]/Table3[[#This Row],[Number of Repairs]]</f>
        <v>5.4</v>
      </c>
      <c r="AF610" s="4">
        <f ca="1">Table3[[#This Row],[Total Operating Time (minutes)]]/Table3[[#This Row],[Number of failures]]</f>
        <v>98.166666666666671</v>
      </c>
      <c r="AG610" s="4">
        <f>Table3[[#This Row],[Orders Fulfilled]]/Table3[[#This Row],[Orders Received]]</f>
        <v>0.56060606060606055</v>
      </c>
      <c r="AH610" s="4">
        <f>Table3[[#This Row],[Units Produced]]/Table3[[#This Row],[Energy Consumed (kWh)]]</f>
        <v>6.2370454117203691</v>
      </c>
    </row>
    <row r="611" spans="1:34" x14ac:dyDescent="0.3">
      <c r="A611" s="1">
        <f t="shared" ca="1" si="36"/>
        <v>45055</v>
      </c>
      <c r="B611">
        <v>3</v>
      </c>
      <c r="C611" t="s">
        <v>17</v>
      </c>
      <c r="D611">
        <v>444</v>
      </c>
      <c r="E611">
        <v>433</v>
      </c>
      <c r="F611">
        <v>11</v>
      </c>
      <c r="G611">
        <f t="shared" ca="1" si="37"/>
        <v>69</v>
      </c>
      <c r="H611">
        <v>45</v>
      </c>
      <c r="I611">
        <v>508</v>
      </c>
      <c r="J611">
        <v>2</v>
      </c>
      <c r="K611">
        <v>103.87</v>
      </c>
      <c r="L611">
        <v>49</v>
      </c>
      <c r="M611">
        <v>46</v>
      </c>
      <c r="N611">
        <v>2.94</v>
      </c>
      <c r="O611">
        <v>648</v>
      </c>
      <c r="P611">
        <f t="shared" ca="1" si="38"/>
        <v>6</v>
      </c>
      <c r="Q611">
        <v>23</v>
      </c>
      <c r="R611">
        <v>2</v>
      </c>
      <c r="S611">
        <v>3.92</v>
      </c>
      <c r="T611">
        <f t="shared" ca="1" si="39"/>
        <v>516</v>
      </c>
      <c r="U611" s="2">
        <f ca="1">Table3[[#This Row],[Total Operating Time (minutes)]]/Table3[[#This Row],[Production planning Time(minutes)]]</f>
        <v>0.98449612403100772</v>
      </c>
      <c r="V611" s="2">
        <f>Table3[[#This Row],[Units Produced]]/Table3[[#This Row],[Max Capacity]]</f>
        <v>0.68518518518518523</v>
      </c>
      <c r="W611" s="2">
        <f>Table3[[#This Row],[Good Units]]/Table3[[#This Row],[Units Produced]]</f>
        <v>0.97522522522522526</v>
      </c>
      <c r="X611" s="2">
        <f>Table3[[#This Row],[Total Operating Time (minutes)]]/Table3[[#This Row],[Units Produced]]</f>
        <v>1.1441441441441442</v>
      </c>
      <c r="Y611" s="2">
        <f>Table3[[#This Row],[Defective Units]]/Table3[[#This Row],[Units Produced]]</f>
        <v>2.4774774774774775E-2</v>
      </c>
      <c r="Z611" s="4">
        <f ca="1">Table3[[#This Row],[Total Operating Time (minutes)]]/Table3[[#This Row],[Available Time(minutes)]]</f>
        <v>7.36231884057971</v>
      </c>
      <c r="AA611" s="2">
        <f>Table3[[#This Row],[Good Units]]/Table3[[#This Row],[Units Produced]]</f>
        <v>0.97522522522522526</v>
      </c>
      <c r="AB611" s="2">
        <f>Table3[[#This Row],[Scrap Units]]/Table3[[#This Row],[Units Produced]]</f>
        <v>4.5045045045045045E-3</v>
      </c>
      <c r="AC611" s="4">
        <f>Table3[[#This Row],[Units Produced]]/Table3[[#This Row],[Shift]]</f>
        <v>148</v>
      </c>
      <c r="AD611" s="2">
        <f>Table3[[#This Row],[Units Produced]]/Table3[[#This Row],[Max Capacity]]</f>
        <v>0.68518518518518523</v>
      </c>
      <c r="AE611" s="4">
        <f>Table3[[#This Row],[Repair Time (minutes)]]/Table3[[#This Row],[Number of Repairs]]</f>
        <v>11.5</v>
      </c>
      <c r="AF611" s="4">
        <f ca="1">Table3[[#This Row],[Total Operating Time (minutes)]]/Table3[[#This Row],[Number of failures]]</f>
        <v>84.666666666666671</v>
      </c>
      <c r="AG611" s="4">
        <f>Table3[[#This Row],[Orders Fulfilled]]/Table3[[#This Row],[Orders Received]]</f>
        <v>1.0652173913043479</v>
      </c>
      <c r="AH611" s="4">
        <f>Table3[[#This Row],[Units Produced]]/Table3[[#This Row],[Energy Consumed (kWh)]]</f>
        <v>4.2745739867141621</v>
      </c>
    </row>
    <row r="612" spans="1:34" x14ac:dyDescent="0.3">
      <c r="A612" s="1">
        <f t="shared" ca="1" si="36"/>
        <v>45072</v>
      </c>
      <c r="B612">
        <v>1</v>
      </c>
      <c r="C612" t="s">
        <v>19</v>
      </c>
      <c r="D612">
        <v>470</v>
      </c>
      <c r="E612">
        <v>456</v>
      </c>
      <c r="F612">
        <v>14</v>
      </c>
      <c r="G612">
        <f t="shared" ca="1" si="37"/>
        <v>69</v>
      </c>
      <c r="H612">
        <v>59</v>
      </c>
      <c r="I612">
        <v>506</v>
      </c>
      <c r="J612">
        <v>9</v>
      </c>
      <c r="K612">
        <v>101.94</v>
      </c>
      <c r="L612">
        <v>57</v>
      </c>
      <c r="M612">
        <v>52</v>
      </c>
      <c r="N612">
        <v>4.3899999999999997</v>
      </c>
      <c r="O612">
        <v>673</v>
      </c>
      <c r="P612">
        <f t="shared" ca="1" si="38"/>
        <v>3</v>
      </c>
      <c r="Q612">
        <v>21</v>
      </c>
      <c r="R612">
        <v>5</v>
      </c>
      <c r="S612">
        <v>7.43</v>
      </c>
      <c r="T612">
        <f t="shared" ca="1" si="39"/>
        <v>543</v>
      </c>
      <c r="U612" s="2">
        <f ca="1">Table3[[#This Row],[Total Operating Time (minutes)]]/Table3[[#This Row],[Production planning Time(minutes)]]</f>
        <v>0.93186003683241247</v>
      </c>
      <c r="V612" s="2">
        <f>Table3[[#This Row],[Units Produced]]/Table3[[#This Row],[Max Capacity]]</f>
        <v>0.69836552748885583</v>
      </c>
      <c r="W612" s="2">
        <f>Table3[[#This Row],[Good Units]]/Table3[[#This Row],[Units Produced]]</f>
        <v>0.97021276595744677</v>
      </c>
      <c r="X612" s="2">
        <f>Table3[[#This Row],[Total Operating Time (minutes)]]/Table3[[#This Row],[Units Produced]]</f>
        <v>1.0765957446808512</v>
      </c>
      <c r="Y612" s="2">
        <f>Table3[[#This Row],[Defective Units]]/Table3[[#This Row],[Units Produced]]</f>
        <v>2.9787234042553193E-2</v>
      </c>
      <c r="Z612" s="4">
        <f ca="1">Table3[[#This Row],[Total Operating Time (minutes)]]/Table3[[#This Row],[Available Time(minutes)]]</f>
        <v>7.333333333333333</v>
      </c>
      <c r="AA612" s="2">
        <f>Table3[[#This Row],[Good Units]]/Table3[[#This Row],[Units Produced]]</f>
        <v>0.97021276595744677</v>
      </c>
      <c r="AB612" s="2">
        <f>Table3[[#This Row],[Scrap Units]]/Table3[[#This Row],[Units Produced]]</f>
        <v>1.9148936170212766E-2</v>
      </c>
      <c r="AC612" s="4">
        <f>Table3[[#This Row],[Units Produced]]/Table3[[#This Row],[Shift]]</f>
        <v>470</v>
      </c>
      <c r="AD612" s="2">
        <f>Table3[[#This Row],[Units Produced]]/Table3[[#This Row],[Max Capacity]]</f>
        <v>0.69836552748885583</v>
      </c>
      <c r="AE612" s="4">
        <f>Table3[[#This Row],[Repair Time (minutes)]]/Table3[[#This Row],[Number of Repairs]]</f>
        <v>4.2</v>
      </c>
      <c r="AF612" s="4">
        <f ca="1">Table3[[#This Row],[Total Operating Time (minutes)]]/Table3[[#This Row],[Number of failures]]</f>
        <v>168.66666666666666</v>
      </c>
      <c r="AG612" s="4">
        <f>Table3[[#This Row],[Orders Fulfilled]]/Table3[[#This Row],[Orders Received]]</f>
        <v>1.0961538461538463</v>
      </c>
      <c r="AH612" s="4">
        <f>Table3[[#This Row],[Units Produced]]/Table3[[#This Row],[Energy Consumed (kWh)]]</f>
        <v>4.6105552285658229</v>
      </c>
    </row>
    <row r="613" spans="1:34" x14ac:dyDescent="0.3">
      <c r="A613" s="1">
        <f t="shared" ca="1" si="36"/>
        <v>45015</v>
      </c>
      <c r="B613">
        <v>3</v>
      </c>
      <c r="C613" t="s">
        <v>18</v>
      </c>
      <c r="D613">
        <v>485</v>
      </c>
      <c r="E613">
        <v>475</v>
      </c>
      <c r="F613">
        <v>10</v>
      </c>
      <c r="G613">
        <f t="shared" ca="1" si="37"/>
        <v>66</v>
      </c>
      <c r="H613">
        <v>31</v>
      </c>
      <c r="I613">
        <v>424</v>
      </c>
      <c r="J613">
        <v>4</v>
      </c>
      <c r="K613">
        <v>176.39</v>
      </c>
      <c r="L613">
        <v>51</v>
      </c>
      <c r="M613">
        <v>64</v>
      </c>
      <c r="N613">
        <v>3.71</v>
      </c>
      <c r="O613">
        <v>605</v>
      </c>
      <c r="P613">
        <f t="shared" ca="1" si="38"/>
        <v>6</v>
      </c>
      <c r="Q613">
        <v>29</v>
      </c>
      <c r="R613">
        <v>5</v>
      </c>
      <c r="S613">
        <v>3.66</v>
      </c>
      <c r="T613">
        <f t="shared" ca="1" si="39"/>
        <v>594</v>
      </c>
      <c r="U613" s="2">
        <f ca="1">Table3[[#This Row],[Total Operating Time (minutes)]]/Table3[[#This Row],[Production planning Time(minutes)]]</f>
        <v>0.71380471380471378</v>
      </c>
      <c r="V613" s="2">
        <f>Table3[[#This Row],[Units Produced]]/Table3[[#This Row],[Max Capacity]]</f>
        <v>0.80165289256198347</v>
      </c>
      <c r="W613" s="2">
        <f>Table3[[#This Row],[Good Units]]/Table3[[#This Row],[Units Produced]]</f>
        <v>0.97938144329896903</v>
      </c>
      <c r="X613" s="2">
        <f>Table3[[#This Row],[Total Operating Time (minutes)]]/Table3[[#This Row],[Units Produced]]</f>
        <v>0.87422680412371134</v>
      </c>
      <c r="Y613" s="2">
        <f>Table3[[#This Row],[Defective Units]]/Table3[[#This Row],[Units Produced]]</f>
        <v>2.0618556701030927E-2</v>
      </c>
      <c r="Z613" s="4">
        <f ca="1">Table3[[#This Row],[Total Operating Time (minutes)]]/Table3[[#This Row],[Available Time(minutes)]]</f>
        <v>6.4242424242424239</v>
      </c>
      <c r="AA613" s="2">
        <f>Table3[[#This Row],[Good Units]]/Table3[[#This Row],[Units Produced]]</f>
        <v>0.97938144329896903</v>
      </c>
      <c r="AB613" s="2">
        <f>Table3[[#This Row],[Scrap Units]]/Table3[[#This Row],[Units Produced]]</f>
        <v>8.2474226804123713E-3</v>
      </c>
      <c r="AC613" s="4">
        <f>Table3[[#This Row],[Units Produced]]/Table3[[#This Row],[Shift]]</f>
        <v>161.66666666666666</v>
      </c>
      <c r="AD613" s="2">
        <f>Table3[[#This Row],[Units Produced]]/Table3[[#This Row],[Max Capacity]]</f>
        <v>0.80165289256198347</v>
      </c>
      <c r="AE613" s="4">
        <f>Table3[[#This Row],[Repair Time (minutes)]]/Table3[[#This Row],[Number of Repairs]]</f>
        <v>5.8</v>
      </c>
      <c r="AF613" s="4">
        <f ca="1">Table3[[#This Row],[Total Operating Time (minutes)]]/Table3[[#This Row],[Number of failures]]</f>
        <v>70.666666666666671</v>
      </c>
      <c r="AG613" s="4">
        <f>Table3[[#This Row],[Orders Fulfilled]]/Table3[[#This Row],[Orders Received]]</f>
        <v>0.796875</v>
      </c>
      <c r="AH613" s="4">
        <f>Table3[[#This Row],[Units Produced]]/Table3[[#This Row],[Energy Consumed (kWh)]]</f>
        <v>2.7495889789670618</v>
      </c>
    </row>
    <row r="614" spans="1:34" x14ac:dyDescent="0.3">
      <c r="A614" s="1">
        <f t="shared" ca="1" si="36"/>
        <v>45246</v>
      </c>
      <c r="B614">
        <v>1</v>
      </c>
      <c r="C614" t="s">
        <v>21</v>
      </c>
      <c r="D614">
        <v>669</v>
      </c>
      <c r="E614">
        <v>642</v>
      </c>
      <c r="F614">
        <v>27</v>
      </c>
      <c r="G614">
        <f t="shared" ca="1" si="37"/>
        <v>63</v>
      </c>
      <c r="H614">
        <v>41</v>
      </c>
      <c r="I614">
        <v>421</v>
      </c>
      <c r="J614">
        <v>6</v>
      </c>
      <c r="K614">
        <v>101.62</v>
      </c>
      <c r="L614">
        <v>34</v>
      </c>
      <c r="M614">
        <v>66</v>
      </c>
      <c r="N614">
        <v>2.79</v>
      </c>
      <c r="O614">
        <v>633</v>
      </c>
      <c r="P614">
        <f t="shared" ca="1" si="38"/>
        <v>4</v>
      </c>
      <c r="Q614">
        <v>25</v>
      </c>
      <c r="R614">
        <v>5</v>
      </c>
      <c r="S614">
        <v>7.99</v>
      </c>
      <c r="T614">
        <f t="shared" ca="1" si="39"/>
        <v>526</v>
      </c>
      <c r="U614" s="2">
        <f ca="1">Table3[[#This Row],[Total Operating Time (minutes)]]/Table3[[#This Row],[Production planning Time(minutes)]]</f>
        <v>0.80038022813688214</v>
      </c>
      <c r="V614" s="2">
        <f>Table3[[#This Row],[Units Produced]]/Table3[[#This Row],[Max Capacity]]</f>
        <v>1.0568720379146919</v>
      </c>
      <c r="W614" s="2">
        <f>Table3[[#This Row],[Good Units]]/Table3[[#This Row],[Units Produced]]</f>
        <v>0.95964125560538116</v>
      </c>
      <c r="X614" s="2">
        <f>Table3[[#This Row],[Total Operating Time (minutes)]]/Table3[[#This Row],[Units Produced]]</f>
        <v>0.62929745889387145</v>
      </c>
      <c r="Y614" s="2">
        <f>Table3[[#This Row],[Defective Units]]/Table3[[#This Row],[Units Produced]]</f>
        <v>4.0358744394618833E-2</v>
      </c>
      <c r="Z614" s="4">
        <f ca="1">Table3[[#This Row],[Total Operating Time (minutes)]]/Table3[[#This Row],[Available Time(minutes)]]</f>
        <v>6.6825396825396828</v>
      </c>
      <c r="AA614" s="2">
        <f>Table3[[#This Row],[Good Units]]/Table3[[#This Row],[Units Produced]]</f>
        <v>0.95964125560538116</v>
      </c>
      <c r="AB614" s="2">
        <f>Table3[[#This Row],[Scrap Units]]/Table3[[#This Row],[Units Produced]]</f>
        <v>8.9686098654708519E-3</v>
      </c>
      <c r="AC614" s="4">
        <f>Table3[[#This Row],[Units Produced]]/Table3[[#This Row],[Shift]]</f>
        <v>669</v>
      </c>
      <c r="AD614" s="2">
        <f>Table3[[#This Row],[Units Produced]]/Table3[[#This Row],[Max Capacity]]</f>
        <v>1.0568720379146919</v>
      </c>
      <c r="AE614" s="4">
        <f>Table3[[#This Row],[Repair Time (minutes)]]/Table3[[#This Row],[Number of Repairs]]</f>
        <v>5</v>
      </c>
      <c r="AF614" s="4">
        <f ca="1">Table3[[#This Row],[Total Operating Time (minutes)]]/Table3[[#This Row],[Number of failures]]</f>
        <v>105.25</v>
      </c>
      <c r="AG614" s="4">
        <f>Table3[[#This Row],[Orders Fulfilled]]/Table3[[#This Row],[Orders Received]]</f>
        <v>0.51515151515151514</v>
      </c>
      <c r="AH614" s="4">
        <f>Table3[[#This Row],[Units Produced]]/Table3[[#This Row],[Energy Consumed (kWh)]]</f>
        <v>6.5833497343042708</v>
      </c>
    </row>
    <row r="615" spans="1:34" x14ac:dyDescent="0.3">
      <c r="A615" s="1">
        <f t="shared" ca="1" si="36"/>
        <v>45280</v>
      </c>
      <c r="B615">
        <v>3</v>
      </c>
      <c r="C615" t="s">
        <v>21</v>
      </c>
      <c r="D615">
        <v>660</v>
      </c>
      <c r="E615">
        <v>641</v>
      </c>
      <c r="F615">
        <v>19</v>
      </c>
      <c r="G615">
        <f t="shared" ca="1" si="37"/>
        <v>69</v>
      </c>
      <c r="H615">
        <v>10</v>
      </c>
      <c r="I615">
        <v>541</v>
      </c>
      <c r="J615">
        <v>8</v>
      </c>
      <c r="K615">
        <v>101.82</v>
      </c>
      <c r="L615">
        <v>44</v>
      </c>
      <c r="M615">
        <v>67</v>
      </c>
      <c r="N615">
        <v>4.0999999999999996</v>
      </c>
      <c r="O615">
        <v>667</v>
      </c>
      <c r="P615">
        <f t="shared" ca="1" si="38"/>
        <v>4</v>
      </c>
      <c r="Q615">
        <v>36</v>
      </c>
      <c r="R615">
        <v>2</v>
      </c>
      <c r="S615">
        <v>6.43</v>
      </c>
      <c r="T615">
        <f t="shared" ca="1" si="39"/>
        <v>574</v>
      </c>
      <c r="U615" s="2">
        <f ca="1">Table3[[#This Row],[Total Operating Time (minutes)]]/Table3[[#This Row],[Production planning Time(minutes)]]</f>
        <v>0.94250871080139376</v>
      </c>
      <c r="V615" s="2">
        <f>Table3[[#This Row],[Units Produced]]/Table3[[#This Row],[Max Capacity]]</f>
        <v>0.98950524737631185</v>
      </c>
      <c r="W615" s="2">
        <f>Table3[[#This Row],[Good Units]]/Table3[[#This Row],[Units Produced]]</f>
        <v>0.97121212121212119</v>
      </c>
      <c r="X615" s="2">
        <f>Table3[[#This Row],[Total Operating Time (minutes)]]/Table3[[#This Row],[Units Produced]]</f>
        <v>0.8196969696969697</v>
      </c>
      <c r="Y615" s="2">
        <f>Table3[[#This Row],[Defective Units]]/Table3[[#This Row],[Units Produced]]</f>
        <v>2.8787878787878789E-2</v>
      </c>
      <c r="Z615" s="4">
        <f ca="1">Table3[[#This Row],[Total Operating Time (minutes)]]/Table3[[#This Row],[Available Time(minutes)]]</f>
        <v>7.8405797101449277</v>
      </c>
      <c r="AA615" s="2">
        <f>Table3[[#This Row],[Good Units]]/Table3[[#This Row],[Units Produced]]</f>
        <v>0.97121212121212119</v>
      </c>
      <c r="AB615" s="2">
        <f>Table3[[#This Row],[Scrap Units]]/Table3[[#This Row],[Units Produced]]</f>
        <v>1.2121212121212121E-2</v>
      </c>
      <c r="AC615" s="4">
        <f>Table3[[#This Row],[Units Produced]]/Table3[[#This Row],[Shift]]</f>
        <v>220</v>
      </c>
      <c r="AD615" s="2">
        <f>Table3[[#This Row],[Units Produced]]/Table3[[#This Row],[Max Capacity]]</f>
        <v>0.98950524737631185</v>
      </c>
      <c r="AE615" s="4">
        <f>Table3[[#This Row],[Repair Time (minutes)]]/Table3[[#This Row],[Number of Repairs]]</f>
        <v>18</v>
      </c>
      <c r="AF615" s="4">
        <f ca="1">Table3[[#This Row],[Total Operating Time (minutes)]]/Table3[[#This Row],[Number of failures]]</f>
        <v>135.25</v>
      </c>
      <c r="AG615" s="4">
        <f>Table3[[#This Row],[Orders Fulfilled]]/Table3[[#This Row],[Orders Received]]</f>
        <v>0.65671641791044777</v>
      </c>
      <c r="AH615" s="4">
        <f>Table3[[#This Row],[Units Produced]]/Table3[[#This Row],[Energy Consumed (kWh)]]</f>
        <v>6.4820271066588102</v>
      </c>
    </row>
    <row r="616" spans="1:34" x14ac:dyDescent="0.3">
      <c r="A616" s="1">
        <f t="shared" ca="1" si="36"/>
        <v>45171</v>
      </c>
      <c r="B616">
        <v>1</v>
      </c>
      <c r="C616" t="s">
        <v>20</v>
      </c>
      <c r="D616">
        <v>451</v>
      </c>
      <c r="E616">
        <v>436</v>
      </c>
      <c r="F616">
        <v>15</v>
      </c>
      <c r="G616">
        <f t="shared" ca="1" si="37"/>
        <v>60</v>
      </c>
      <c r="H616">
        <v>36</v>
      </c>
      <c r="I616">
        <v>410</v>
      </c>
      <c r="J616">
        <v>1</v>
      </c>
      <c r="K616">
        <v>165.32</v>
      </c>
      <c r="L616">
        <v>49</v>
      </c>
      <c r="M616">
        <v>40</v>
      </c>
      <c r="N616">
        <v>4.92</v>
      </c>
      <c r="O616">
        <v>645</v>
      </c>
      <c r="P616">
        <f t="shared" ca="1" si="38"/>
        <v>4</v>
      </c>
      <c r="Q616">
        <v>22</v>
      </c>
      <c r="R616">
        <v>4</v>
      </c>
      <c r="S616">
        <v>7.9</v>
      </c>
      <c r="T616">
        <f t="shared" ca="1" si="39"/>
        <v>531</v>
      </c>
      <c r="U616" s="2">
        <f ca="1">Table3[[#This Row],[Total Operating Time (minutes)]]/Table3[[#This Row],[Production planning Time(minutes)]]</f>
        <v>0.77212806026365344</v>
      </c>
      <c r="V616" s="2">
        <f>Table3[[#This Row],[Units Produced]]/Table3[[#This Row],[Max Capacity]]</f>
        <v>0.69922480620155036</v>
      </c>
      <c r="W616" s="2">
        <f>Table3[[#This Row],[Good Units]]/Table3[[#This Row],[Units Produced]]</f>
        <v>0.96674057649667411</v>
      </c>
      <c r="X616" s="2">
        <f>Table3[[#This Row],[Total Operating Time (minutes)]]/Table3[[#This Row],[Units Produced]]</f>
        <v>0.90909090909090906</v>
      </c>
      <c r="Y616" s="2">
        <f>Table3[[#This Row],[Defective Units]]/Table3[[#This Row],[Units Produced]]</f>
        <v>3.325942350332594E-2</v>
      </c>
      <c r="Z616" s="4">
        <f ca="1">Table3[[#This Row],[Total Operating Time (minutes)]]/Table3[[#This Row],[Available Time(minutes)]]</f>
        <v>6.833333333333333</v>
      </c>
      <c r="AA616" s="2">
        <f>Table3[[#This Row],[Good Units]]/Table3[[#This Row],[Units Produced]]</f>
        <v>0.96674057649667411</v>
      </c>
      <c r="AB616" s="2">
        <f>Table3[[#This Row],[Scrap Units]]/Table3[[#This Row],[Units Produced]]</f>
        <v>2.2172949002217295E-3</v>
      </c>
      <c r="AC616" s="4">
        <f>Table3[[#This Row],[Units Produced]]/Table3[[#This Row],[Shift]]</f>
        <v>451</v>
      </c>
      <c r="AD616" s="2">
        <f>Table3[[#This Row],[Units Produced]]/Table3[[#This Row],[Max Capacity]]</f>
        <v>0.69922480620155036</v>
      </c>
      <c r="AE616" s="4">
        <f>Table3[[#This Row],[Repair Time (minutes)]]/Table3[[#This Row],[Number of Repairs]]</f>
        <v>5.5</v>
      </c>
      <c r="AF616" s="4">
        <f ca="1">Table3[[#This Row],[Total Operating Time (minutes)]]/Table3[[#This Row],[Number of failures]]</f>
        <v>102.5</v>
      </c>
      <c r="AG616" s="4">
        <f>Table3[[#This Row],[Orders Fulfilled]]/Table3[[#This Row],[Orders Received]]</f>
        <v>1.2250000000000001</v>
      </c>
      <c r="AH616" s="4">
        <f>Table3[[#This Row],[Units Produced]]/Table3[[#This Row],[Energy Consumed (kWh)]]</f>
        <v>2.7280425840793612</v>
      </c>
    </row>
    <row r="617" spans="1:34" x14ac:dyDescent="0.3">
      <c r="A617" s="1">
        <f t="shared" ca="1" si="36"/>
        <v>45012</v>
      </c>
      <c r="B617">
        <v>3</v>
      </c>
      <c r="C617" t="s">
        <v>18</v>
      </c>
      <c r="D617">
        <v>545</v>
      </c>
      <c r="E617">
        <v>519</v>
      </c>
      <c r="F617">
        <v>26</v>
      </c>
      <c r="G617">
        <f t="shared" ca="1" si="37"/>
        <v>69</v>
      </c>
      <c r="H617">
        <v>26</v>
      </c>
      <c r="I617">
        <v>514</v>
      </c>
      <c r="J617">
        <v>4</v>
      </c>
      <c r="K617">
        <v>115.12</v>
      </c>
      <c r="L617">
        <v>51</v>
      </c>
      <c r="M617">
        <v>63</v>
      </c>
      <c r="N617">
        <v>2.41</v>
      </c>
      <c r="O617">
        <v>678</v>
      </c>
      <c r="P617">
        <f t="shared" ca="1" si="38"/>
        <v>1</v>
      </c>
      <c r="Q617">
        <v>27</v>
      </c>
      <c r="R617">
        <v>2</v>
      </c>
      <c r="S617">
        <v>4.25</v>
      </c>
      <c r="T617">
        <f t="shared" ca="1" si="39"/>
        <v>557</v>
      </c>
      <c r="U617" s="2">
        <f ca="1">Table3[[#This Row],[Total Operating Time (minutes)]]/Table3[[#This Row],[Production planning Time(minutes)]]</f>
        <v>0.92280071813285458</v>
      </c>
      <c r="V617" s="2">
        <f>Table3[[#This Row],[Units Produced]]/Table3[[#This Row],[Max Capacity]]</f>
        <v>0.80383480825958697</v>
      </c>
      <c r="W617" s="2">
        <f>Table3[[#This Row],[Good Units]]/Table3[[#This Row],[Units Produced]]</f>
        <v>0.95229357798165137</v>
      </c>
      <c r="X617" s="2">
        <f>Table3[[#This Row],[Total Operating Time (minutes)]]/Table3[[#This Row],[Units Produced]]</f>
        <v>0.94311926605504592</v>
      </c>
      <c r="Y617" s="2">
        <f>Table3[[#This Row],[Defective Units]]/Table3[[#This Row],[Units Produced]]</f>
        <v>4.7706422018348627E-2</v>
      </c>
      <c r="Z617" s="4">
        <f ca="1">Table3[[#This Row],[Total Operating Time (minutes)]]/Table3[[#This Row],[Available Time(minutes)]]</f>
        <v>7.4492753623188408</v>
      </c>
      <c r="AA617" s="2">
        <f>Table3[[#This Row],[Good Units]]/Table3[[#This Row],[Units Produced]]</f>
        <v>0.95229357798165137</v>
      </c>
      <c r="AB617" s="2">
        <f>Table3[[#This Row],[Scrap Units]]/Table3[[#This Row],[Units Produced]]</f>
        <v>7.3394495412844041E-3</v>
      </c>
      <c r="AC617" s="4">
        <f>Table3[[#This Row],[Units Produced]]/Table3[[#This Row],[Shift]]</f>
        <v>181.66666666666666</v>
      </c>
      <c r="AD617" s="2">
        <f>Table3[[#This Row],[Units Produced]]/Table3[[#This Row],[Max Capacity]]</f>
        <v>0.80383480825958697</v>
      </c>
      <c r="AE617" s="4">
        <f>Table3[[#This Row],[Repair Time (minutes)]]/Table3[[#This Row],[Number of Repairs]]</f>
        <v>13.5</v>
      </c>
      <c r="AF617" s="4">
        <f ca="1">Table3[[#This Row],[Total Operating Time (minutes)]]/Table3[[#This Row],[Number of failures]]</f>
        <v>514</v>
      </c>
      <c r="AG617" s="4">
        <f>Table3[[#This Row],[Orders Fulfilled]]/Table3[[#This Row],[Orders Received]]</f>
        <v>0.80952380952380953</v>
      </c>
      <c r="AH617" s="4">
        <f>Table3[[#This Row],[Units Produced]]/Table3[[#This Row],[Energy Consumed (kWh)]]</f>
        <v>4.7341904100069492</v>
      </c>
    </row>
    <row r="618" spans="1:34" x14ac:dyDescent="0.3">
      <c r="A618" s="1">
        <f t="shared" ca="1" si="36"/>
        <v>45231</v>
      </c>
      <c r="B618">
        <v>1</v>
      </c>
      <c r="C618" t="s">
        <v>20</v>
      </c>
      <c r="D618">
        <v>586</v>
      </c>
      <c r="E618">
        <v>557</v>
      </c>
      <c r="F618">
        <v>29</v>
      </c>
      <c r="G618">
        <f t="shared" ca="1" si="37"/>
        <v>64</v>
      </c>
      <c r="H618">
        <v>15</v>
      </c>
      <c r="I618">
        <v>471</v>
      </c>
      <c r="J618">
        <v>10</v>
      </c>
      <c r="K618">
        <v>106.41</v>
      </c>
      <c r="L618">
        <v>42</v>
      </c>
      <c r="M618">
        <v>61</v>
      </c>
      <c r="N618">
        <v>3.32</v>
      </c>
      <c r="O618">
        <v>668</v>
      </c>
      <c r="P618">
        <f t="shared" ca="1" si="38"/>
        <v>1</v>
      </c>
      <c r="Q618">
        <v>27</v>
      </c>
      <c r="R618">
        <v>2</v>
      </c>
      <c r="S618">
        <v>5.04</v>
      </c>
      <c r="T618">
        <f t="shared" ca="1" si="39"/>
        <v>515</v>
      </c>
      <c r="U618" s="2">
        <f ca="1">Table3[[#This Row],[Total Operating Time (minutes)]]/Table3[[#This Row],[Production planning Time(minutes)]]</f>
        <v>0.91456310679611652</v>
      </c>
      <c r="V618" s="2">
        <f>Table3[[#This Row],[Units Produced]]/Table3[[#This Row],[Max Capacity]]</f>
        <v>0.8772455089820359</v>
      </c>
      <c r="W618" s="2">
        <f>Table3[[#This Row],[Good Units]]/Table3[[#This Row],[Units Produced]]</f>
        <v>0.95051194539249151</v>
      </c>
      <c r="X618" s="2">
        <f>Table3[[#This Row],[Total Operating Time (minutes)]]/Table3[[#This Row],[Units Produced]]</f>
        <v>0.80375426621160406</v>
      </c>
      <c r="Y618" s="2">
        <f>Table3[[#This Row],[Defective Units]]/Table3[[#This Row],[Units Produced]]</f>
        <v>4.9488054607508533E-2</v>
      </c>
      <c r="Z618" s="4">
        <f ca="1">Table3[[#This Row],[Total Operating Time (minutes)]]/Table3[[#This Row],[Available Time(minutes)]]</f>
        <v>7.359375</v>
      </c>
      <c r="AA618" s="2">
        <f>Table3[[#This Row],[Good Units]]/Table3[[#This Row],[Units Produced]]</f>
        <v>0.95051194539249151</v>
      </c>
      <c r="AB618" s="2">
        <f>Table3[[#This Row],[Scrap Units]]/Table3[[#This Row],[Units Produced]]</f>
        <v>1.7064846416382253E-2</v>
      </c>
      <c r="AC618" s="4">
        <f>Table3[[#This Row],[Units Produced]]/Table3[[#This Row],[Shift]]</f>
        <v>586</v>
      </c>
      <c r="AD618" s="2">
        <f>Table3[[#This Row],[Units Produced]]/Table3[[#This Row],[Max Capacity]]</f>
        <v>0.8772455089820359</v>
      </c>
      <c r="AE618" s="4">
        <f>Table3[[#This Row],[Repair Time (minutes)]]/Table3[[#This Row],[Number of Repairs]]</f>
        <v>13.5</v>
      </c>
      <c r="AF618" s="4">
        <f ca="1">Table3[[#This Row],[Total Operating Time (minutes)]]/Table3[[#This Row],[Number of failures]]</f>
        <v>471</v>
      </c>
      <c r="AG618" s="4">
        <f>Table3[[#This Row],[Orders Fulfilled]]/Table3[[#This Row],[Orders Received]]</f>
        <v>0.68852459016393441</v>
      </c>
      <c r="AH618" s="4">
        <f>Table3[[#This Row],[Units Produced]]/Table3[[#This Row],[Energy Consumed (kWh)]]</f>
        <v>5.5070012216896913</v>
      </c>
    </row>
    <row r="619" spans="1:34" x14ac:dyDescent="0.3">
      <c r="A619" s="1">
        <f t="shared" ca="1" si="36"/>
        <v>44983</v>
      </c>
      <c r="B619">
        <v>3</v>
      </c>
      <c r="C619" t="s">
        <v>17</v>
      </c>
      <c r="D619">
        <v>499</v>
      </c>
      <c r="E619">
        <v>483</v>
      </c>
      <c r="F619">
        <v>16</v>
      </c>
      <c r="G619">
        <f t="shared" ca="1" si="37"/>
        <v>64</v>
      </c>
      <c r="H619">
        <v>29</v>
      </c>
      <c r="I619">
        <v>556</v>
      </c>
      <c r="J619">
        <v>7</v>
      </c>
      <c r="K619">
        <v>195.22</v>
      </c>
      <c r="L619">
        <v>30</v>
      </c>
      <c r="M619">
        <v>53</v>
      </c>
      <c r="N619">
        <v>2.4900000000000002</v>
      </c>
      <c r="O619">
        <v>640</v>
      </c>
      <c r="P619">
        <f t="shared" ca="1" si="38"/>
        <v>7</v>
      </c>
      <c r="Q619">
        <v>21</v>
      </c>
      <c r="R619">
        <v>3</v>
      </c>
      <c r="S619">
        <v>4.97</v>
      </c>
      <c r="T619">
        <f t="shared" ca="1" si="39"/>
        <v>502</v>
      </c>
      <c r="U619" s="2">
        <f ca="1">Table3[[#This Row],[Total Operating Time (minutes)]]/Table3[[#This Row],[Production planning Time(minutes)]]</f>
        <v>1.1075697211155378</v>
      </c>
      <c r="V619" s="2">
        <f>Table3[[#This Row],[Units Produced]]/Table3[[#This Row],[Max Capacity]]</f>
        <v>0.77968749999999998</v>
      </c>
      <c r="W619" s="2">
        <f>Table3[[#This Row],[Good Units]]/Table3[[#This Row],[Units Produced]]</f>
        <v>0.96793587174348694</v>
      </c>
      <c r="X619" s="2">
        <f>Table3[[#This Row],[Total Operating Time (minutes)]]/Table3[[#This Row],[Units Produced]]</f>
        <v>1.1142284569138277</v>
      </c>
      <c r="Y619" s="2">
        <f>Table3[[#This Row],[Defective Units]]/Table3[[#This Row],[Units Produced]]</f>
        <v>3.2064128256513023E-2</v>
      </c>
      <c r="Z619" s="4">
        <f ca="1">Table3[[#This Row],[Total Operating Time (minutes)]]/Table3[[#This Row],[Available Time(minutes)]]</f>
        <v>8.6875</v>
      </c>
      <c r="AA619" s="2">
        <f>Table3[[#This Row],[Good Units]]/Table3[[#This Row],[Units Produced]]</f>
        <v>0.96793587174348694</v>
      </c>
      <c r="AB619" s="2">
        <f>Table3[[#This Row],[Scrap Units]]/Table3[[#This Row],[Units Produced]]</f>
        <v>1.4028056112224449E-2</v>
      </c>
      <c r="AC619" s="4">
        <f>Table3[[#This Row],[Units Produced]]/Table3[[#This Row],[Shift]]</f>
        <v>166.33333333333334</v>
      </c>
      <c r="AD619" s="2">
        <f>Table3[[#This Row],[Units Produced]]/Table3[[#This Row],[Max Capacity]]</f>
        <v>0.77968749999999998</v>
      </c>
      <c r="AE619" s="4">
        <f>Table3[[#This Row],[Repair Time (minutes)]]/Table3[[#This Row],[Number of Repairs]]</f>
        <v>7</v>
      </c>
      <c r="AF619" s="4">
        <f ca="1">Table3[[#This Row],[Total Operating Time (minutes)]]/Table3[[#This Row],[Number of failures]]</f>
        <v>79.428571428571431</v>
      </c>
      <c r="AG619" s="4">
        <f>Table3[[#This Row],[Orders Fulfilled]]/Table3[[#This Row],[Orders Received]]</f>
        <v>0.56603773584905659</v>
      </c>
      <c r="AH619" s="4">
        <f>Table3[[#This Row],[Units Produced]]/Table3[[#This Row],[Energy Consumed (kWh)]]</f>
        <v>2.5560905644913432</v>
      </c>
    </row>
    <row r="620" spans="1:34" x14ac:dyDescent="0.3">
      <c r="A620" s="1">
        <f t="shared" ca="1" si="36"/>
        <v>45041</v>
      </c>
      <c r="B620">
        <v>1</v>
      </c>
      <c r="C620" t="s">
        <v>21</v>
      </c>
      <c r="D620">
        <v>564</v>
      </c>
      <c r="E620">
        <v>551</v>
      </c>
      <c r="F620">
        <v>13</v>
      </c>
      <c r="G620">
        <f t="shared" ca="1" si="37"/>
        <v>69</v>
      </c>
      <c r="H620">
        <v>19</v>
      </c>
      <c r="I620">
        <v>545</v>
      </c>
      <c r="J620">
        <v>8</v>
      </c>
      <c r="K620">
        <v>129.9</v>
      </c>
      <c r="L620">
        <v>41</v>
      </c>
      <c r="M620">
        <v>46</v>
      </c>
      <c r="N620">
        <v>4.17</v>
      </c>
      <c r="O620">
        <v>638</v>
      </c>
      <c r="P620">
        <f t="shared" ca="1" si="38"/>
        <v>2</v>
      </c>
      <c r="Q620">
        <v>28</v>
      </c>
      <c r="R620">
        <v>3</v>
      </c>
      <c r="S620">
        <v>4.3899999999999997</v>
      </c>
      <c r="T620">
        <f t="shared" ca="1" si="39"/>
        <v>509</v>
      </c>
      <c r="U620" s="2">
        <f ca="1">Table3[[#This Row],[Total Operating Time (minutes)]]/Table3[[#This Row],[Production planning Time(minutes)]]</f>
        <v>1.0707269155206287</v>
      </c>
      <c r="V620" s="2">
        <f>Table3[[#This Row],[Units Produced]]/Table3[[#This Row],[Max Capacity]]</f>
        <v>0.88401253918495293</v>
      </c>
      <c r="W620" s="2">
        <f>Table3[[#This Row],[Good Units]]/Table3[[#This Row],[Units Produced]]</f>
        <v>0.97695035460992907</v>
      </c>
      <c r="X620" s="2">
        <f>Table3[[#This Row],[Total Operating Time (minutes)]]/Table3[[#This Row],[Units Produced]]</f>
        <v>0.96631205673758869</v>
      </c>
      <c r="Y620" s="2">
        <f>Table3[[#This Row],[Defective Units]]/Table3[[#This Row],[Units Produced]]</f>
        <v>2.3049645390070921E-2</v>
      </c>
      <c r="Z620" s="4">
        <f ca="1">Table3[[#This Row],[Total Operating Time (minutes)]]/Table3[[#This Row],[Available Time(minutes)]]</f>
        <v>7.8985507246376816</v>
      </c>
      <c r="AA620" s="2">
        <f>Table3[[#This Row],[Good Units]]/Table3[[#This Row],[Units Produced]]</f>
        <v>0.97695035460992907</v>
      </c>
      <c r="AB620" s="2">
        <f>Table3[[#This Row],[Scrap Units]]/Table3[[#This Row],[Units Produced]]</f>
        <v>1.4184397163120567E-2</v>
      </c>
      <c r="AC620" s="4">
        <f>Table3[[#This Row],[Units Produced]]/Table3[[#This Row],[Shift]]</f>
        <v>564</v>
      </c>
      <c r="AD620" s="2">
        <f>Table3[[#This Row],[Units Produced]]/Table3[[#This Row],[Max Capacity]]</f>
        <v>0.88401253918495293</v>
      </c>
      <c r="AE620" s="4">
        <f>Table3[[#This Row],[Repair Time (minutes)]]/Table3[[#This Row],[Number of Repairs]]</f>
        <v>9.3333333333333339</v>
      </c>
      <c r="AF620" s="4">
        <f ca="1">Table3[[#This Row],[Total Operating Time (minutes)]]/Table3[[#This Row],[Number of failures]]</f>
        <v>272.5</v>
      </c>
      <c r="AG620" s="4">
        <f>Table3[[#This Row],[Orders Fulfilled]]/Table3[[#This Row],[Orders Received]]</f>
        <v>0.89130434782608692</v>
      </c>
      <c r="AH620" s="4">
        <f>Table3[[#This Row],[Units Produced]]/Table3[[#This Row],[Energy Consumed (kWh)]]</f>
        <v>4.3418013856812934</v>
      </c>
    </row>
    <row r="621" spans="1:34" x14ac:dyDescent="0.3">
      <c r="A621" s="1">
        <f t="shared" ca="1" si="36"/>
        <v>45168</v>
      </c>
      <c r="B621">
        <v>1</v>
      </c>
      <c r="C621" t="s">
        <v>18</v>
      </c>
      <c r="D621">
        <v>492</v>
      </c>
      <c r="E621">
        <v>464</v>
      </c>
      <c r="F621">
        <v>28</v>
      </c>
      <c r="G621">
        <f t="shared" ca="1" si="37"/>
        <v>67</v>
      </c>
      <c r="H621">
        <v>51</v>
      </c>
      <c r="I621">
        <v>551</v>
      </c>
      <c r="J621">
        <v>8</v>
      </c>
      <c r="K621">
        <v>158.91</v>
      </c>
      <c r="L621">
        <v>48</v>
      </c>
      <c r="M621">
        <v>35</v>
      </c>
      <c r="N621">
        <v>4.92</v>
      </c>
      <c r="O621">
        <v>600</v>
      </c>
      <c r="P621">
        <f t="shared" ca="1" si="38"/>
        <v>4</v>
      </c>
      <c r="Q621">
        <v>36</v>
      </c>
      <c r="R621">
        <v>1</v>
      </c>
      <c r="S621">
        <v>6.27</v>
      </c>
      <c r="T621">
        <f t="shared" ca="1" si="39"/>
        <v>522</v>
      </c>
      <c r="U621" s="2">
        <f ca="1">Table3[[#This Row],[Total Operating Time (minutes)]]/Table3[[#This Row],[Production planning Time(minutes)]]</f>
        <v>1.0555555555555556</v>
      </c>
      <c r="V621" s="2">
        <f>Table3[[#This Row],[Units Produced]]/Table3[[#This Row],[Max Capacity]]</f>
        <v>0.82</v>
      </c>
      <c r="W621" s="2">
        <f>Table3[[#This Row],[Good Units]]/Table3[[#This Row],[Units Produced]]</f>
        <v>0.94308943089430897</v>
      </c>
      <c r="X621" s="2">
        <f>Table3[[#This Row],[Total Operating Time (minutes)]]/Table3[[#This Row],[Units Produced]]</f>
        <v>1.1199186991869918</v>
      </c>
      <c r="Y621" s="2">
        <f>Table3[[#This Row],[Defective Units]]/Table3[[#This Row],[Units Produced]]</f>
        <v>5.6910569105691054E-2</v>
      </c>
      <c r="Z621" s="4">
        <f ca="1">Table3[[#This Row],[Total Operating Time (minutes)]]/Table3[[#This Row],[Available Time(minutes)]]</f>
        <v>8.2238805970149258</v>
      </c>
      <c r="AA621" s="2">
        <f>Table3[[#This Row],[Good Units]]/Table3[[#This Row],[Units Produced]]</f>
        <v>0.94308943089430897</v>
      </c>
      <c r="AB621" s="2">
        <f>Table3[[#This Row],[Scrap Units]]/Table3[[#This Row],[Units Produced]]</f>
        <v>1.6260162601626018E-2</v>
      </c>
      <c r="AC621" s="4">
        <f>Table3[[#This Row],[Units Produced]]/Table3[[#This Row],[Shift]]</f>
        <v>492</v>
      </c>
      <c r="AD621" s="2">
        <f>Table3[[#This Row],[Units Produced]]/Table3[[#This Row],[Max Capacity]]</f>
        <v>0.82</v>
      </c>
      <c r="AE621" s="4">
        <f>Table3[[#This Row],[Repair Time (minutes)]]/Table3[[#This Row],[Number of Repairs]]</f>
        <v>36</v>
      </c>
      <c r="AF621" s="4">
        <f ca="1">Table3[[#This Row],[Total Operating Time (minutes)]]/Table3[[#This Row],[Number of failures]]</f>
        <v>137.75</v>
      </c>
      <c r="AG621" s="4">
        <f>Table3[[#This Row],[Orders Fulfilled]]/Table3[[#This Row],[Orders Received]]</f>
        <v>1.3714285714285714</v>
      </c>
      <c r="AH621" s="4">
        <f>Table3[[#This Row],[Units Produced]]/Table3[[#This Row],[Energy Consumed (kWh)]]</f>
        <v>3.0960921276194071</v>
      </c>
    </row>
    <row r="622" spans="1:34" x14ac:dyDescent="0.3">
      <c r="A622" s="1">
        <f t="shared" ca="1" si="36"/>
        <v>45191</v>
      </c>
      <c r="B622">
        <v>2</v>
      </c>
      <c r="C622" t="s">
        <v>18</v>
      </c>
      <c r="D622">
        <v>589</v>
      </c>
      <c r="E622">
        <v>573</v>
      </c>
      <c r="F622">
        <v>16</v>
      </c>
      <c r="G622">
        <f t="shared" ca="1" si="37"/>
        <v>61</v>
      </c>
      <c r="H622">
        <v>28</v>
      </c>
      <c r="I622">
        <v>425</v>
      </c>
      <c r="J622">
        <v>8</v>
      </c>
      <c r="K622">
        <v>135.44</v>
      </c>
      <c r="L622">
        <v>48</v>
      </c>
      <c r="M622">
        <v>31</v>
      </c>
      <c r="N622">
        <v>3.57</v>
      </c>
      <c r="O622">
        <v>628</v>
      </c>
      <c r="P622">
        <f t="shared" ca="1" si="38"/>
        <v>3</v>
      </c>
      <c r="Q622">
        <v>24</v>
      </c>
      <c r="R622">
        <v>1</v>
      </c>
      <c r="S622">
        <v>6.02</v>
      </c>
      <c r="T622">
        <f t="shared" ca="1" si="39"/>
        <v>568</v>
      </c>
      <c r="U622" s="2">
        <f ca="1">Table3[[#This Row],[Total Operating Time (minutes)]]/Table3[[#This Row],[Production planning Time(minutes)]]</f>
        <v>0.74823943661971826</v>
      </c>
      <c r="V622" s="2">
        <f>Table3[[#This Row],[Units Produced]]/Table3[[#This Row],[Max Capacity]]</f>
        <v>0.93789808917197448</v>
      </c>
      <c r="W622" s="2">
        <f>Table3[[#This Row],[Good Units]]/Table3[[#This Row],[Units Produced]]</f>
        <v>0.97283531409168078</v>
      </c>
      <c r="X622" s="2">
        <f>Table3[[#This Row],[Total Operating Time (minutes)]]/Table3[[#This Row],[Units Produced]]</f>
        <v>0.72156196943972839</v>
      </c>
      <c r="Y622" s="2">
        <f>Table3[[#This Row],[Defective Units]]/Table3[[#This Row],[Units Produced]]</f>
        <v>2.7164685908319185E-2</v>
      </c>
      <c r="Z622" s="4">
        <f ca="1">Table3[[#This Row],[Total Operating Time (minutes)]]/Table3[[#This Row],[Available Time(minutes)]]</f>
        <v>6.9672131147540988</v>
      </c>
      <c r="AA622" s="2">
        <f>Table3[[#This Row],[Good Units]]/Table3[[#This Row],[Units Produced]]</f>
        <v>0.97283531409168078</v>
      </c>
      <c r="AB622" s="2">
        <f>Table3[[#This Row],[Scrap Units]]/Table3[[#This Row],[Units Produced]]</f>
        <v>1.3582342954159592E-2</v>
      </c>
      <c r="AC622" s="4">
        <f>Table3[[#This Row],[Units Produced]]/Table3[[#This Row],[Shift]]</f>
        <v>294.5</v>
      </c>
      <c r="AD622" s="2">
        <f>Table3[[#This Row],[Units Produced]]/Table3[[#This Row],[Max Capacity]]</f>
        <v>0.93789808917197448</v>
      </c>
      <c r="AE622" s="4">
        <f>Table3[[#This Row],[Repair Time (minutes)]]/Table3[[#This Row],[Number of Repairs]]</f>
        <v>24</v>
      </c>
      <c r="AF622" s="4">
        <f ca="1">Table3[[#This Row],[Total Operating Time (minutes)]]/Table3[[#This Row],[Number of failures]]</f>
        <v>141.66666666666666</v>
      </c>
      <c r="AG622" s="4">
        <f>Table3[[#This Row],[Orders Fulfilled]]/Table3[[#This Row],[Orders Received]]</f>
        <v>1.5483870967741935</v>
      </c>
      <c r="AH622" s="4">
        <f>Table3[[#This Row],[Units Produced]]/Table3[[#This Row],[Energy Consumed (kWh)]]</f>
        <v>4.3487891317188421</v>
      </c>
    </row>
    <row r="623" spans="1:34" x14ac:dyDescent="0.3">
      <c r="A623" s="1">
        <f t="shared" ca="1" si="36"/>
        <v>44960</v>
      </c>
      <c r="B623">
        <v>3</v>
      </c>
      <c r="C623" t="s">
        <v>20</v>
      </c>
      <c r="D623">
        <v>519</v>
      </c>
      <c r="E623">
        <v>495</v>
      </c>
      <c r="F623">
        <v>24</v>
      </c>
      <c r="G623">
        <f t="shared" ca="1" si="37"/>
        <v>67</v>
      </c>
      <c r="H623">
        <v>38</v>
      </c>
      <c r="I623">
        <v>467</v>
      </c>
      <c r="J623">
        <v>8</v>
      </c>
      <c r="K623">
        <v>148.26</v>
      </c>
      <c r="L623">
        <v>48</v>
      </c>
      <c r="M623">
        <v>45</v>
      </c>
      <c r="N623">
        <v>4.41</v>
      </c>
      <c r="O623">
        <v>679</v>
      </c>
      <c r="P623">
        <f t="shared" ca="1" si="38"/>
        <v>7</v>
      </c>
      <c r="Q623">
        <v>22</v>
      </c>
      <c r="R623">
        <v>3</v>
      </c>
      <c r="S623">
        <v>7.39</v>
      </c>
      <c r="T623">
        <f t="shared" ca="1" si="39"/>
        <v>576</v>
      </c>
      <c r="U623" s="2">
        <f ca="1">Table3[[#This Row],[Total Operating Time (minutes)]]/Table3[[#This Row],[Production planning Time(minutes)]]</f>
        <v>0.81076388888888884</v>
      </c>
      <c r="V623" s="2">
        <f>Table3[[#This Row],[Units Produced]]/Table3[[#This Row],[Max Capacity]]</f>
        <v>0.76435935198821792</v>
      </c>
      <c r="W623" s="2">
        <f>Table3[[#This Row],[Good Units]]/Table3[[#This Row],[Units Produced]]</f>
        <v>0.95375722543352603</v>
      </c>
      <c r="X623" s="2">
        <f>Table3[[#This Row],[Total Operating Time (minutes)]]/Table3[[#This Row],[Units Produced]]</f>
        <v>0.89980732177263967</v>
      </c>
      <c r="Y623" s="2">
        <f>Table3[[#This Row],[Defective Units]]/Table3[[#This Row],[Units Produced]]</f>
        <v>4.6242774566473986E-2</v>
      </c>
      <c r="Z623" s="4">
        <f ca="1">Table3[[#This Row],[Total Operating Time (minutes)]]/Table3[[#This Row],[Available Time(minutes)]]</f>
        <v>6.9701492537313436</v>
      </c>
      <c r="AA623" s="2">
        <f>Table3[[#This Row],[Good Units]]/Table3[[#This Row],[Units Produced]]</f>
        <v>0.95375722543352603</v>
      </c>
      <c r="AB623" s="2">
        <f>Table3[[#This Row],[Scrap Units]]/Table3[[#This Row],[Units Produced]]</f>
        <v>1.5414258188824663E-2</v>
      </c>
      <c r="AC623" s="4">
        <f>Table3[[#This Row],[Units Produced]]/Table3[[#This Row],[Shift]]</f>
        <v>173</v>
      </c>
      <c r="AD623" s="2">
        <f>Table3[[#This Row],[Units Produced]]/Table3[[#This Row],[Max Capacity]]</f>
        <v>0.76435935198821792</v>
      </c>
      <c r="AE623" s="4">
        <f>Table3[[#This Row],[Repair Time (minutes)]]/Table3[[#This Row],[Number of Repairs]]</f>
        <v>7.333333333333333</v>
      </c>
      <c r="AF623" s="4">
        <f ca="1">Table3[[#This Row],[Total Operating Time (minutes)]]/Table3[[#This Row],[Number of failures]]</f>
        <v>66.714285714285708</v>
      </c>
      <c r="AG623" s="4">
        <f>Table3[[#This Row],[Orders Fulfilled]]/Table3[[#This Row],[Orders Received]]</f>
        <v>1.0666666666666667</v>
      </c>
      <c r="AH623" s="4">
        <f>Table3[[#This Row],[Units Produced]]/Table3[[#This Row],[Energy Consumed (kWh)]]</f>
        <v>3.5006070416835291</v>
      </c>
    </row>
    <row r="624" spans="1:34" x14ac:dyDescent="0.3">
      <c r="A624" s="1">
        <f t="shared" ca="1" si="36"/>
        <v>45262</v>
      </c>
      <c r="B624">
        <v>2</v>
      </c>
      <c r="C624" t="s">
        <v>20</v>
      </c>
      <c r="D624">
        <v>600</v>
      </c>
      <c r="E624">
        <v>590</v>
      </c>
      <c r="F624">
        <v>10</v>
      </c>
      <c r="G624">
        <f t="shared" ca="1" si="37"/>
        <v>64</v>
      </c>
      <c r="H624">
        <v>27</v>
      </c>
      <c r="I624">
        <v>407</v>
      </c>
      <c r="J624">
        <v>4</v>
      </c>
      <c r="K624">
        <v>142.13</v>
      </c>
      <c r="L624">
        <v>31</v>
      </c>
      <c r="M624">
        <v>63</v>
      </c>
      <c r="N624">
        <v>2.5499999999999998</v>
      </c>
      <c r="O624">
        <v>677</v>
      </c>
      <c r="P624">
        <f t="shared" ca="1" si="38"/>
        <v>4</v>
      </c>
      <c r="Q624">
        <v>31</v>
      </c>
      <c r="R624">
        <v>3</v>
      </c>
      <c r="S624">
        <v>4.6500000000000004</v>
      </c>
      <c r="T624">
        <f t="shared" ca="1" si="39"/>
        <v>523</v>
      </c>
      <c r="U624" s="2">
        <f ca="1">Table3[[#This Row],[Total Operating Time (minutes)]]/Table3[[#This Row],[Production planning Time(minutes)]]</f>
        <v>0.77820267686424471</v>
      </c>
      <c r="V624" s="2">
        <f>Table3[[#This Row],[Units Produced]]/Table3[[#This Row],[Max Capacity]]</f>
        <v>0.88626292466765144</v>
      </c>
      <c r="W624" s="2">
        <f>Table3[[#This Row],[Good Units]]/Table3[[#This Row],[Units Produced]]</f>
        <v>0.98333333333333328</v>
      </c>
      <c r="X624" s="2">
        <f>Table3[[#This Row],[Total Operating Time (minutes)]]/Table3[[#This Row],[Units Produced]]</f>
        <v>0.67833333333333334</v>
      </c>
      <c r="Y624" s="2">
        <f>Table3[[#This Row],[Defective Units]]/Table3[[#This Row],[Units Produced]]</f>
        <v>1.6666666666666666E-2</v>
      </c>
      <c r="Z624" s="4">
        <f ca="1">Table3[[#This Row],[Total Operating Time (minutes)]]/Table3[[#This Row],[Available Time(minutes)]]</f>
        <v>6.359375</v>
      </c>
      <c r="AA624" s="2">
        <f>Table3[[#This Row],[Good Units]]/Table3[[#This Row],[Units Produced]]</f>
        <v>0.98333333333333328</v>
      </c>
      <c r="AB624" s="2">
        <f>Table3[[#This Row],[Scrap Units]]/Table3[[#This Row],[Units Produced]]</f>
        <v>6.6666666666666671E-3</v>
      </c>
      <c r="AC624" s="4">
        <f>Table3[[#This Row],[Units Produced]]/Table3[[#This Row],[Shift]]</f>
        <v>300</v>
      </c>
      <c r="AD624" s="2">
        <f>Table3[[#This Row],[Units Produced]]/Table3[[#This Row],[Max Capacity]]</f>
        <v>0.88626292466765144</v>
      </c>
      <c r="AE624" s="4">
        <f>Table3[[#This Row],[Repair Time (minutes)]]/Table3[[#This Row],[Number of Repairs]]</f>
        <v>10.333333333333334</v>
      </c>
      <c r="AF624" s="4">
        <f ca="1">Table3[[#This Row],[Total Operating Time (minutes)]]/Table3[[#This Row],[Number of failures]]</f>
        <v>101.75</v>
      </c>
      <c r="AG624" s="4">
        <f>Table3[[#This Row],[Orders Fulfilled]]/Table3[[#This Row],[Orders Received]]</f>
        <v>0.49206349206349204</v>
      </c>
      <c r="AH624" s="4">
        <f>Table3[[#This Row],[Units Produced]]/Table3[[#This Row],[Energy Consumed (kWh)]]</f>
        <v>4.2214873707169493</v>
      </c>
    </row>
    <row r="625" spans="1:34" x14ac:dyDescent="0.3">
      <c r="A625" s="1">
        <f t="shared" ca="1" si="36"/>
        <v>45157</v>
      </c>
      <c r="B625">
        <v>2</v>
      </c>
      <c r="C625" t="s">
        <v>18</v>
      </c>
      <c r="D625">
        <v>414</v>
      </c>
      <c r="E625">
        <v>385</v>
      </c>
      <c r="F625">
        <v>29</v>
      </c>
      <c r="G625">
        <f t="shared" ca="1" si="37"/>
        <v>69</v>
      </c>
      <c r="H625">
        <v>47</v>
      </c>
      <c r="I625">
        <v>575</v>
      </c>
      <c r="J625">
        <v>8</v>
      </c>
      <c r="K625">
        <v>187.83</v>
      </c>
      <c r="L625">
        <v>32</v>
      </c>
      <c r="M625">
        <v>60</v>
      </c>
      <c r="N625">
        <v>4.9400000000000004</v>
      </c>
      <c r="O625">
        <v>699</v>
      </c>
      <c r="P625">
        <f t="shared" ca="1" si="38"/>
        <v>6</v>
      </c>
      <c r="Q625">
        <v>34</v>
      </c>
      <c r="R625">
        <v>4</v>
      </c>
      <c r="S625">
        <v>5.0199999999999996</v>
      </c>
      <c r="T625">
        <f t="shared" ca="1" si="39"/>
        <v>505</v>
      </c>
      <c r="U625" s="2">
        <f ca="1">Table3[[#This Row],[Total Operating Time (minutes)]]/Table3[[#This Row],[Production planning Time(minutes)]]</f>
        <v>1.1386138613861385</v>
      </c>
      <c r="V625" s="2">
        <f>Table3[[#This Row],[Units Produced]]/Table3[[#This Row],[Max Capacity]]</f>
        <v>0.59227467811158796</v>
      </c>
      <c r="W625" s="2">
        <f>Table3[[#This Row],[Good Units]]/Table3[[#This Row],[Units Produced]]</f>
        <v>0.92995169082125606</v>
      </c>
      <c r="X625" s="2">
        <f>Table3[[#This Row],[Total Operating Time (minutes)]]/Table3[[#This Row],[Units Produced]]</f>
        <v>1.3888888888888888</v>
      </c>
      <c r="Y625" s="2">
        <f>Table3[[#This Row],[Defective Units]]/Table3[[#This Row],[Units Produced]]</f>
        <v>7.0048309178743967E-2</v>
      </c>
      <c r="Z625" s="4">
        <f ca="1">Table3[[#This Row],[Total Operating Time (minutes)]]/Table3[[#This Row],[Available Time(minutes)]]</f>
        <v>8.3333333333333339</v>
      </c>
      <c r="AA625" s="2">
        <f>Table3[[#This Row],[Good Units]]/Table3[[#This Row],[Units Produced]]</f>
        <v>0.92995169082125606</v>
      </c>
      <c r="AB625" s="2">
        <f>Table3[[#This Row],[Scrap Units]]/Table3[[#This Row],[Units Produced]]</f>
        <v>1.932367149758454E-2</v>
      </c>
      <c r="AC625" s="4">
        <f>Table3[[#This Row],[Units Produced]]/Table3[[#This Row],[Shift]]</f>
        <v>207</v>
      </c>
      <c r="AD625" s="2">
        <f>Table3[[#This Row],[Units Produced]]/Table3[[#This Row],[Max Capacity]]</f>
        <v>0.59227467811158796</v>
      </c>
      <c r="AE625" s="4">
        <f>Table3[[#This Row],[Repair Time (minutes)]]/Table3[[#This Row],[Number of Repairs]]</f>
        <v>8.5</v>
      </c>
      <c r="AF625" s="4">
        <f ca="1">Table3[[#This Row],[Total Operating Time (minutes)]]/Table3[[#This Row],[Number of failures]]</f>
        <v>95.833333333333329</v>
      </c>
      <c r="AG625" s="4">
        <f>Table3[[#This Row],[Orders Fulfilled]]/Table3[[#This Row],[Orders Received]]</f>
        <v>0.53333333333333333</v>
      </c>
      <c r="AH625" s="4">
        <f>Table3[[#This Row],[Units Produced]]/Table3[[#This Row],[Energy Consumed (kWh)]]</f>
        <v>2.2041207474844273</v>
      </c>
    </row>
    <row r="626" spans="1:34" x14ac:dyDescent="0.3">
      <c r="A626" s="1">
        <f t="shared" ca="1" si="36"/>
        <v>45277</v>
      </c>
      <c r="B626">
        <v>3</v>
      </c>
      <c r="C626" t="s">
        <v>19</v>
      </c>
      <c r="D626">
        <v>484</v>
      </c>
      <c r="E626">
        <v>470</v>
      </c>
      <c r="F626">
        <v>14</v>
      </c>
      <c r="G626">
        <f t="shared" ca="1" si="37"/>
        <v>63</v>
      </c>
      <c r="H626">
        <v>42</v>
      </c>
      <c r="I626">
        <v>556</v>
      </c>
      <c r="J626">
        <v>9</v>
      </c>
      <c r="K626">
        <v>169.34</v>
      </c>
      <c r="L626">
        <v>59</v>
      </c>
      <c r="M626">
        <v>33</v>
      </c>
      <c r="N626">
        <v>4.04</v>
      </c>
      <c r="O626">
        <v>617</v>
      </c>
      <c r="P626">
        <f t="shared" ca="1" si="38"/>
        <v>3</v>
      </c>
      <c r="Q626">
        <v>24</v>
      </c>
      <c r="R626">
        <v>5</v>
      </c>
      <c r="S626">
        <v>7.75</v>
      </c>
      <c r="T626">
        <f t="shared" ca="1" si="39"/>
        <v>574</v>
      </c>
      <c r="U626" s="2">
        <f ca="1">Table3[[#This Row],[Total Operating Time (minutes)]]/Table3[[#This Row],[Production planning Time(minutes)]]</f>
        <v>0.96864111498257843</v>
      </c>
      <c r="V626" s="2">
        <f>Table3[[#This Row],[Units Produced]]/Table3[[#This Row],[Max Capacity]]</f>
        <v>0.78444084278768234</v>
      </c>
      <c r="W626" s="2">
        <f>Table3[[#This Row],[Good Units]]/Table3[[#This Row],[Units Produced]]</f>
        <v>0.97107438016528924</v>
      </c>
      <c r="X626" s="2">
        <f>Table3[[#This Row],[Total Operating Time (minutes)]]/Table3[[#This Row],[Units Produced]]</f>
        <v>1.1487603305785123</v>
      </c>
      <c r="Y626" s="2">
        <f>Table3[[#This Row],[Defective Units]]/Table3[[#This Row],[Units Produced]]</f>
        <v>2.8925619834710745E-2</v>
      </c>
      <c r="Z626" s="4">
        <f ca="1">Table3[[#This Row],[Total Operating Time (minutes)]]/Table3[[#This Row],[Available Time(minutes)]]</f>
        <v>8.825396825396826</v>
      </c>
      <c r="AA626" s="2">
        <f>Table3[[#This Row],[Good Units]]/Table3[[#This Row],[Units Produced]]</f>
        <v>0.97107438016528924</v>
      </c>
      <c r="AB626" s="2">
        <f>Table3[[#This Row],[Scrap Units]]/Table3[[#This Row],[Units Produced]]</f>
        <v>1.859504132231405E-2</v>
      </c>
      <c r="AC626" s="4">
        <f>Table3[[#This Row],[Units Produced]]/Table3[[#This Row],[Shift]]</f>
        <v>161.33333333333334</v>
      </c>
      <c r="AD626" s="2">
        <f>Table3[[#This Row],[Units Produced]]/Table3[[#This Row],[Max Capacity]]</f>
        <v>0.78444084278768234</v>
      </c>
      <c r="AE626" s="4">
        <f>Table3[[#This Row],[Repair Time (minutes)]]/Table3[[#This Row],[Number of Repairs]]</f>
        <v>4.8</v>
      </c>
      <c r="AF626" s="4">
        <f ca="1">Table3[[#This Row],[Total Operating Time (minutes)]]/Table3[[#This Row],[Number of failures]]</f>
        <v>185.33333333333334</v>
      </c>
      <c r="AG626" s="4">
        <f>Table3[[#This Row],[Orders Fulfilled]]/Table3[[#This Row],[Orders Received]]</f>
        <v>1.7878787878787878</v>
      </c>
      <c r="AH626" s="4">
        <f>Table3[[#This Row],[Units Produced]]/Table3[[#This Row],[Energy Consumed (kWh)]]</f>
        <v>2.858155190740522</v>
      </c>
    </row>
    <row r="627" spans="1:34" x14ac:dyDescent="0.3">
      <c r="A627" s="1">
        <f t="shared" ca="1" si="36"/>
        <v>45016</v>
      </c>
      <c r="B627">
        <v>3</v>
      </c>
      <c r="C627" t="s">
        <v>18</v>
      </c>
      <c r="D627">
        <v>572</v>
      </c>
      <c r="E627">
        <v>547</v>
      </c>
      <c r="F627">
        <v>25</v>
      </c>
      <c r="G627">
        <f t="shared" ca="1" si="37"/>
        <v>63</v>
      </c>
      <c r="H627">
        <v>37</v>
      </c>
      <c r="I627">
        <v>531</v>
      </c>
      <c r="J627">
        <v>10</v>
      </c>
      <c r="K627">
        <v>196.31</v>
      </c>
      <c r="L627">
        <v>46</v>
      </c>
      <c r="M627">
        <v>46</v>
      </c>
      <c r="N627">
        <v>3.72</v>
      </c>
      <c r="O627">
        <v>603</v>
      </c>
      <c r="P627">
        <f t="shared" ca="1" si="38"/>
        <v>3</v>
      </c>
      <c r="Q627">
        <v>39</v>
      </c>
      <c r="R627">
        <v>2</v>
      </c>
      <c r="S627">
        <v>7.3</v>
      </c>
      <c r="T627">
        <f t="shared" ca="1" si="39"/>
        <v>581</v>
      </c>
      <c r="U627" s="2">
        <f ca="1">Table3[[#This Row],[Total Operating Time (minutes)]]/Table3[[#This Row],[Production planning Time(minutes)]]</f>
        <v>0.91394148020654042</v>
      </c>
      <c r="V627" s="2">
        <f>Table3[[#This Row],[Units Produced]]/Table3[[#This Row],[Max Capacity]]</f>
        <v>0.94859038142620233</v>
      </c>
      <c r="W627" s="2">
        <f>Table3[[#This Row],[Good Units]]/Table3[[#This Row],[Units Produced]]</f>
        <v>0.95629370629370625</v>
      </c>
      <c r="X627" s="2">
        <f>Table3[[#This Row],[Total Operating Time (minutes)]]/Table3[[#This Row],[Units Produced]]</f>
        <v>0.92832167832167833</v>
      </c>
      <c r="Y627" s="2">
        <f>Table3[[#This Row],[Defective Units]]/Table3[[#This Row],[Units Produced]]</f>
        <v>4.3706293706293704E-2</v>
      </c>
      <c r="Z627" s="4">
        <f ca="1">Table3[[#This Row],[Total Operating Time (minutes)]]/Table3[[#This Row],[Available Time(minutes)]]</f>
        <v>8.4285714285714288</v>
      </c>
      <c r="AA627" s="2">
        <f>Table3[[#This Row],[Good Units]]/Table3[[#This Row],[Units Produced]]</f>
        <v>0.95629370629370625</v>
      </c>
      <c r="AB627" s="2">
        <f>Table3[[#This Row],[Scrap Units]]/Table3[[#This Row],[Units Produced]]</f>
        <v>1.7482517482517484E-2</v>
      </c>
      <c r="AC627" s="4">
        <f>Table3[[#This Row],[Units Produced]]/Table3[[#This Row],[Shift]]</f>
        <v>190.66666666666666</v>
      </c>
      <c r="AD627" s="2">
        <f>Table3[[#This Row],[Units Produced]]/Table3[[#This Row],[Max Capacity]]</f>
        <v>0.94859038142620233</v>
      </c>
      <c r="AE627" s="4">
        <f>Table3[[#This Row],[Repair Time (minutes)]]/Table3[[#This Row],[Number of Repairs]]</f>
        <v>19.5</v>
      </c>
      <c r="AF627" s="4">
        <f ca="1">Table3[[#This Row],[Total Operating Time (minutes)]]/Table3[[#This Row],[Number of failures]]</f>
        <v>177</v>
      </c>
      <c r="AG627" s="4">
        <f>Table3[[#This Row],[Orders Fulfilled]]/Table3[[#This Row],[Orders Received]]</f>
        <v>1</v>
      </c>
      <c r="AH627" s="4">
        <f>Table3[[#This Row],[Units Produced]]/Table3[[#This Row],[Energy Consumed (kWh)]]</f>
        <v>2.9137588507972083</v>
      </c>
    </row>
    <row r="628" spans="1:34" x14ac:dyDescent="0.3">
      <c r="A628" s="1">
        <f t="shared" ca="1" si="36"/>
        <v>45088</v>
      </c>
      <c r="B628">
        <v>1</v>
      </c>
      <c r="C628" t="s">
        <v>21</v>
      </c>
      <c r="D628">
        <v>450</v>
      </c>
      <c r="E628">
        <v>433</v>
      </c>
      <c r="F628">
        <v>17</v>
      </c>
      <c r="G628">
        <f t="shared" ca="1" si="37"/>
        <v>69</v>
      </c>
      <c r="H628">
        <v>60</v>
      </c>
      <c r="I628">
        <v>517</v>
      </c>
      <c r="J628">
        <v>2</v>
      </c>
      <c r="K628">
        <v>125.18</v>
      </c>
      <c r="L628">
        <v>35</v>
      </c>
      <c r="M628">
        <v>68</v>
      </c>
      <c r="N628">
        <v>3.39</v>
      </c>
      <c r="O628">
        <v>648</v>
      </c>
      <c r="P628">
        <f t="shared" ca="1" si="38"/>
        <v>6</v>
      </c>
      <c r="Q628">
        <v>22</v>
      </c>
      <c r="R628">
        <v>1</v>
      </c>
      <c r="S628">
        <v>7.65</v>
      </c>
      <c r="T628">
        <f t="shared" ca="1" si="39"/>
        <v>597</v>
      </c>
      <c r="U628" s="2">
        <f ca="1">Table3[[#This Row],[Total Operating Time (minutes)]]/Table3[[#This Row],[Production planning Time(minutes)]]</f>
        <v>0.86599664991624792</v>
      </c>
      <c r="V628" s="2">
        <f>Table3[[#This Row],[Units Produced]]/Table3[[#This Row],[Max Capacity]]</f>
        <v>0.69444444444444442</v>
      </c>
      <c r="W628" s="2">
        <f>Table3[[#This Row],[Good Units]]/Table3[[#This Row],[Units Produced]]</f>
        <v>0.9622222222222222</v>
      </c>
      <c r="X628" s="2">
        <f>Table3[[#This Row],[Total Operating Time (minutes)]]/Table3[[#This Row],[Units Produced]]</f>
        <v>1.1488888888888888</v>
      </c>
      <c r="Y628" s="2">
        <f>Table3[[#This Row],[Defective Units]]/Table3[[#This Row],[Units Produced]]</f>
        <v>3.7777777777777778E-2</v>
      </c>
      <c r="Z628" s="4">
        <f ca="1">Table3[[#This Row],[Total Operating Time (minutes)]]/Table3[[#This Row],[Available Time(minutes)]]</f>
        <v>7.4927536231884062</v>
      </c>
      <c r="AA628" s="2">
        <f>Table3[[#This Row],[Good Units]]/Table3[[#This Row],[Units Produced]]</f>
        <v>0.9622222222222222</v>
      </c>
      <c r="AB628" s="2">
        <f>Table3[[#This Row],[Scrap Units]]/Table3[[#This Row],[Units Produced]]</f>
        <v>4.4444444444444444E-3</v>
      </c>
      <c r="AC628" s="4">
        <f>Table3[[#This Row],[Units Produced]]/Table3[[#This Row],[Shift]]</f>
        <v>450</v>
      </c>
      <c r="AD628" s="2">
        <f>Table3[[#This Row],[Units Produced]]/Table3[[#This Row],[Max Capacity]]</f>
        <v>0.69444444444444442</v>
      </c>
      <c r="AE628" s="4">
        <f>Table3[[#This Row],[Repair Time (minutes)]]/Table3[[#This Row],[Number of Repairs]]</f>
        <v>22</v>
      </c>
      <c r="AF628" s="4">
        <f ca="1">Table3[[#This Row],[Total Operating Time (minutes)]]/Table3[[#This Row],[Number of failures]]</f>
        <v>86.166666666666671</v>
      </c>
      <c r="AG628" s="4">
        <f>Table3[[#This Row],[Orders Fulfilled]]/Table3[[#This Row],[Orders Received]]</f>
        <v>0.51470588235294112</v>
      </c>
      <c r="AH628" s="4">
        <f>Table3[[#This Row],[Units Produced]]/Table3[[#This Row],[Energy Consumed (kWh)]]</f>
        <v>3.5948234542259145</v>
      </c>
    </row>
    <row r="629" spans="1:34" x14ac:dyDescent="0.3">
      <c r="A629" s="1">
        <f t="shared" ca="1" si="36"/>
        <v>45081</v>
      </c>
      <c r="B629">
        <v>2</v>
      </c>
      <c r="C629" t="s">
        <v>19</v>
      </c>
      <c r="D629">
        <v>499</v>
      </c>
      <c r="E629">
        <v>486</v>
      </c>
      <c r="F629">
        <v>13</v>
      </c>
      <c r="G629">
        <f t="shared" ca="1" si="37"/>
        <v>63</v>
      </c>
      <c r="H629">
        <v>27</v>
      </c>
      <c r="I629">
        <v>427</v>
      </c>
      <c r="J629">
        <v>8</v>
      </c>
      <c r="K629">
        <v>121.87</v>
      </c>
      <c r="L629">
        <v>59</v>
      </c>
      <c r="M629">
        <v>37</v>
      </c>
      <c r="N629">
        <v>4.66</v>
      </c>
      <c r="O629">
        <v>695</v>
      </c>
      <c r="P629">
        <f t="shared" ca="1" si="38"/>
        <v>5</v>
      </c>
      <c r="Q629">
        <v>34</v>
      </c>
      <c r="R629">
        <v>3</v>
      </c>
      <c r="S629">
        <v>4.01</v>
      </c>
      <c r="T629">
        <f t="shared" ca="1" si="39"/>
        <v>502</v>
      </c>
      <c r="U629" s="2">
        <f ca="1">Table3[[#This Row],[Total Operating Time (minutes)]]/Table3[[#This Row],[Production planning Time(minutes)]]</f>
        <v>0.85059760956175301</v>
      </c>
      <c r="V629" s="2">
        <f>Table3[[#This Row],[Units Produced]]/Table3[[#This Row],[Max Capacity]]</f>
        <v>0.71798561151079132</v>
      </c>
      <c r="W629" s="2">
        <f>Table3[[#This Row],[Good Units]]/Table3[[#This Row],[Units Produced]]</f>
        <v>0.97394789579158314</v>
      </c>
      <c r="X629" s="2">
        <f>Table3[[#This Row],[Total Operating Time (minutes)]]/Table3[[#This Row],[Units Produced]]</f>
        <v>0.85571142284569135</v>
      </c>
      <c r="Y629" s="2">
        <f>Table3[[#This Row],[Defective Units]]/Table3[[#This Row],[Units Produced]]</f>
        <v>2.6052104208416832E-2</v>
      </c>
      <c r="Z629" s="4">
        <f ca="1">Table3[[#This Row],[Total Operating Time (minutes)]]/Table3[[#This Row],[Available Time(minutes)]]</f>
        <v>6.7777777777777777</v>
      </c>
      <c r="AA629" s="2">
        <f>Table3[[#This Row],[Good Units]]/Table3[[#This Row],[Units Produced]]</f>
        <v>0.97394789579158314</v>
      </c>
      <c r="AB629" s="2">
        <f>Table3[[#This Row],[Scrap Units]]/Table3[[#This Row],[Units Produced]]</f>
        <v>1.6032064128256512E-2</v>
      </c>
      <c r="AC629" s="4">
        <f>Table3[[#This Row],[Units Produced]]/Table3[[#This Row],[Shift]]</f>
        <v>249.5</v>
      </c>
      <c r="AD629" s="2">
        <f>Table3[[#This Row],[Units Produced]]/Table3[[#This Row],[Max Capacity]]</f>
        <v>0.71798561151079132</v>
      </c>
      <c r="AE629" s="4">
        <f>Table3[[#This Row],[Repair Time (minutes)]]/Table3[[#This Row],[Number of Repairs]]</f>
        <v>11.333333333333334</v>
      </c>
      <c r="AF629" s="4">
        <f ca="1">Table3[[#This Row],[Total Operating Time (minutes)]]/Table3[[#This Row],[Number of failures]]</f>
        <v>85.4</v>
      </c>
      <c r="AG629" s="4">
        <f>Table3[[#This Row],[Orders Fulfilled]]/Table3[[#This Row],[Orders Received]]</f>
        <v>1.5945945945945945</v>
      </c>
      <c r="AH629" s="4">
        <f>Table3[[#This Row],[Units Produced]]/Table3[[#This Row],[Energy Consumed (kWh)]]</f>
        <v>4.0945269549519976</v>
      </c>
    </row>
    <row r="630" spans="1:34" x14ac:dyDescent="0.3">
      <c r="A630" s="1">
        <f t="shared" ca="1" si="36"/>
        <v>45103</v>
      </c>
      <c r="B630">
        <v>1</v>
      </c>
      <c r="C630" t="s">
        <v>19</v>
      </c>
      <c r="D630">
        <v>524</v>
      </c>
      <c r="E630">
        <v>500</v>
      </c>
      <c r="F630">
        <v>24</v>
      </c>
      <c r="G630">
        <f t="shared" ca="1" si="37"/>
        <v>69</v>
      </c>
      <c r="H630">
        <v>44</v>
      </c>
      <c r="I630">
        <v>551</v>
      </c>
      <c r="J630">
        <v>5</v>
      </c>
      <c r="K630">
        <v>118.86</v>
      </c>
      <c r="L630">
        <v>48</v>
      </c>
      <c r="M630">
        <v>51</v>
      </c>
      <c r="N630">
        <v>4.9800000000000004</v>
      </c>
      <c r="O630">
        <v>621</v>
      </c>
      <c r="P630">
        <f t="shared" ca="1" si="38"/>
        <v>2</v>
      </c>
      <c r="Q630">
        <v>40</v>
      </c>
      <c r="R630">
        <v>2</v>
      </c>
      <c r="S630">
        <v>7.59</v>
      </c>
      <c r="T630">
        <f t="shared" ca="1" si="39"/>
        <v>547</v>
      </c>
      <c r="U630" s="2">
        <f ca="1">Table3[[#This Row],[Total Operating Time (minutes)]]/Table3[[#This Row],[Production planning Time(minutes)]]</f>
        <v>1.0073126142595978</v>
      </c>
      <c r="V630" s="2">
        <f>Table3[[#This Row],[Units Produced]]/Table3[[#This Row],[Max Capacity]]</f>
        <v>0.8438003220611916</v>
      </c>
      <c r="W630" s="2">
        <f>Table3[[#This Row],[Good Units]]/Table3[[#This Row],[Units Produced]]</f>
        <v>0.95419847328244278</v>
      </c>
      <c r="X630" s="2">
        <f>Table3[[#This Row],[Total Operating Time (minutes)]]/Table3[[#This Row],[Units Produced]]</f>
        <v>1.0515267175572518</v>
      </c>
      <c r="Y630" s="2">
        <f>Table3[[#This Row],[Defective Units]]/Table3[[#This Row],[Units Produced]]</f>
        <v>4.5801526717557252E-2</v>
      </c>
      <c r="Z630" s="4">
        <f ca="1">Table3[[#This Row],[Total Operating Time (minutes)]]/Table3[[#This Row],[Available Time(minutes)]]</f>
        <v>7.9855072463768115</v>
      </c>
      <c r="AA630" s="2">
        <f>Table3[[#This Row],[Good Units]]/Table3[[#This Row],[Units Produced]]</f>
        <v>0.95419847328244278</v>
      </c>
      <c r="AB630" s="2">
        <f>Table3[[#This Row],[Scrap Units]]/Table3[[#This Row],[Units Produced]]</f>
        <v>9.5419847328244278E-3</v>
      </c>
      <c r="AC630" s="4">
        <f>Table3[[#This Row],[Units Produced]]/Table3[[#This Row],[Shift]]</f>
        <v>524</v>
      </c>
      <c r="AD630" s="2">
        <f>Table3[[#This Row],[Units Produced]]/Table3[[#This Row],[Max Capacity]]</f>
        <v>0.8438003220611916</v>
      </c>
      <c r="AE630" s="4">
        <f>Table3[[#This Row],[Repair Time (minutes)]]/Table3[[#This Row],[Number of Repairs]]</f>
        <v>20</v>
      </c>
      <c r="AF630" s="4">
        <f ca="1">Table3[[#This Row],[Total Operating Time (minutes)]]/Table3[[#This Row],[Number of failures]]</f>
        <v>275.5</v>
      </c>
      <c r="AG630" s="4">
        <f>Table3[[#This Row],[Orders Fulfilled]]/Table3[[#This Row],[Orders Received]]</f>
        <v>0.94117647058823528</v>
      </c>
      <c r="AH630" s="4">
        <f>Table3[[#This Row],[Units Produced]]/Table3[[#This Row],[Energy Consumed (kWh)]]</f>
        <v>4.4085478714453981</v>
      </c>
    </row>
    <row r="631" spans="1:34" x14ac:dyDescent="0.3">
      <c r="A631" s="1">
        <f t="shared" ca="1" si="36"/>
        <v>45235</v>
      </c>
      <c r="B631">
        <v>3</v>
      </c>
      <c r="C631" t="s">
        <v>17</v>
      </c>
      <c r="D631">
        <v>476</v>
      </c>
      <c r="E631">
        <v>465</v>
      </c>
      <c r="F631">
        <v>11</v>
      </c>
      <c r="G631">
        <f t="shared" ca="1" si="37"/>
        <v>62</v>
      </c>
      <c r="H631">
        <v>37</v>
      </c>
      <c r="I631">
        <v>543</v>
      </c>
      <c r="J631">
        <v>10</v>
      </c>
      <c r="K631">
        <v>121.03</v>
      </c>
      <c r="L631">
        <v>60</v>
      </c>
      <c r="M631">
        <v>47</v>
      </c>
      <c r="N631">
        <v>4.92</v>
      </c>
      <c r="O631">
        <v>626</v>
      </c>
      <c r="P631">
        <f t="shared" ca="1" si="38"/>
        <v>6</v>
      </c>
      <c r="Q631">
        <v>38</v>
      </c>
      <c r="R631">
        <v>3</v>
      </c>
      <c r="S631">
        <v>5.15</v>
      </c>
      <c r="T631">
        <f t="shared" ca="1" si="39"/>
        <v>553</v>
      </c>
      <c r="U631" s="2">
        <f ca="1">Table3[[#This Row],[Total Operating Time (minutes)]]/Table3[[#This Row],[Production planning Time(minutes)]]</f>
        <v>0.98191681735985537</v>
      </c>
      <c r="V631" s="2">
        <f>Table3[[#This Row],[Units Produced]]/Table3[[#This Row],[Max Capacity]]</f>
        <v>0.76038338658146964</v>
      </c>
      <c r="W631" s="2">
        <f>Table3[[#This Row],[Good Units]]/Table3[[#This Row],[Units Produced]]</f>
        <v>0.97689075630252098</v>
      </c>
      <c r="X631" s="2">
        <f>Table3[[#This Row],[Total Operating Time (minutes)]]/Table3[[#This Row],[Units Produced]]</f>
        <v>1.1407563025210083</v>
      </c>
      <c r="Y631" s="2">
        <f>Table3[[#This Row],[Defective Units]]/Table3[[#This Row],[Units Produced]]</f>
        <v>2.3109243697478993E-2</v>
      </c>
      <c r="Z631" s="4">
        <f ca="1">Table3[[#This Row],[Total Operating Time (minutes)]]/Table3[[#This Row],[Available Time(minutes)]]</f>
        <v>8.758064516129032</v>
      </c>
      <c r="AA631" s="2">
        <f>Table3[[#This Row],[Good Units]]/Table3[[#This Row],[Units Produced]]</f>
        <v>0.97689075630252098</v>
      </c>
      <c r="AB631" s="2">
        <f>Table3[[#This Row],[Scrap Units]]/Table3[[#This Row],[Units Produced]]</f>
        <v>2.100840336134454E-2</v>
      </c>
      <c r="AC631" s="4">
        <f>Table3[[#This Row],[Units Produced]]/Table3[[#This Row],[Shift]]</f>
        <v>158.66666666666666</v>
      </c>
      <c r="AD631" s="2">
        <f>Table3[[#This Row],[Units Produced]]/Table3[[#This Row],[Max Capacity]]</f>
        <v>0.76038338658146964</v>
      </c>
      <c r="AE631" s="4">
        <f>Table3[[#This Row],[Repair Time (minutes)]]/Table3[[#This Row],[Number of Repairs]]</f>
        <v>12.666666666666666</v>
      </c>
      <c r="AF631" s="4">
        <f ca="1">Table3[[#This Row],[Total Operating Time (minutes)]]/Table3[[#This Row],[Number of failures]]</f>
        <v>90.5</v>
      </c>
      <c r="AG631" s="4">
        <f>Table3[[#This Row],[Orders Fulfilled]]/Table3[[#This Row],[Orders Received]]</f>
        <v>1.2765957446808511</v>
      </c>
      <c r="AH631" s="4">
        <f>Table3[[#This Row],[Units Produced]]/Table3[[#This Row],[Energy Consumed (kWh)]]</f>
        <v>3.9329091960670906</v>
      </c>
    </row>
    <row r="632" spans="1:34" x14ac:dyDescent="0.3">
      <c r="A632" s="1">
        <f t="shared" ca="1" si="36"/>
        <v>44965</v>
      </c>
      <c r="B632">
        <v>3</v>
      </c>
      <c r="C632" t="s">
        <v>18</v>
      </c>
      <c r="D632">
        <v>554</v>
      </c>
      <c r="E632">
        <v>540</v>
      </c>
      <c r="F632">
        <v>14</v>
      </c>
      <c r="G632">
        <f t="shared" ca="1" si="37"/>
        <v>61</v>
      </c>
      <c r="H632">
        <v>40</v>
      </c>
      <c r="I632">
        <v>540</v>
      </c>
      <c r="J632">
        <v>8</v>
      </c>
      <c r="K632">
        <v>170.63</v>
      </c>
      <c r="L632">
        <v>50</v>
      </c>
      <c r="M632">
        <v>38</v>
      </c>
      <c r="N632">
        <v>4.6100000000000003</v>
      </c>
      <c r="O632">
        <v>699</v>
      </c>
      <c r="P632">
        <f t="shared" ca="1" si="38"/>
        <v>7</v>
      </c>
      <c r="Q632">
        <v>35</v>
      </c>
      <c r="R632">
        <v>4</v>
      </c>
      <c r="S632">
        <v>6.95</v>
      </c>
      <c r="T632">
        <f t="shared" ca="1" si="39"/>
        <v>597</v>
      </c>
      <c r="U632" s="2">
        <f ca="1">Table3[[#This Row],[Total Operating Time (minutes)]]/Table3[[#This Row],[Production planning Time(minutes)]]</f>
        <v>0.90452261306532666</v>
      </c>
      <c r="V632" s="2">
        <f>Table3[[#This Row],[Units Produced]]/Table3[[#This Row],[Max Capacity]]</f>
        <v>0.79256080114449212</v>
      </c>
      <c r="W632" s="2">
        <f>Table3[[#This Row],[Good Units]]/Table3[[#This Row],[Units Produced]]</f>
        <v>0.97472924187725629</v>
      </c>
      <c r="X632" s="2">
        <f>Table3[[#This Row],[Total Operating Time (minutes)]]/Table3[[#This Row],[Units Produced]]</f>
        <v>0.97472924187725629</v>
      </c>
      <c r="Y632" s="2">
        <f>Table3[[#This Row],[Defective Units]]/Table3[[#This Row],[Units Produced]]</f>
        <v>2.5270758122743681E-2</v>
      </c>
      <c r="Z632" s="4">
        <f ca="1">Table3[[#This Row],[Total Operating Time (minutes)]]/Table3[[#This Row],[Available Time(minutes)]]</f>
        <v>8.8524590163934427</v>
      </c>
      <c r="AA632" s="2">
        <f>Table3[[#This Row],[Good Units]]/Table3[[#This Row],[Units Produced]]</f>
        <v>0.97472924187725629</v>
      </c>
      <c r="AB632" s="2">
        <f>Table3[[#This Row],[Scrap Units]]/Table3[[#This Row],[Units Produced]]</f>
        <v>1.444043321299639E-2</v>
      </c>
      <c r="AC632" s="4">
        <f>Table3[[#This Row],[Units Produced]]/Table3[[#This Row],[Shift]]</f>
        <v>184.66666666666666</v>
      </c>
      <c r="AD632" s="2">
        <f>Table3[[#This Row],[Units Produced]]/Table3[[#This Row],[Max Capacity]]</f>
        <v>0.79256080114449212</v>
      </c>
      <c r="AE632" s="4">
        <f>Table3[[#This Row],[Repair Time (minutes)]]/Table3[[#This Row],[Number of Repairs]]</f>
        <v>8.75</v>
      </c>
      <c r="AF632" s="4">
        <f ca="1">Table3[[#This Row],[Total Operating Time (minutes)]]/Table3[[#This Row],[Number of failures]]</f>
        <v>77.142857142857139</v>
      </c>
      <c r="AG632" s="4">
        <f>Table3[[#This Row],[Orders Fulfilled]]/Table3[[#This Row],[Orders Received]]</f>
        <v>1.3157894736842106</v>
      </c>
      <c r="AH632" s="4">
        <f>Table3[[#This Row],[Units Produced]]/Table3[[#This Row],[Energy Consumed (kWh)]]</f>
        <v>3.246791302818965</v>
      </c>
    </row>
    <row r="633" spans="1:34" x14ac:dyDescent="0.3">
      <c r="A633" s="1">
        <f t="shared" ca="1" si="36"/>
        <v>45233</v>
      </c>
      <c r="B633">
        <v>3</v>
      </c>
      <c r="C633" t="s">
        <v>17</v>
      </c>
      <c r="D633">
        <v>559</v>
      </c>
      <c r="E633">
        <v>533</v>
      </c>
      <c r="F633">
        <v>26</v>
      </c>
      <c r="G633">
        <f t="shared" ca="1" si="37"/>
        <v>70</v>
      </c>
      <c r="H633">
        <v>38</v>
      </c>
      <c r="I633">
        <v>466</v>
      </c>
      <c r="J633">
        <v>9</v>
      </c>
      <c r="K633">
        <v>194.84</v>
      </c>
      <c r="L633">
        <v>57</v>
      </c>
      <c r="M633">
        <v>37</v>
      </c>
      <c r="N633">
        <v>4.2699999999999996</v>
      </c>
      <c r="O633">
        <v>668</v>
      </c>
      <c r="P633">
        <f t="shared" ca="1" si="38"/>
        <v>7</v>
      </c>
      <c r="Q633">
        <v>26</v>
      </c>
      <c r="R633">
        <v>1</v>
      </c>
      <c r="S633">
        <v>3.46</v>
      </c>
      <c r="T633">
        <f t="shared" ca="1" si="39"/>
        <v>520</v>
      </c>
      <c r="U633" s="2">
        <f ca="1">Table3[[#This Row],[Total Operating Time (minutes)]]/Table3[[#This Row],[Production planning Time(minutes)]]</f>
        <v>0.89615384615384619</v>
      </c>
      <c r="V633" s="2">
        <f>Table3[[#This Row],[Units Produced]]/Table3[[#This Row],[Max Capacity]]</f>
        <v>0.83682634730538918</v>
      </c>
      <c r="W633" s="2">
        <f>Table3[[#This Row],[Good Units]]/Table3[[#This Row],[Units Produced]]</f>
        <v>0.95348837209302328</v>
      </c>
      <c r="X633" s="2">
        <f>Table3[[#This Row],[Total Operating Time (minutes)]]/Table3[[#This Row],[Units Produced]]</f>
        <v>0.83363148479427551</v>
      </c>
      <c r="Y633" s="2">
        <f>Table3[[#This Row],[Defective Units]]/Table3[[#This Row],[Units Produced]]</f>
        <v>4.6511627906976744E-2</v>
      </c>
      <c r="Z633" s="4">
        <f ca="1">Table3[[#This Row],[Total Operating Time (minutes)]]/Table3[[#This Row],[Available Time(minutes)]]</f>
        <v>6.6571428571428575</v>
      </c>
      <c r="AA633" s="2">
        <f>Table3[[#This Row],[Good Units]]/Table3[[#This Row],[Units Produced]]</f>
        <v>0.95348837209302328</v>
      </c>
      <c r="AB633" s="2">
        <f>Table3[[#This Row],[Scrap Units]]/Table3[[#This Row],[Units Produced]]</f>
        <v>1.6100178890876567E-2</v>
      </c>
      <c r="AC633" s="4">
        <f>Table3[[#This Row],[Units Produced]]/Table3[[#This Row],[Shift]]</f>
        <v>186.33333333333334</v>
      </c>
      <c r="AD633" s="2">
        <f>Table3[[#This Row],[Units Produced]]/Table3[[#This Row],[Max Capacity]]</f>
        <v>0.83682634730538918</v>
      </c>
      <c r="AE633" s="4">
        <f>Table3[[#This Row],[Repair Time (minutes)]]/Table3[[#This Row],[Number of Repairs]]</f>
        <v>26</v>
      </c>
      <c r="AF633" s="4">
        <f ca="1">Table3[[#This Row],[Total Operating Time (minutes)]]/Table3[[#This Row],[Number of failures]]</f>
        <v>66.571428571428569</v>
      </c>
      <c r="AG633" s="4">
        <f>Table3[[#This Row],[Orders Fulfilled]]/Table3[[#This Row],[Orders Received]]</f>
        <v>1.5405405405405406</v>
      </c>
      <c r="AH633" s="4">
        <f>Table3[[#This Row],[Units Produced]]/Table3[[#This Row],[Energy Consumed (kWh)]]</f>
        <v>2.86902073496202</v>
      </c>
    </row>
    <row r="634" spans="1:34" x14ac:dyDescent="0.3">
      <c r="A634" s="1">
        <f t="shared" ca="1" si="36"/>
        <v>45044</v>
      </c>
      <c r="B634">
        <v>3</v>
      </c>
      <c r="C634" t="s">
        <v>17</v>
      </c>
      <c r="D634">
        <v>585</v>
      </c>
      <c r="E634">
        <v>568</v>
      </c>
      <c r="F634">
        <v>17</v>
      </c>
      <c r="G634">
        <f t="shared" ca="1" si="37"/>
        <v>70</v>
      </c>
      <c r="H634">
        <v>18</v>
      </c>
      <c r="I634">
        <v>442</v>
      </c>
      <c r="J634">
        <v>7</v>
      </c>
      <c r="K634">
        <v>147.41999999999999</v>
      </c>
      <c r="L634">
        <v>37</v>
      </c>
      <c r="M634">
        <v>62</v>
      </c>
      <c r="N634">
        <v>2.8</v>
      </c>
      <c r="O634">
        <v>652</v>
      </c>
      <c r="P634">
        <f t="shared" ca="1" si="38"/>
        <v>1</v>
      </c>
      <c r="Q634">
        <v>24</v>
      </c>
      <c r="R634">
        <v>2</v>
      </c>
      <c r="S634">
        <v>5.16</v>
      </c>
      <c r="T634">
        <f t="shared" ca="1" si="39"/>
        <v>511</v>
      </c>
      <c r="U634" s="2">
        <f ca="1">Table3[[#This Row],[Total Operating Time (minutes)]]/Table3[[#This Row],[Production planning Time(minutes)]]</f>
        <v>0.86497064579256355</v>
      </c>
      <c r="V634" s="2">
        <f>Table3[[#This Row],[Units Produced]]/Table3[[#This Row],[Max Capacity]]</f>
        <v>0.89723926380368102</v>
      </c>
      <c r="W634" s="2">
        <f>Table3[[#This Row],[Good Units]]/Table3[[#This Row],[Units Produced]]</f>
        <v>0.97094017094017093</v>
      </c>
      <c r="X634" s="2">
        <f>Table3[[#This Row],[Total Operating Time (minutes)]]/Table3[[#This Row],[Units Produced]]</f>
        <v>0.75555555555555554</v>
      </c>
      <c r="Y634" s="2">
        <f>Table3[[#This Row],[Defective Units]]/Table3[[#This Row],[Units Produced]]</f>
        <v>2.9059829059829061E-2</v>
      </c>
      <c r="Z634" s="4">
        <f ca="1">Table3[[#This Row],[Total Operating Time (minutes)]]/Table3[[#This Row],[Available Time(minutes)]]</f>
        <v>6.3142857142857141</v>
      </c>
      <c r="AA634" s="2">
        <f>Table3[[#This Row],[Good Units]]/Table3[[#This Row],[Units Produced]]</f>
        <v>0.97094017094017093</v>
      </c>
      <c r="AB634" s="2">
        <f>Table3[[#This Row],[Scrap Units]]/Table3[[#This Row],[Units Produced]]</f>
        <v>1.1965811965811967E-2</v>
      </c>
      <c r="AC634" s="4">
        <f>Table3[[#This Row],[Units Produced]]/Table3[[#This Row],[Shift]]</f>
        <v>195</v>
      </c>
      <c r="AD634" s="2">
        <f>Table3[[#This Row],[Units Produced]]/Table3[[#This Row],[Max Capacity]]</f>
        <v>0.89723926380368102</v>
      </c>
      <c r="AE634" s="4">
        <f>Table3[[#This Row],[Repair Time (minutes)]]/Table3[[#This Row],[Number of Repairs]]</f>
        <v>12</v>
      </c>
      <c r="AF634" s="4">
        <f ca="1">Table3[[#This Row],[Total Operating Time (minutes)]]/Table3[[#This Row],[Number of failures]]</f>
        <v>442</v>
      </c>
      <c r="AG634" s="4">
        <f>Table3[[#This Row],[Orders Fulfilled]]/Table3[[#This Row],[Orders Received]]</f>
        <v>0.59677419354838712</v>
      </c>
      <c r="AH634" s="4">
        <f>Table3[[#This Row],[Units Produced]]/Table3[[#This Row],[Energy Consumed (kWh)]]</f>
        <v>3.9682539682539688</v>
      </c>
    </row>
    <row r="635" spans="1:34" x14ac:dyDescent="0.3">
      <c r="A635" s="1">
        <f t="shared" ca="1" si="36"/>
        <v>45275</v>
      </c>
      <c r="B635">
        <v>2</v>
      </c>
      <c r="C635" t="s">
        <v>18</v>
      </c>
      <c r="D635">
        <v>606</v>
      </c>
      <c r="E635">
        <v>583</v>
      </c>
      <c r="F635">
        <v>23</v>
      </c>
      <c r="G635">
        <f t="shared" ca="1" si="37"/>
        <v>62</v>
      </c>
      <c r="H635">
        <v>10</v>
      </c>
      <c r="I635">
        <v>488</v>
      </c>
      <c r="J635">
        <v>8</v>
      </c>
      <c r="K635">
        <v>161.44999999999999</v>
      </c>
      <c r="L635">
        <v>42</v>
      </c>
      <c r="M635">
        <v>62</v>
      </c>
      <c r="N635">
        <v>4.41</v>
      </c>
      <c r="O635">
        <v>609</v>
      </c>
      <c r="P635">
        <f t="shared" ca="1" si="38"/>
        <v>3</v>
      </c>
      <c r="Q635">
        <v>29</v>
      </c>
      <c r="R635">
        <v>1</v>
      </c>
      <c r="S635">
        <v>6.2</v>
      </c>
      <c r="T635">
        <f t="shared" ca="1" si="39"/>
        <v>568</v>
      </c>
      <c r="U635" s="2">
        <f ca="1">Table3[[#This Row],[Total Operating Time (minutes)]]/Table3[[#This Row],[Production planning Time(minutes)]]</f>
        <v>0.85915492957746475</v>
      </c>
      <c r="V635" s="2">
        <f>Table3[[#This Row],[Units Produced]]/Table3[[#This Row],[Max Capacity]]</f>
        <v>0.99507389162561577</v>
      </c>
      <c r="W635" s="2">
        <f>Table3[[#This Row],[Good Units]]/Table3[[#This Row],[Units Produced]]</f>
        <v>0.96204620462046209</v>
      </c>
      <c r="X635" s="2">
        <f>Table3[[#This Row],[Total Operating Time (minutes)]]/Table3[[#This Row],[Units Produced]]</f>
        <v>0.80528052805280526</v>
      </c>
      <c r="Y635" s="2">
        <f>Table3[[#This Row],[Defective Units]]/Table3[[#This Row],[Units Produced]]</f>
        <v>3.7953795379537955E-2</v>
      </c>
      <c r="Z635" s="4">
        <f ca="1">Table3[[#This Row],[Total Operating Time (minutes)]]/Table3[[#This Row],[Available Time(minutes)]]</f>
        <v>7.870967741935484</v>
      </c>
      <c r="AA635" s="2">
        <f>Table3[[#This Row],[Good Units]]/Table3[[#This Row],[Units Produced]]</f>
        <v>0.96204620462046209</v>
      </c>
      <c r="AB635" s="2">
        <f>Table3[[#This Row],[Scrap Units]]/Table3[[#This Row],[Units Produced]]</f>
        <v>1.3201320132013201E-2</v>
      </c>
      <c r="AC635" s="4">
        <f>Table3[[#This Row],[Units Produced]]/Table3[[#This Row],[Shift]]</f>
        <v>303</v>
      </c>
      <c r="AD635" s="2">
        <f>Table3[[#This Row],[Units Produced]]/Table3[[#This Row],[Max Capacity]]</f>
        <v>0.99507389162561577</v>
      </c>
      <c r="AE635" s="4">
        <f>Table3[[#This Row],[Repair Time (minutes)]]/Table3[[#This Row],[Number of Repairs]]</f>
        <v>29</v>
      </c>
      <c r="AF635" s="4">
        <f ca="1">Table3[[#This Row],[Total Operating Time (minutes)]]/Table3[[#This Row],[Number of failures]]</f>
        <v>162.66666666666666</v>
      </c>
      <c r="AG635" s="4">
        <f>Table3[[#This Row],[Orders Fulfilled]]/Table3[[#This Row],[Orders Received]]</f>
        <v>0.67741935483870963</v>
      </c>
      <c r="AH635" s="4">
        <f>Table3[[#This Row],[Units Produced]]/Table3[[#This Row],[Energy Consumed (kWh)]]</f>
        <v>3.7534840507897185</v>
      </c>
    </row>
    <row r="636" spans="1:34" x14ac:dyDescent="0.3">
      <c r="A636" s="1">
        <f t="shared" ca="1" si="36"/>
        <v>45127</v>
      </c>
      <c r="B636">
        <v>2</v>
      </c>
      <c r="C636" t="s">
        <v>20</v>
      </c>
      <c r="D636">
        <v>426</v>
      </c>
      <c r="E636">
        <v>406</v>
      </c>
      <c r="F636">
        <v>20</v>
      </c>
      <c r="G636">
        <f t="shared" ca="1" si="37"/>
        <v>64</v>
      </c>
      <c r="H636">
        <v>48</v>
      </c>
      <c r="I636">
        <v>410</v>
      </c>
      <c r="J636">
        <v>9</v>
      </c>
      <c r="K636">
        <v>132.34</v>
      </c>
      <c r="L636">
        <v>50</v>
      </c>
      <c r="M636">
        <v>59</v>
      </c>
      <c r="N636">
        <v>4.3</v>
      </c>
      <c r="O636">
        <v>634</v>
      </c>
      <c r="P636">
        <f t="shared" ca="1" si="38"/>
        <v>3</v>
      </c>
      <c r="Q636">
        <v>22</v>
      </c>
      <c r="R636">
        <v>3</v>
      </c>
      <c r="S636">
        <v>3.62</v>
      </c>
      <c r="T636">
        <f t="shared" ca="1" si="39"/>
        <v>541</v>
      </c>
      <c r="U636" s="2">
        <f ca="1">Table3[[#This Row],[Total Operating Time (minutes)]]/Table3[[#This Row],[Production planning Time(minutes)]]</f>
        <v>0.75785582255083184</v>
      </c>
      <c r="V636" s="2">
        <f>Table3[[#This Row],[Units Produced]]/Table3[[#This Row],[Max Capacity]]</f>
        <v>0.67192429022082023</v>
      </c>
      <c r="W636" s="2">
        <f>Table3[[#This Row],[Good Units]]/Table3[[#This Row],[Units Produced]]</f>
        <v>0.95305164319248825</v>
      </c>
      <c r="X636" s="2">
        <f>Table3[[#This Row],[Total Operating Time (minutes)]]/Table3[[#This Row],[Units Produced]]</f>
        <v>0.96244131455399062</v>
      </c>
      <c r="Y636" s="2">
        <f>Table3[[#This Row],[Defective Units]]/Table3[[#This Row],[Units Produced]]</f>
        <v>4.6948356807511735E-2</v>
      </c>
      <c r="Z636" s="4">
        <f ca="1">Table3[[#This Row],[Total Operating Time (minutes)]]/Table3[[#This Row],[Available Time(minutes)]]</f>
        <v>6.40625</v>
      </c>
      <c r="AA636" s="2">
        <f>Table3[[#This Row],[Good Units]]/Table3[[#This Row],[Units Produced]]</f>
        <v>0.95305164319248825</v>
      </c>
      <c r="AB636" s="2">
        <f>Table3[[#This Row],[Scrap Units]]/Table3[[#This Row],[Units Produced]]</f>
        <v>2.1126760563380281E-2</v>
      </c>
      <c r="AC636" s="4">
        <f>Table3[[#This Row],[Units Produced]]/Table3[[#This Row],[Shift]]</f>
        <v>213</v>
      </c>
      <c r="AD636" s="2">
        <f>Table3[[#This Row],[Units Produced]]/Table3[[#This Row],[Max Capacity]]</f>
        <v>0.67192429022082023</v>
      </c>
      <c r="AE636" s="4">
        <f>Table3[[#This Row],[Repair Time (minutes)]]/Table3[[#This Row],[Number of Repairs]]</f>
        <v>7.333333333333333</v>
      </c>
      <c r="AF636" s="4">
        <f ca="1">Table3[[#This Row],[Total Operating Time (minutes)]]/Table3[[#This Row],[Number of failures]]</f>
        <v>136.66666666666666</v>
      </c>
      <c r="AG636" s="4">
        <f>Table3[[#This Row],[Orders Fulfilled]]/Table3[[#This Row],[Orders Received]]</f>
        <v>0.84745762711864403</v>
      </c>
      <c r="AH636" s="4">
        <f>Table3[[#This Row],[Units Produced]]/Table3[[#This Row],[Energy Consumed (kWh)]]</f>
        <v>3.2189814115157924</v>
      </c>
    </row>
    <row r="637" spans="1:34" x14ac:dyDescent="0.3">
      <c r="A637" s="1">
        <f t="shared" ca="1" si="36"/>
        <v>45117</v>
      </c>
      <c r="B637">
        <v>1</v>
      </c>
      <c r="C637" t="s">
        <v>17</v>
      </c>
      <c r="D637">
        <v>501</v>
      </c>
      <c r="E637">
        <v>481</v>
      </c>
      <c r="F637">
        <v>20</v>
      </c>
      <c r="G637">
        <f t="shared" ca="1" si="37"/>
        <v>67</v>
      </c>
      <c r="H637">
        <v>52</v>
      </c>
      <c r="I637">
        <v>591</v>
      </c>
      <c r="J637">
        <v>10</v>
      </c>
      <c r="K637">
        <v>153.13</v>
      </c>
      <c r="L637">
        <v>31</v>
      </c>
      <c r="M637">
        <v>33</v>
      </c>
      <c r="N637">
        <v>2.2400000000000002</v>
      </c>
      <c r="O637">
        <v>601</v>
      </c>
      <c r="P637">
        <f t="shared" ca="1" si="38"/>
        <v>3</v>
      </c>
      <c r="Q637">
        <v>36</v>
      </c>
      <c r="R637">
        <v>5</v>
      </c>
      <c r="S637">
        <v>7.02</v>
      </c>
      <c r="T637">
        <f t="shared" ca="1" si="39"/>
        <v>566</v>
      </c>
      <c r="U637" s="2">
        <f ca="1">Table3[[#This Row],[Total Operating Time (minutes)]]/Table3[[#This Row],[Production planning Time(minutes)]]</f>
        <v>1.0441696113074206</v>
      </c>
      <c r="V637" s="2">
        <f>Table3[[#This Row],[Units Produced]]/Table3[[#This Row],[Max Capacity]]</f>
        <v>0.83361064891846925</v>
      </c>
      <c r="W637" s="2">
        <f>Table3[[#This Row],[Good Units]]/Table3[[#This Row],[Units Produced]]</f>
        <v>0.96007984031936133</v>
      </c>
      <c r="X637" s="2">
        <f>Table3[[#This Row],[Total Operating Time (minutes)]]/Table3[[#This Row],[Units Produced]]</f>
        <v>1.1796407185628743</v>
      </c>
      <c r="Y637" s="2">
        <f>Table3[[#This Row],[Defective Units]]/Table3[[#This Row],[Units Produced]]</f>
        <v>3.9920159680638723E-2</v>
      </c>
      <c r="Z637" s="4">
        <f ca="1">Table3[[#This Row],[Total Operating Time (minutes)]]/Table3[[#This Row],[Available Time(minutes)]]</f>
        <v>8.8208955223880601</v>
      </c>
      <c r="AA637" s="2">
        <f>Table3[[#This Row],[Good Units]]/Table3[[#This Row],[Units Produced]]</f>
        <v>0.96007984031936133</v>
      </c>
      <c r="AB637" s="2">
        <f>Table3[[#This Row],[Scrap Units]]/Table3[[#This Row],[Units Produced]]</f>
        <v>1.9960079840319361E-2</v>
      </c>
      <c r="AC637" s="4">
        <f>Table3[[#This Row],[Units Produced]]/Table3[[#This Row],[Shift]]</f>
        <v>501</v>
      </c>
      <c r="AD637" s="2">
        <f>Table3[[#This Row],[Units Produced]]/Table3[[#This Row],[Max Capacity]]</f>
        <v>0.83361064891846925</v>
      </c>
      <c r="AE637" s="4">
        <f>Table3[[#This Row],[Repair Time (minutes)]]/Table3[[#This Row],[Number of Repairs]]</f>
        <v>7.2</v>
      </c>
      <c r="AF637" s="4">
        <f ca="1">Table3[[#This Row],[Total Operating Time (minutes)]]/Table3[[#This Row],[Number of failures]]</f>
        <v>197</v>
      </c>
      <c r="AG637" s="4">
        <f>Table3[[#This Row],[Orders Fulfilled]]/Table3[[#This Row],[Orders Received]]</f>
        <v>0.93939393939393945</v>
      </c>
      <c r="AH637" s="4">
        <f>Table3[[#This Row],[Units Produced]]/Table3[[#This Row],[Energy Consumed (kWh)]]</f>
        <v>3.271729902697055</v>
      </c>
    </row>
    <row r="638" spans="1:34" x14ac:dyDescent="0.3">
      <c r="A638" s="1">
        <f t="shared" ca="1" si="36"/>
        <v>45136</v>
      </c>
      <c r="B638">
        <v>2</v>
      </c>
      <c r="C638" t="s">
        <v>20</v>
      </c>
      <c r="D638">
        <v>436</v>
      </c>
      <c r="E638">
        <v>406</v>
      </c>
      <c r="F638">
        <v>30</v>
      </c>
      <c r="G638">
        <f t="shared" ca="1" si="37"/>
        <v>69</v>
      </c>
      <c r="H638">
        <v>14</v>
      </c>
      <c r="I638">
        <v>595</v>
      </c>
      <c r="J638">
        <v>9</v>
      </c>
      <c r="K638">
        <v>176.09</v>
      </c>
      <c r="L638">
        <v>52</v>
      </c>
      <c r="M638">
        <v>70</v>
      </c>
      <c r="N638">
        <v>4.25</v>
      </c>
      <c r="O638">
        <v>633</v>
      </c>
      <c r="P638">
        <f t="shared" ca="1" si="38"/>
        <v>1</v>
      </c>
      <c r="Q638">
        <v>37</v>
      </c>
      <c r="R638">
        <v>5</v>
      </c>
      <c r="S638">
        <v>4.3899999999999997</v>
      </c>
      <c r="T638">
        <f t="shared" ca="1" si="39"/>
        <v>528</v>
      </c>
      <c r="U638" s="2">
        <f ca="1">Table3[[#This Row],[Total Operating Time (minutes)]]/Table3[[#This Row],[Production planning Time(minutes)]]</f>
        <v>1.1268939393939394</v>
      </c>
      <c r="V638" s="2">
        <f>Table3[[#This Row],[Units Produced]]/Table3[[#This Row],[Max Capacity]]</f>
        <v>0.68878357030015802</v>
      </c>
      <c r="W638" s="2">
        <f>Table3[[#This Row],[Good Units]]/Table3[[#This Row],[Units Produced]]</f>
        <v>0.93119266055045868</v>
      </c>
      <c r="X638" s="2">
        <f>Table3[[#This Row],[Total Operating Time (minutes)]]/Table3[[#This Row],[Units Produced]]</f>
        <v>1.3646788990825689</v>
      </c>
      <c r="Y638" s="2">
        <f>Table3[[#This Row],[Defective Units]]/Table3[[#This Row],[Units Produced]]</f>
        <v>6.8807339449541288E-2</v>
      </c>
      <c r="Z638" s="4">
        <f ca="1">Table3[[#This Row],[Total Operating Time (minutes)]]/Table3[[#This Row],[Available Time(minutes)]]</f>
        <v>8.6231884057971016</v>
      </c>
      <c r="AA638" s="2">
        <f>Table3[[#This Row],[Good Units]]/Table3[[#This Row],[Units Produced]]</f>
        <v>0.93119266055045868</v>
      </c>
      <c r="AB638" s="2">
        <f>Table3[[#This Row],[Scrap Units]]/Table3[[#This Row],[Units Produced]]</f>
        <v>2.0642201834862386E-2</v>
      </c>
      <c r="AC638" s="4">
        <f>Table3[[#This Row],[Units Produced]]/Table3[[#This Row],[Shift]]</f>
        <v>218</v>
      </c>
      <c r="AD638" s="2">
        <f>Table3[[#This Row],[Units Produced]]/Table3[[#This Row],[Max Capacity]]</f>
        <v>0.68878357030015802</v>
      </c>
      <c r="AE638" s="4">
        <f>Table3[[#This Row],[Repair Time (minutes)]]/Table3[[#This Row],[Number of Repairs]]</f>
        <v>7.4</v>
      </c>
      <c r="AF638" s="4">
        <f ca="1">Table3[[#This Row],[Total Operating Time (minutes)]]/Table3[[#This Row],[Number of failures]]</f>
        <v>595</v>
      </c>
      <c r="AG638" s="4">
        <f>Table3[[#This Row],[Orders Fulfilled]]/Table3[[#This Row],[Orders Received]]</f>
        <v>0.74285714285714288</v>
      </c>
      <c r="AH638" s="4">
        <f>Table3[[#This Row],[Units Produced]]/Table3[[#This Row],[Energy Consumed (kWh)]]</f>
        <v>2.4760065875404624</v>
      </c>
    </row>
    <row r="639" spans="1:34" x14ac:dyDescent="0.3">
      <c r="A639" s="1">
        <f t="shared" ca="1" si="36"/>
        <v>45087</v>
      </c>
      <c r="B639">
        <v>1</v>
      </c>
      <c r="C639" t="s">
        <v>17</v>
      </c>
      <c r="D639">
        <v>670</v>
      </c>
      <c r="E639">
        <v>641</v>
      </c>
      <c r="F639">
        <v>29</v>
      </c>
      <c r="G639">
        <f t="shared" ca="1" si="37"/>
        <v>68</v>
      </c>
      <c r="H639">
        <v>46</v>
      </c>
      <c r="I639">
        <v>424</v>
      </c>
      <c r="J639">
        <v>4</v>
      </c>
      <c r="K639">
        <v>163.25</v>
      </c>
      <c r="L639">
        <v>59</v>
      </c>
      <c r="M639">
        <v>61</v>
      </c>
      <c r="N639">
        <v>3.82</v>
      </c>
      <c r="O639">
        <v>691</v>
      </c>
      <c r="P639">
        <f t="shared" ca="1" si="38"/>
        <v>3</v>
      </c>
      <c r="Q639">
        <v>33</v>
      </c>
      <c r="R639">
        <v>3</v>
      </c>
      <c r="S639">
        <v>6.08</v>
      </c>
      <c r="T639">
        <f t="shared" ca="1" si="39"/>
        <v>500</v>
      </c>
      <c r="U639" s="2">
        <f ca="1">Table3[[#This Row],[Total Operating Time (minutes)]]/Table3[[#This Row],[Production planning Time(minutes)]]</f>
        <v>0.84799999999999998</v>
      </c>
      <c r="V639" s="2">
        <f>Table3[[#This Row],[Units Produced]]/Table3[[#This Row],[Max Capacity]]</f>
        <v>0.96960926193921848</v>
      </c>
      <c r="W639" s="2">
        <f>Table3[[#This Row],[Good Units]]/Table3[[#This Row],[Units Produced]]</f>
        <v>0.95671641791044781</v>
      </c>
      <c r="X639" s="2">
        <f>Table3[[#This Row],[Total Operating Time (minutes)]]/Table3[[#This Row],[Units Produced]]</f>
        <v>0.63283582089552237</v>
      </c>
      <c r="Y639" s="2">
        <f>Table3[[#This Row],[Defective Units]]/Table3[[#This Row],[Units Produced]]</f>
        <v>4.3283582089552242E-2</v>
      </c>
      <c r="Z639" s="4">
        <f ca="1">Table3[[#This Row],[Total Operating Time (minutes)]]/Table3[[#This Row],[Available Time(minutes)]]</f>
        <v>6.2352941176470589</v>
      </c>
      <c r="AA639" s="2">
        <f>Table3[[#This Row],[Good Units]]/Table3[[#This Row],[Units Produced]]</f>
        <v>0.95671641791044781</v>
      </c>
      <c r="AB639" s="2">
        <f>Table3[[#This Row],[Scrap Units]]/Table3[[#This Row],[Units Produced]]</f>
        <v>5.9701492537313433E-3</v>
      </c>
      <c r="AC639" s="4">
        <f>Table3[[#This Row],[Units Produced]]/Table3[[#This Row],[Shift]]</f>
        <v>670</v>
      </c>
      <c r="AD639" s="2">
        <f>Table3[[#This Row],[Units Produced]]/Table3[[#This Row],[Max Capacity]]</f>
        <v>0.96960926193921848</v>
      </c>
      <c r="AE639" s="4">
        <f>Table3[[#This Row],[Repair Time (minutes)]]/Table3[[#This Row],[Number of Repairs]]</f>
        <v>11</v>
      </c>
      <c r="AF639" s="4">
        <f ca="1">Table3[[#This Row],[Total Operating Time (minutes)]]/Table3[[#This Row],[Number of failures]]</f>
        <v>141.33333333333334</v>
      </c>
      <c r="AG639" s="4">
        <f>Table3[[#This Row],[Orders Fulfilled]]/Table3[[#This Row],[Orders Received]]</f>
        <v>0.96721311475409832</v>
      </c>
      <c r="AH639" s="4">
        <f>Table3[[#This Row],[Units Produced]]/Table3[[#This Row],[Energy Consumed (kWh)]]</f>
        <v>4.104134762633997</v>
      </c>
    </row>
    <row r="640" spans="1:34" x14ac:dyDescent="0.3">
      <c r="A640" s="1">
        <f t="shared" ca="1" si="36"/>
        <v>45294</v>
      </c>
      <c r="B640">
        <v>2</v>
      </c>
      <c r="C640" t="s">
        <v>19</v>
      </c>
      <c r="D640">
        <v>406</v>
      </c>
      <c r="E640">
        <v>381</v>
      </c>
      <c r="F640">
        <v>25</v>
      </c>
      <c r="G640">
        <f t="shared" ca="1" si="37"/>
        <v>68</v>
      </c>
      <c r="H640">
        <v>26</v>
      </c>
      <c r="I640">
        <v>404</v>
      </c>
      <c r="J640">
        <v>10</v>
      </c>
      <c r="K640">
        <v>100.03</v>
      </c>
      <c r="L640">
        <v>37</v>
      </c>
      <c r="M640">
        <v>41</v>
      </c>
      <c r="N640">
        <v>3.86</v>
      </c>
      <c r="O640">
        <v>646</v>
      </c>
      <c r="P640">
        <f t="shared" ca="1" si="38"/>
        <v>3</v>
      </c>
      <c r="Q640">
        <v>32</v>
      </c>
      <c r="R640">
        <v>1</v>
      </c>
      <c r="S640">
        <v>4.01</v>
      </c>
      <c r="T640">
        <f t="shared" ca="1" si="39"/>
        <v>581</v>
      </c>
      <c r="U640" s="2">
        <f ca="1">Table3[[#This Row],[Total Operating Time (minutes)]]/Table3[[#This Row],[Production planning Time(minutes)]]</f>
        <v>0.69535283993115315</v>
      </c>
      <c r="V640" s="2">
        <f>Table3[[#This Row],[Units Produced]]/Table3[[#This Row],[Max Capacity]]</f>
        <v>0.62848297213622295</v>
      </c>
      <c r="W640" s="2">
        <f>Table3[[#This Row],[Good Units]]/Table3[[#This Row],[Units Produced]]</f>
        <v>0.93842364532019706</v>
      </c>
      <c r="X640" s="2">
        <f>Table3[[#This Row],[Total Operating Time (minutes)]]/Table3[[#This Row],[Units Produced]]</f>
        <v>0.99507389162561577</v>
      </c>
      <c r="Y640" s="2">
        <f>Table3[[#This Row],[Defective Units]]/Table3[[#This Row],[Units Produced]]</f>
        <v>6.1576354679802957E-2</v>
      </c>
      <c r="Z640" s="4">
        <f ca="1">Table3[[#This Row],[Total Operating Time (minutes)]]/Table3[[#This Row],[Available Time(minutes)]]</f>
        <v>5.9411764705882355</v>
      </c>
      <c r="AA640" s="2">
        <f>Table3[[#This Row],[Good Units]]/Table3[[#This Row],[Units Produced]]</f>
        <v>0.93842364532019706</v>
      </c>
      <c r="AB640" s="2">
        <f>Table3[[#This Row],[Scrap Units]]/Table3[[#This Row],[Units Produced]]</f>
        <v>2.4630541871921183E-2</v>
      </c>
      <c r="AC640" s="4">
        <f>Table3[[#This Row],[Units Produced]]/Table3[[#This Row],[Shift]]</f>
        <v>203</v>
      </c>
      <c r="AD640" s="2">
        <f>Table3[[#This Row],[Units Produced]]/Table3[[#This Row],[Max Capacity]]</f>
        <v>0.62848297213622295</v>
      </c>
      <c r="AE640" s="4">
        <f>Table3[[#This Row],[Repair Time (minutes)]]/Table3[[#This Row],[Number of Repairs]]</f>
        <v>32</v>
      </c>
      <c r="AF640" s="4">
        <f ca="1">Table3[[#This Row],[Total Operating Time (minutes)]]/Table3[[#This Row],[Number of failures]]</f>
        <v>134.66666666666666</v>
      </c>
      <c r="AG640" s="4">
        <f>Table3[[#This Row],[Orders Fulfilled]]/Table3[[#This Row],[Orders Received]]</f>
        <v>0.90243902439024393</v>
      </c>
      <c r="AH640" s="4">
        <f>Table3[[#This Row],[Units Produced]]/Table3[[#This Row],[Energy Consumed (kWh)]]</f>
        <v>4.0587823652904129</v>
      </c>
    </row>
    <row r="641" spans="1:34" x14ac:dyDescent="0.3">
      <c r="A641" s="1">
        <f t="shared" ca="1" si="36"/>
        <v>45221</v>
      </c>
      <c r="B641">
        <v>3</v>
      </c>
      <c r="C641" t="s">
        <v>20</v>
      </c>
      <c r="D641">
        <v>407</v>
      </c>
      <c r="E641">
        <v>397</v>
      </c>
      <c r="F641">
        <v>10</v>
      </c>
      <c r="G641">
        <f t="shared" ca="1" si="37"/>
        <v>66</v>
      </c>
      <c r="H641">
        <v>56</v>
      </c>
      <c r="I641">
        <v>419</v>
      </c>
      <c r="J641">
        <v>3</v>
      </c>
      <c r="K641">
        <v>118.3</v>
      </c>
      <c r="L641">
        <v>32</v>
      </c>
      <c r="M641">
        <v>54</v>
      </c>
      <c r="N641">
        <v>2.83</v>
      </c>
      <c r="O641">
        <v>683</v>
      </c>
      <c r="P641">
        <f t="shared" ca="1" si="38"/>
        <v>1</v>
      </c>
      <c r="Q641">
        <v>38</v>
      </c>
      <c r="R641">
        <v>4</v>
      </c>
      <c r="S641">
        <v>4.96</v>
      </c>
      <c r="T641">
        <f t="shared" ca="1" si="39"/>
        <v>558</v>
      </c>
      <c r="U641" s="2">
        <f ca="1">Table3[[#This Row],[Total Operating Time (minutes)]]/Table3[[#This Row],[Production planning Time(minutes)]]</f>
        <v>0.75089605734767029</v>
      </c>
      <c r="V641" s="2">
        <f>Table3[[#This Row],[Units Produced]]/Table3[[#This Row],[Max Capacity]]</f>
        <v>0.59590043923865299</v>
      </c>
      <c r="W641" s="2">
        <f>Table3[[#This Row],[Good Units]]/Table3[[#This Row],[Units Produced]]</f>
        <v>0.97542997542997545</v>
      </c>
      <c r="X641" s="2">
        <f>Table3[[#This Row],[Total Operating Time (minutes)]]/Table3[[#This Row],[Units Produced]]</f>
        <v>1.0294840294840295</v>
      </c>
      <c r="Y641" s="2">
        <f>Table3[[#This Row],[Defective Units]]/Table3[[#This Row],[Units Produced]]</f>
        <v>2.4570024570024569E-2</v>
      </c>
      <c r="Z641" s="4">
        <f ca="1">Table3[[#This Row],[Total Operating Time (minutes)]]/Table3[[#This Row],[Available Time(minutes)]]</f>
        <v>6.3484848484848486</v>
      </c>
      <c r="AA641" s="2">
        <f>Table3[[#This Row],[Good Units]]/Table3[[#This Row],[Units Produced]]</f>
        <v>0.97542997542997545</v>
      </c>
      <c r="AB641" s="2">
        <f>Table3[[#This Row],[Scrap Units]]/Table3[[#This Row],[Units Produced]]</f>
        <v>7.3710073710073713E-3</v>
      </c>
      <c r="AC641" s="4">
        <f>Table3[[#This Row],[Units Produced]]/Table3[[#This Row],[Shift]]</f>
        <v>135.66666666666666</v>
      </c>
      <c r="AD641" s="2">
        <f>Table3[[#This Row],[Units Produced]]/Table3[[#This Row],[Max Capacity]]</f>
        <v>0.59590043923865299</v>
      </c>
      <c r="AE641" s="4">
        <f>Table3[[#This Row],[Repair Time (minutes)]]/Table3[[#This Row],[Number of Repairs]]</f>
        <v>9.5</v>
      </c>
      <c r="AF641" s="4">
        <f ca="1">Table3[[#This Row],[Total Operating Time (minutes)]]/Table3[[#This Row],[Number of failures]]</f>
        <v>419</v>
      </c>
      <c r="AG641" s="4">
        <f>Table3[[#This Row],[Orders Fulfilled]]/Table3[[#This Row],[Orders Received]]</f>
        <v>0.59259259259259256</v>
      </c>
      <c r="AH641" s="4">
        <f>Table3[[#This Row],[Units Produced]]/Table3[[#This Row],[Energy Consumed (kWh)]]</f>
        <v>3.4404057480980557</v>
      </c>
    </row>
    <row r="642" spans="1:34" x14ac:dyDescent="0.3">
      <c r="A642" s="1">
        <f t="shared" ref="A642:A705" ca="1" si="40">RANDBETWEEN(DATE(2023,1,1),DATE(2024,1,10))</f>
        <v>44969</v>
      </c>
      <c r="B642">
        <v>3</v>
      </c>
      <c r="C642" t="s">
        <v>18</v>
      </c>
      <c r="D642">
        <v>424</v>
      </c>
      <c r="E642">
        <v>404</v>
      </c>
      <c r="F642">
        <v>20</v>
      </c>
      <c r="G642">
        <f t="shared" ref="G642:G705" ca="1" si="41">RANDBETWEEN(60,70)</f>
        <v>65</v>
      </c>
      <c r="H642">
        <v>10</v>
      </c>
      <c r="I642">
        <v>469</v>
      </c>
      <c r="J642">
        <v>9</v>
      </c>
      <c r="K642">
        <v>167.75</v>
      </c>
      <c r="L642">
        <v>46</v>
      </c>
      <c r="M642">
        <v>53</v>
      </c>
      <c r="N642">
        <v>2.13</v>
      </c>
      <c r="O642">
        <v>602</v>
      </c>
      <c r="P642">
        <f t="shared" ref="P642:P705" ca="1" si="42">RANDBETWEEN(1,7)</f>
        <v>2</v>
      </c>
      <c r="Q642">
        <v>35</v>
      </c>
      <c r="R642">
        <v>1</v>
      </c>
      <c r="S642">
        <v>5.09</v>
      </c>
      <c r="T642">
        <f t="shared" ref="T642:T705" ca="1" si="43">RANDBETWEEN(500,600)</f>
        <v>570</v>
      </c>
      <c r="U642" s="2">
        <f ca="1">Table3[[#This Row],[Total Operating Time (minutes)]]/Table3[[#This Row],[Production planning Time(minutes)]]</f>
        <v>0.82280701754385965</v>
      </c>
      <c r="V642" s="2">
        <f>Table3[[#This Row],[Units Produced]]/Table3[[#This Row],[Max Capacity]]</f>
        <v>0.70431893687707636</v>
      </c>
      <c r="W642" s="2">
        <f>Table3[[#This Row],[Good Units]]/Table3[[#This Row],[Units Produced]]</f>
        <v>0.95283018867924529</v>
      </c>
      <c r="X642" s="2">
        <f>Table3[[#This Row],[Total Operating Time (minutes)]]/Table3[[#This Row],[Units Produced]]</f>
        <v>1.1061320754716981</v>
      </c>
      <c r="Y642" s="2">
        <f>Table3[[#This Row],[Defective Units]]/Table3[[#This Row],[Units Produced]]</f>
        <v>4.716981132075472E-2</v>
      </c>
      <c r="Z642" s="4">
        <f ca="1">Table3[[#This Row],[Total Operating Time (minutes)]]/Table3[[#This Row],[Available Time(minutes)]]</f>
        <v>7.2153846153846155</v>
      </c>
      <c r="AA642" s="2">
        <f>Table3[[#This Row],[Good Units]]/Table3[[#This Row],[Units Produced]]</f>
        <v>0.95283018867924529</v>
      </c>
      <c r="AB642" s="2">
        <f>Table3[[#This Row],[Scrap Units]]/Table3[[#This Row],[Units Produced]]</f>
        <v>2.1226415094339621E-2</v>
      </c>
      <c r="AC642" s="4">
        <f>Table3[[#This Row],[Units Produced]]/Table3[[#This Row],[Shift]]</f>
        <v>141.33333333333334</v>
      </c>
      <c r="AD642" s="2">
        <f>Table3[[#This Row],[Units Produced]]/Table3[[#This Row],[Max Capacity]]</f>
        <v>0.70431893687707636</v>
      </c>
      <c r="AE642" s="4">
        <f>Table3[[#This Row],[Repair Time (minutes)]]/Table3[[#This Row],[Number of Repairs]]</f>
        <v>35</v>
      </c>
      <c r="AF642" s="4">
        <f ca="1">Table3[[#This Row],[Total Operating Time (minutes)]]/Table3[[#This Row],[Number of failures]]</f>
        <v>234.5</v>
      </c>
      <c r="AG642" s="4">
        <f>Table3[[#This Row],[Orders Fulfilled]]/Table3[[#This Row],[Orders Received]]</f>
        <v>0.86792452830188682</v>
      </c>
      <c r="AH642" s="4">
        <f>Table3[[#This Row],[Units Produced]]/Table3[[#This Row],[Energy Consumed (kWh)]]</f>
        <v>2.5275707898658717</v>
      </c>
    </row>
    <row r="643" spans="1:34" x14ac:dyDescent="0.3">
      <c r="A643" s="1">
        <f t="shared" ca="1" si="40"/>
        <v>45236</v>
      </c>
      <c r="B643">
        <v>2</v>
      </c>
      <c r="C643" t="s">
        <v>21</v>
      </c>
      <c r="D643">
        <v>558</v>
      </c>
      <c r="E643">
        <v>530</v>
      </c>
      <c r="F643">
        <v>28</v>
      </c>
      <c r="G643">
        <f t="shared" ca="1" si="41"/>
        <v>69</v>
      </c>
      <c r="H643">
        <v>59</v>
      </c>
      <c r="I643">
        <v>439</v>
      </c>
      <c r="J643">
        <v>7</v>
      </c>
      <c r="K643">
        <v>164.52</v>
      </c>
      <c r="L643">
        <v>57</v>
      </c>
      <c r="M643">
        <v>69</v>
      </c>
      <c r="N643">
        <v>4.7699999999999996</v>
      </c>
      <c r="O643">
        <v>660</v>
      </c>
      <c r="P643">
        <f t="shared" ca="1" si="42"/>
        <v>7</v>
      </c>
      <c r="Q643">
        <v>33</v>
      </c>
      <c r="R643">
        <v>4</v>
      </c>
      <c r="S643">
        <v>3.69</v>
      </c>
      <c r="T643">
        <f t="shared" ca="1" si="43"/>
        <v>521</v>
      </c>
      <c r="U643" s="2">
        <f ca="1">Table3[[#This Row],[Total Operating Time (minutes)]]/Table3[[#This Row],[Production planning Time(minutes)]]</f>
        <v>0.8426103646833013</v>
      </c>
      <c r="V643" s="2">
        <f>Table3[[#This Row],[Units Produced]]/Table3[[#This Row],[Max Capacity]]</f>
        <v>0.84545454545454546</v>
      </c>
      <c r="W643" s="2">
        <f>Table3[[#This Row],[Good Units]]/Table3[[#This Row],[Units Produced]]</f>
        <v>0.94982078853046592</v>
      </c>
      <c r="X643" s="2">
        <f>Table3[[#This Row],[Total Operating Time (minutes)]]/Table3[[#This Row],[Units Produced]]</f>
        <v>0.78673835125448033</v>
      </c>
      <c r="Y643" s="2">
        <f>Table3[[#This Row],[Defective Units]]/Table3[[#This Row],[Units Produced]]</f>
        <v>5.0179211469534052E-2</v>
      </c>
      <c r="Z643" s="4">
        <f ca="1">Table3[[#This Row],[Total Operating Time (minutes)]]/Table3[[#This Row],[Available Time(minutes)]]</f>
        <v>6.36231884057971</v>
      </c>
      <c r="AA643" s="2">
        <f>Table3[[#This Row],[Good Units]]/Table3[[#This Row],[Units Produced]]</f>
        <v>0.94982078853046592</v>
      </c>
      <c r="AB643" s="2">
        <f>Table3[[#This Row],[Scrap Units]]/Table3[[#This Row],[Units Produced]]</f>
        <v>1.2544802867383513E-2</v>
      </c>
      <c r="AC643" s="4">
        <f>Table3[[#This Row],[Units Produced]]/Table3[[#This Row],[Shift]]</f>
        <v>279</v>
      </c>
      <c r="AD643" s="2">
        <f>Table3[[#This Row],[Units Produced]]/Table3[[#This Row],[Max Capacity]]</f>
        <v>0.84545454545454546</v>
      </c>
      <c r="AE643" s="4">
        <f>Table3[[#This Row],[Repair Time (minutes)]]/Table3[[#This Row],[Number of Repairs]]</f>
        <v>8.25</v>
      </c>
      <c r="AF643" s="4">
        <f ca="1">Table3[[#This Row],[Total Operating Time (minutes)]]/Table3[[#This Row],[Number of failures]]</f>
        <v>62.714285714285715</v>
      </c>
      <c r="AG643" s="4">
        <f>Table3[[#This Row],[Orders Fulfilled]]/Table3[[#This Row],[Orders Received]]</f>
        <v>0.82608695652173914</v>
      </c>
      <c r="AH643" s="4">
        <f>Table3[[#This Row],[Units Produced]]/Table3[[#This Row],[Energy Consumed (kWh)]]</f>
        <v>3.3916849015317285</v>
      </c>
    </row>
    <row r="644" spans="1:34" x14ac:dyDescent="0.3">
      <c r="A644" s="1">
        <f t="shared" ca="1" si="40"/>
        <v>45252</v>
      </c>
      <c r="B644">
        <v>3</v>
      </c>
      <c r="C644" t="s">
        <v>19</v>
      </c>
      <c r="D644">
        <v>509</v>
      </c>
      <c r="E644">
        <v>493</v>
      </c>
      <c r="F644">
        <v>16</v>
      </c>
      <c r="G644">
        <f t="shared" ca="1" si="41"/>
        <v>70</v>
      </c>
      <c r="H644">
        <v>25</v>
      </c>
      <c r="I644">
        <v>513</v>
      </c>
      <c r="J644">
        <v>6</v>
      </c>
      <c r="K644">
        <v>164.24</v>
      </c>
      <c r="L644">
        <v>51</v>
      </c>
      <c r="M644">
        <v>63</v>
      </c>
      <c r="N644">
        <v>4.38</v>
      </c>
      <c r="O644">
        <v>604</v>
      </c>
      <c r="P644">
        <f t="shared" ca="1" si="42"/>
        <v>6</v>
      </c>
      <c r="Q644">
        <v>32</v>
      </c>
      <c r="R644">
        <v>1</v>
      </c>
      <c r="S644">
        <v>4.3600000000000003</v>
      </c>
      <c r="T644">
        <f t="shared" ca="1" si="43"/>
        <v>516</v>
      </c>
      <c r="U644" s="2">
        <f ca="1">Table3[[#This Row],[Total Operating Time (minutes)]]/Table3[[#This Row],[Production planning Time(minutes)]]</f>
        <v>0.9941860465116279</v>
      </c>
      <c r="V644" s="2">
        <f>Table3[[#This Row],[Units Produced]]/Table3[[#This Row],[Max Capacity]]</f>
        <v>0.8427152317880795</v>
      </c>
      <c r="W644" s="2">
        <f>Table3[[#This Row],[Good Units]]/Table3[[#This Row],[Units Produced]]</f>
        <v>0.96856581532416508</v>
      </c>
      <c r="X644" s="2">
        <f>Table3[[#This Row],[Total Operating Time (minutes)]]/Table3[[#This Row],[Units Produced]]</f>
        <v>1.0078585461689586</v>
      </c>
      <c r="Y644" s="2">
        <f>Table3[[#This Row],[Defective Units]]/Table3[[#This Row],[Units Produced]]</f>
        <v>3.1434184675834968E-2</v>
      </c>
      <c r="Z644" s="4">
        <f ca="1">Table3[[#This Row],[Total Operating Time (minutes)]]/Table3[[#This Row],[Available Time(minutes)]]</f>
        <v>7.3285714285714283</v>
      </c>
      <c r="AA644" s="2">
        <f>Table3[[#This Row],[Good Units]]/Table3[[#This Row],[Units Produced]]</f>
        <v>0.96856581532416508</v>
      </c>
      <c r="AB644" s="2">
        <f>Table3[[#This Row],[Scrap Units]]/Table3[[#This Row],[Units Produced]]</f>
        <v>1.1787819253438114E-2</v>
      </c>
      <c r="AC644" s="4">
        <f>Table3[[#This Row],[Units Produced]]/Table3[[#This Row],[Shift]]</f>
        <v>169.66666666666666</v>
      </c>
      <c r="AD644" s="2">
        <f>Table3[[#This Row],[Units Produced]]/Table3[[#This Row],[Max Capacity]]</f>
        <v>0.8427152317880795</v>
      </c>
      <c r="AE644" s="4">
        <f>Table3[[#This Row],[Repair Time (minutes)]]/Table3[[#This Row],[Number of Repairs]]</f>
        <v>32</v>
      </c>
      <c r="AF644" s="4">
        <f ca="1">Table3[[#This Row],[Total Operating Time (minutes)]]/Table3[[#This Row],[Number of failures]]</f>
        <v>85.5</v>
      </c>
      <c r="AG644" s="4">
        <f>Table3[[#This Row],[Orders Fulfilled]]/Table3[[#This Row],[Orders Received]]</f>
        <v>0.80952380952380953</v>
      </c>
      <c r="AH644" s="4">
        <f>Table3[[#This Row],[Units Produced]]/Table3[[#This Row],[Energy Consumed (kWh)]]</f>
        <v>3.0991232342912807</v>
      </c>
    </row>
    <row r="645" spans="1:34" x14ac:dyDescent="0.3">
      <c r="A645" s="1">
        <f t="shared" ca="1" si="40"/>
        <v>45175</v>
      </c>
      <c r="B645">
        <v>1</v>
      </c>
      <c r="C645" t="s">
        <v>17</v>
      </c>
      <c r="D645">
        <v>482</v>
      </c>
      <c r="E645">
        <v>469</v>
      </c>
      <c r="F645">
        <v>13</v>
      </c>
      <c r="G645">
        <f t="shared" ca="1" si="41"/>
        <v>63</v>
      </c>
      <c r="H645">
        <v>55</v>
      </c>
      <c r="I645">
        <v>551</v>
      </c>
      <c r="J645">
        <v>1</v>
      </c>
      <c r="K645">
        <v>161.4</v>
      </c>
      <c r="L645">
        <v>40</v>
      </c>
      <c r="M645">
        <v>64</v>
      </c>
      <c r="N645">
        <v>4.8</v>
      </c>
      <c r="O645">
        <v>654</v>
      </c>
      <c r="P645">
        <f t="shared" ca="1" si="42"/>
        <v>1</v>
      </c>
      <c r="Q645">
        <v>29</v>
      </c>
      <c r="R645">
        <v>5</v>
      </c>
      <c r="S645">
        <v>6.33</v>
      </c>
      <c r="T645">
        <f t="shared" ca="1" si="43"/>
        <v>519</v>
      </c>
      <c r="U645" s="2">
        <f ca="1">Table3[[#This Row],[Total Operating Time (minutes)]]/Table3[[#This Row],[Production planning Time(minutes)]]</f>
        <v>1.0616570327552985</v>
      </c>
      <c r="V645" s="2">
        <f>Table3[[#This Row],[Units Produced]]/Table3[[#This Row],[Max Capacity]]</f>
        <v>0.73700305810397548</v>
      </c>
      <c r="W645" s="2">
        <f>Table3[[#This Row],[Good Units]]/Table3[[#This Row],[Units Produced]]</f>
        <v>0.97302904564315351</v>
      </c>
      <c r="X645" s="2">
        <f>Table3[[#This Row],[Total Operating Time (minutes)]]/Table3[[#This Row],[Units Produced]]</f>
        <v>1.1431535269709543</v>
      </c>
      <c r="Y645" s="2">
        <f>Table3[[#This Row],[Defective Units]]/Table3[[#This Row],[Units Produced]]</f>
        <v>2.6970954356846474E-2</v>
      </c>
      <c r="Z645" s="4">
        <f ca="1">Table3[[#This Row],[Total Operating Time (minutes)]]/Table3[[#This Row],[Available Time(minutes)]]</f>
        <v>8.7460317460317452</v>
      </c>
      <c r="AA645" s="2">
        <f>Table3[[#This Row],[Good Units]]/Table3[[#This Row],[Units Produced]]</f>
        <v>0.97302904564315351</v>
      </c>
      <c r="AB645" s="2">
        <f>Table3[[#This Row],[Scrap Units]]/Table3[[#This Row],[Units Produced]]</f>
        <v>2.0746887966804979E-3</v>
      </c>
      <c r="AC645" s="4">
        <f>Table3[[#This Row],[Units Produced]]/Table3[[#This Row],[Shift]]</f>
        <v>482</v>
      </c>
      <c r="AD645" s="2">
        <f>Table3[[#This Row],[Units Produced]]/Table3[[#This Row],[Max Capacity]]</f>
        <v>0.73700305810397548</v>
      </c>
      <c r="AE645" s="4">
        <f>Table3[[#This Row],[Repair Time (minutes)]]/Table3[[#This Row],[Number of Repairs]]</f>
        <v>5.8</v>
      </c>
      <c r="AF645" s="4">
        <f ca="1">Table3[[#This Row],[Total Operating Time (minutes)]]/Table3[[#This Row],[Number of failures]]</f>
        <v>551</v>
      </c>
      <c r="AG645" s="4">
        <f>Table3[[#This Row],[Orders Fulfilled]]/Table3[[#This Row],[Orders Received]]</f>
        <v>0.625</v>
      </c>
      <c r="AH645" s="4">
        <f>Table3[[#This Row],[Units Produced]]/Table3[[#This Row],[Energy Consumed (kWh)]]</f>
        <v>2.9863692688971497</v>
      </c>
    </row>
    <row r="646" spans="1:34" x14ac:dyDescent="0.3">
      <c r="A646" s="1">
        <f t="shared" ca="1" si="40"/>
        <v>45049</v>
      </c>
      <c r="B646">
        <v>1</v>
      </c>
      <c r="C646" t="s">
        <v>17</v>
      </c>
      <c r="D646">
        <v>678</v>
      </c>
      <c r="E646">
        <v>665</v>
      </c>
      <c r="F646">
        <v>13</v>
      </c>
      <c r="G646">
        <f t="shared" ca="1" si="41"/>
        <v>68</v>
      </c>
      <c r="H646">
        <v>35</v>
      </c>
      <c r="I646">
        <v>413</v>
      </c>
      <c r="J646">
        <v>1</v>
      </c>
      <c r="K646">
        <v>197.35</v>
      </c>
      <c r="L646">
        <v>36</v>
      </c>
      <c r="M646">
        <v>53</v>
      </c>
      <c r="N646">
        <v>2.74</v>
      </c>
      <c r="O646">
        <v>657</v>
      </c>
      <c r="P646">
        <f t="shared" ca="1" si="42"/>
        <v>1</v>
      </c>
      <c r="Q646">
        <v>23</v>
      </c>
      <c r="R646">
        <v>4</v>
      </c>
      <c r="S646">
        <v>3.64</v>
      </c>
      <c r="T646">
        <f t="shared" ca="1" si="43"/>
        <v>531</v>
      </c>
      <c r="U646" s="2">
        <f ca="1">Table3[[#This Row],[Total Operating Time (minutes)]]/Table3[[#This Row],[Production planning Time(minutes)]]</f>
        <v>0.77777777777777779</v>
      </c>
      <c r="V646" s="2">
        <f>Table3[[#This Row],[Units Produced]]/Table3[[#This Row],[Max Capacity]]</f>
        <v>1.0319634703196348</v>
      </c>
      <c r="W646" s="2">
        <f>Table3[[#This Row],[Good Units]]/Table3[[#This Row],[Units Produced]]</f>
        <v>0.9808259587020649</v>
      </c>
      <c r="X646" s="2">
        <f>Table3[[#This Row],[Total Operating Time (minutes)]]/Table3[[#This Row],[Units Produced]]</f>
        <v>0.60914454277286134</v>
      </c>
      <c r="Y646" s="2">
        <f>Table3[[#This Row],[Defective Units]]/Table3[[#This Row],[Units Produced]]</f>
        <v>1.9174041297935103E-2</v>
      </c>
      <c r="Z646" s="4">
        <f ca="1">Table3[[#This Row],[Total Operating Time (minutes)]]/Table3[[#This Row],[Available Time(minutes)]]</f>
        <v>6.0735294117647056</v>
      </c>
      <c r="AA646" s="2">
        <f>Table3[[#This Row],[Good Units]]/Table3[[#This Row],[Units Produced]]</f>
        <v>0.9808259587020649</v>
      </c>
      <c r="AB646" s="2">
        <f>Table3[[#This Row],[Scrap Units]]/Table3[[#This Row],[Units Produced]]</f>
        <v>1.4749262536873156E-3</v>
      </c>
      <c r="AC646" s="4">
        <f>Table3[[#This Row],[Units Produced]]/Table3[[#This Row],[Shift]]</f>
        <v>678</v>
      </c>
      <c r="AD646" s="2">
        <f>Table3[[#This Row],[Units Produced]]/Table3[[#This Row],[Max Capacity]]</f>
        <v>1.0319634703196348</v>
      </c>
      <c r="AE646" s="4">
        <f>Table3[[#This Row],[Repair Time (minutes)]]/Table3[[#This Row],[Number of Repairs]]</f>
        <v>5.75</v>
      </c>
      <c r="AF646" s="4">
        <f ca="1">Table3[[#This Row],[Total Operating Time (minutes)]]/Table3[[#This Row],[Number of failures]]</f>
        <v>413</v>
      </c>
      <c r="AG646" s="4">
        <f>Table3[[#This Row],[Orders Fulfilled]]/Table3[[#This Row],[Orders Received]]</f>
        <v>0.67924528301886788</v>
      </c>
      <c r="AH646" s="4">
        <f>Table3[[#This Row],[Units Produced]]/Table3[[#This Row],[Energy Consumed (kWh)]]</f>
        <v>3.4355206485938687</v>
      </c>
    </row>
    <row r="647" spans="1:34" x14ac:dyDescent="0.3">
      <c r="A647" s="1">
        <f t="shared" ca="1" si="40"/>
        <v>45108</v>
      </c>
      <c r="B647">
        <v>2</v>
      </c>
      <c r="C647" t="s">
        <v>19</v>
      </c>
      <c r="D647">
        <v>587</v>
      </c>
      <c r="E647">
        <v>568</v>
      </c>
      <c r="F647">
        <v>19</v>
      </c>
      <c r="G647">
        <f t="shared" ca="1" si="41"/>
        <v>66</v>
      </c>
      <c r="H647">
        <v>55</v>
      </c>
      <c r="I647">
        <v>506</v>
      </c>
      <c r="J647">
        <v>8</v>
      </c>
      <c r="K647">
        <v>159.88999999999999</v>
      </c>
      <c r="L647">
        <v>51</v>
      </c>
      <c r="M647">
        <v>63</v>
      </c>
      <c r="N647">
        <v>3.12</v>
      </c>
      <c r="O647">
        <v>646</v>
      </c>
      <c r="P647">
        <f t="shared" ca="1" si="42"/>
        <v>6</v>
      </c>
      <c r="Q647">
        <v>20</v>
      </c>
      <c r="R647">
        <v>3</v>
      </c>
      <c r="S647">
        <v>3.32</v>
      </c>
      <c r="T647">
        <f t="shared" ca="1" si="43"/>
        <v>569</v>
      </c>
      <c r="U647" s="2">
        <f ca="1">Table3[[#This Row],[Total Operating Time (minutes)]]/Table3[[#This Row],[Production planning Time(minutes)]]</f>
        <v>0.88927943760984185</v>
      </c>
      <c r="V647" s="2">
        <f>Table3[[#This Row],[Units Produced]]/Table3[[#This Row],[Max Capacity]]</f>
        <v>0.90866873065015474</v>
      </c>
      <c r="W647" s="2">
        <f>Table3[[#This Row],[Good Units]]/Table3[[#This Row],[Units Produced]]</f>
        <v>0.96763202725724018</v>
      </c>
      <c r="X647" s="2">
        <f>Table3[[#This Row],[Total Operating Time (minutes)]]/Table3[[#This Row],[Units Produced]]</f>
        <v>0.86201022146507666</v>
      </c>
      <c r="Y647" s="2">
        <f>Table3[[#This Row],[Defective Units]]/Table3[[#This Row],[Units Produced]]</f>
        <v>3.2367972742759793E-2</v>
      </c>
      <c r="Z647" s="4">
        <f ca="1">Table3[[#This Row],[Total Operating Time (minutes)]]/Table3[[#This Row],[Available Time(minutes)]]</f>
        <v>7.666666666666667</v>
      </c>
      <c r="AA647" s="2">
        <f>Table3[[#This Row],[Good Units]]/Table3[[#This Row],[Units Produced]]</f>
        <v>0.96763202725724018</v>
      </c>
      <c r="AB647" s="2">
        <f>Table3[[#This Row],[Scrap Units]]/Table3[[#This Row],[Units Produced]]</f>
        <v>1.3628620102214651E-2</v>
      </c>
      <c r="AC647" s="4">
        <f>Table3[[#This Row],[Units Produced]]/Table3[[#This Row],[Shift]]</f>
        <v>293.5</v>
      </c>
      <c r="AD647" s="2">
        <f>Table3[[#This Row],[Units Produced]]/Table3[[#This Row],[Max Capacity]]</f>
        <v>0.90866873065015474</v>
      </c>
      <c r="AE647" s="4">
        <f>Table3[[#This Row],[Repair Time (minutes)]]/Table3[[#This Row],[Number of Repairs]]</f>
        <v>6.666666666666667</v>
      </c>
      <c r="AF647" s="4">
        <f ca="1">Table3[[#This Row],[Total Operating Time (minutes)]]/Table3[[#This Row],[Number of failures]]</f>
        <v>84.333333333333329</v>
      </c>
      <c r="AG647" s="4">
        <f>Table3[[#This Row],[Orders Fulfilled]]/Table3[[#This Row],[Orders Received]]</f>
        <v>0.80952380952380953</v>
      </c>
      <c r="AH647" s="4">
        <f>Table3[[#This Row],[Units Produced]]/Table3[[#This Row],[Energy Consumed (kWh)]]</f>
        <v>3.6712740008756022</v>
      </c>
    </row>
    <row r="648" spans="1:34" x14ac:dyDescent="0.3">
      <c r="A648" s="1">
        <f t="shared" ca="1" si="40"/>
        <v>45211</v>
      </c>
      <c r="B648">
        <v>3</v>
      </c>
      <c r="C648" t="s">
        <v>20</v>
      </c>
      <c r="D648">
        <v>469</v>
      </c>
      <c r="E648">
        <v>454</v>
      </c>
      <c r="F648">
        <v>15</v>
      </c>
      <c r="G648">
        <f t="shared" ca="1" si="41"/>
        <v>62</v>
      </c>
      <c r="H648">
        <v>30</v>
      </c>
      <c r="I648">
        <v>444</v>
      </c>
      <c r="J648">
        <v>10</v>
      </c>
      <c r="K648">
        <v>156.24</v>
      </c>
      <c r="L648">
        <v>48</v>
      </c>
      <c r="M648">
        <v>55</v>
      </c>
      <c r="N648">
        <v>4.45</v>
      </c>
      <c r="O648">
        <v>602</v>
      </c>
      <c r="P648">
        <f t="shared" ca="1" si="42"/>
        <v>4</v>
      </c>
      <c r="Q648">
        <v>27</v>
      </c>
      <c r="R648">
        <v>2</v>
      </c>
      <c r="S648">
        <v>3.08</v>
      </c>
      <c r="T648">
        <f t="shared" ca="1" si="43"/>
        <v>579</v>
      </c>
      <c r="U648" s="2">
        <f ca="1">Table3[[#This Row],[Total Operating Time (minutes)]]/Table3[[#This Row],[Production planning Time(minutes)]]</f>
        <v>0.76683937823834192</v>
      </c>
      <c r="V648" s="2">
        <f>Table3[[#This Row],[Units Produced]]/Table3[[#This Row],[Max Capacity]]</f>
        <v>0.77906976744186052</v>
      </c>
      <c r="W648" s="2">
        <f>Table3[[#This Row],[Good Units]]/Table3[[#This Row],[Units Produced]]</f>
        <v>0.96801705756929635</v>
      </c>
      <c r="X648" s="2">
        <f>Table3[[#This Row],[Total Operating Time (minutes)]]/Table3[[#This Row],[Units Produced]]</f>
        <v>0.94669509594882728</v>
      </c>
      <c r="Y648" s="2">
        <f>Table3[[#This Row],[Defective Units]]/Table3[[#This Row],[Units Produced]]</f>
        <v>3.1982942430703626E-2</v>
      </c>
      <c r="Z648" s="4">
        <f ca="1">Table3[[#This Row],[Total Operating Time (minutes)]]/Table3[[#This Row],[Available Time(minutes)]]</f>
        <v>7.161290322580645</v>
      </c>
      <c r="AA648" s="2">
        <f>Table3[[#This Row],[Good Units]]/Table3[[#This Row],[Units Produced]]</f>
        <v>0.96801705756929635</v>
      </c>
      <c r="AB648" s="2">
        <f>Table3[[#This Row],[Scrap Units]]/Table3[[#This Row],[Units Produced]]</f>
        <v>2.1321961620469083E-2</v>
      </c>
      <c r="AC648" s="4">
        <f>Table3[[#This Row],[Units Produced]]/Table3[[#This Row],[Shift]]</f>
        <v>156.33333333333334</v>
      </c>
      <c r="AD648" s="2">
        <f>Table3[[#This Row],[Units Produced]]/Table3[[#This Row],[Max Capacity]]</f>
        <v>0.77906976744186052</v>
      </c>
      <c r="AE648" s="4">
        <f>Table3[[#This Row],[Repair Time (minutes)]]/Table3[[#This Row],[Number of Repairs]]</f>
        <v>13.5</v>
      </c>
      <c r="AF648" s="4">
        <f ca="1">Table3[[#This Row],[Total Operating Time (minutes)]]/Table3[[#This Row],[Number of failures]]</f>
        <v>111</v>
      </c>
      <c r="AG648" s="4">
        <f>Table3[[#This Row],[Orders Fulfilled]]/Table3[[#This Row],[Orders Received]]</f>
        <v>0.87272727272727268</v>
      </c>
      <c r="AH648" s="4">
        <f>Table3[[#This Row],[Units Produced]]/Table3[[#This Row],[Energy Consumed (kWh)]]</f>
        <v>3.0017921146953404</v>
      </c>
    </row>
    <row r="649" spans="1:34" x14ac:dyDescent="0.3">
      <c r="A649" s="1">
        <f t="shared" ca="1" si="40"/>
        <v>45258</v>
      </c>
      <c r="B649">
        <v>1</v>
      </c>
      <c r="C649" t="s">
        <v>20</v>
      </c>
      <c r="D649">
        <v>469</v>
      </c>
      <c r="E649">
        <v>440</v>
      </c>
      <c r="F649">
        <v>29</v>
      </c>
      <c r="G649">
        <f t="shared" ca="1" si="41"/>
        <v>65</v>
      </c>
      <c r="H649">
        <v>15</v>
      </c>
      <c r="I649">
        <v>483</v>
      </c>
      <c r="J649">
        <v>10</v>
      </c>
      <c r="K649">
        <v>100.76</v>
      </c>
      <c r="L649">
        <v>41</v>
      </c>
      <c r="M649">
        <v>62</v>
      </c>
      <c r="N649">
        <v>3.26</v>
      </c>
      <c r="O649">
        <v>646</v>
      </c>
      <c r="P649">
        <f t="shared" ca="1" si="42"/>
        <v>6</v>
      </c>
      <c r="Q649">
        <v>25</v>
      </c>
      <c r="R649">
        <v>2</v>
      </c>
      <c r="S649">
        <v>5.29</v>
      </c>
      <c r="T649">
        <f t="shared" ca="1" si="43"/>
        <v>553</v>
      </c>
      <c r="U649" s="2">
        <f ca="1">Table3[[#This Row],[Total Operating Time (minutes)]]/Table3[[#This Row],[Production planning Time(minutes)]]</f>
        <v>0.87341772151898733</v>
      </c>
      <c r="V649" s="2">
        <f>Table3[[#This Row],[Units Produced]]/Table3[[#This Row],[Max Capacity]]</f>
        <v>0.72600619195046434</v>
      </c>
      <c r="W649" s="2">
        <f>Table3[[#This Row],[Good Units]]/Table3[[#This Row],[Units Produced]]</f>
        <v>0.93816631130063965</v>
      </c>
      <c r="X649" s="2">
        <f>Table3[[#This Row],[Total Operating Time (minutes)]]/Table3[[#This Row],[Units Produced]]</f>
        <v>1.0298507462686568</v>
      </c>
      <c r="Y649" s="2">
        <f>Table3[[#This Row],[Defective Units]]/Table3[[#This Row],[Units Produced]]</f>
        <v>6.1833688699360338E-2</v>
      </c>
      <c r="Z649" s="4">
        <f ca="1">Table3[[#This Row],[Total Operating Time (minutes)]]/Table3[[#This Row],[Available Time(minutes)]]</f>
        <v>7.430769230769231</v>
      </c>
      <c r="AA649" s="2">
        <f>Table3[[#This Row],[Good Units]]/Table3[[#This Row],[Units Produced]]</f>
        <v>0.93816631130063965</v>
      </c>
      <c r="AB649" s="2">
        <f>Table3[[#This Row],[Scrap Units]]/Table3[[#This Row],[Units Produced]]</f>
        <v>2.1321961620469083E-2</v>
      </c>
      <c r="AC649" s="4">
        <f>Table3[[#This Row],[Units Produced]]/Table3[[#This Row],[Shift]]</f>
        <v>469</v>
      </c>
      <c r="AD649" s="2">
        <f>Table3[[#This Row],[Units Produced]]/Table3[[#This Row],[Max Capacity]]</f>
        <v>0.72600619195046434</v>
      </c>
      <c r="AE649" s="4">
        <f>Table3[[#This Row],[Repair Time (minutes)]]/Table3[[#This Row],[Number of Repairs]]</f>
        <v>12.5</v>
      </c>
      <c r="AF649" s="4">
        <f ca="1">Table3[[#This Row],[Total Operating Time (minutes)]]/Table3[[#This Row],[Number of failures]]</f>
        <v>80.5</v>
      </c>
      <c r="AG649" s="4">
        <f>Table3[[#This Row],[Orders Fulfilled]]/Table3[[#This Row],[Orders Received]]</f>
        <v>0.66129032258064513</v>
      </c>
      <c r="AH649" s="4">
        <f>Table3[[#This Row],[Units Produced]]/Table3[[#This Row],[Energy Consumed (kWh)]]</f>
        <v>4.654624851131401</v>
      </c>
    </row>
    <row r="650" spans="1:34" x14ac:dyDescent="0.3">
      <c r="A650" s="1">
        <f t="shared" ca="1" si="40"/>
        <v>44944</v>
      </c>
      <c r="B650">
        <v>1</v>
      </c>
      <c r="C650" t="s">
        <v>21</v>
      </c>
      <c r="D650">
        <v>449</v>
      </c>
      <c r="E650">
        <v>427</v>
      </c>
      <c r="F650">
        <v>22</v>
      </c>
      <c r="G650">
        <f t="shared" ca="1" si="41"/>
        <v>69</v>
      </c>
      <c r="H650">
        <v>53</v>
      </c>
      <c r="I650">
        <v>526</v>
      </c>
      <c r="J650">
        <v>8</v>
      </c>
      <c r="K650">
        <v>192.05</v>
      </c>
      <c r="L650">
        <v>42</v>
      </c>
      <c r="M650">
        <v>37</v>
      </c>
      <c r="N650">
        <v>2.14</v>
      </c>
      <c r="O650">
        <v>604</v>
      </c>
      <c r="P650">
        <f t="shared" ca="1" si="42"/>
        <v>5</v>
      </c>
      <c r="Q650">
        <v>39</v>
      </c>
      <c r="R650">
        <v>5</v>
      </c>
      <c r="S650">
        <v>6.3</v>
      </c>
      <c r="T650">
        <f t="shared" ca="1" si="43"/>
        <v>507</v>
      </c>
      <c r="U650" s="2">
        <f ca="1">Table3[[#This Row],[Total Operating Time (minutes)]]/Table3[[#This Row],[Production planning Time(minutes)]]</f>
        <v>1.0374753451676528</v>
      </c>
      <c r="V650" s="2">
        <f>Table3[[#This Row],[Units Produced]]/Table3[[#This Row],[Max Capacity]]</f>
        <v>0.74337748344370858</v>
      </c>
      <c r="W650" s="2">
        <f>Table3[[#This Row],[Good Units]]/Table3[[#This Row],[Units Produced]]</f>
        <v>0.95100222717149219</v>
      </c>
      <c r="X650" s="2">
        <f>Table3[[#This Row],[Total Operating Time (minutes)]]/Table3[[#This Row],[Units Produced]]</f>
        <v>1.1714922048997773</v>
      </c>
      <c r="Y650" s="2">
        <f>Table3[[#This Row],[Defective Units]]/Table3[[#This Row],[Units Produced]]</f>
        <v>4.8997772828507792E-2</v>
      </c>
      <c r="Z650" s="4">
        <f ca="1">Table3[[#This Row],[Total Operating Time (minutes)]]/Table3[[#This Row],[Available Time(minutes)]]</f>
        <v>7.6231884057971016</v>
      </c>
      <c r="AA650" s="2">
        <f>Table3[[#This Row],[Good Units]]/Table3[[#This Row],[Units Produced]]</f>
        <v>0.95100222717149219</v>
      </c>
      <c r="AB650" s="2">
        <f>Table3[[#This Row],[Scrap Units]]/Table3[[#This Row],[Units Produced]]</f>
        <v>1.7817371937639197E-2</v>
      </c>
      <c r="AC650" s="4">
        <f>Table3[[#This Row],[Units Produced]]/Table3[[#This Row],[Shift]]</f>
        <v>449</v>
      </c>
      <c r="AD650" s="2">
        <f>Table3[[#This Row],[Units Produced]]/Table3[[#This Row],[Max Capacity]]</f>
        <v>0.74337748344370858</v>
      </c>
      <c r="AE650" s="4">
        <f>Table3[[#This Row],[Repair Time (minutes)]]/Table3[[#This Row],[Number of Repairs]]</f>
        <v>7.8</v>
      </c>
      <c r="AF650" s="4">
        <f ca="1">Table3[[#This Row],[Total Operating Time (minutes)]]/Table3[[#This Row],[Number of failures]]</f>
        <v>105.2</v>
      </c>
      <c r="AG650" s="4">
        <f>Table3[[#This Row],[Orders Fulfilled]]/Table3[[#This Row],[Orders Received]]</f>
        <v>1.1351351351351351</v>
      </c>
      <c r="AH650" s="4">
        <f>Table3[[#This Row],[Units Produced]]/Table3[[#This Row],[Energy Consumed (kWh)]]</f>
        <v>2.3379328299921895</v>
      </c>
    </row>
    <row r="651" spans="1:34" x14ac:dyDescent="0.3">
      <c r="A651" s="1">
        <f t="shared" ca="1" si="40"/>
        <v>45131</v>
      </c>
      <c r="B651">
        <v>3</v>
      </c>
      <c r="C651" t="s">
        <v>21</v>
      </c>
      <c r="D651">
        <v>464</v>
      </c>
      <c r="E651">
        <v>438</v>
      </c>
      <c r="F651">
        <v>26</v>
      </c>
      <c r="G651">
        <f t="shared" ca="1" si="41"/>
        <v>65</v>
      </c>
      <c r="H651">
        <v>27</v>
      </c>
      <c r="I651">
        <v>403</v>
      </c>
      <c r="J651">
        <v>3</v>
      </c>
      <c r="K651">
        <v>163.92</v>
      </c>
      <c r="L651">
        <v>56</v>
      </c>
      <c r="M651">
        <v>51</v>
      </c>
      <c r="N651">
        <v>3.6</v>
      </c>
      <c r="O651">
        <v>658</v>
      </c>
      <c r="P651">
        <f t="shared" ca="1" si="42"/>
        <v>4</v>
      </c>
      <c r="Q651">
        <v>28</v>
      </c>
      <c r="R651">
        <v>3</v>
      </c>
      <c r="S651">
        <v>3.99</v>
      </c>
      <c r="T651">
        <f t="shared" ca="1" si="43"/>
        <v>596</v>
      </c>
      <c r="U651" s="2">
        <f ca="1">Table3[[#This Row],[Total Operating Time (minutes)]]/Table3[[#This Row],[Production planning Time(minutes)]]</f>
        <v>0.6761744966442953</v>
      </c>
      <c r="V651" s="2">
        <f>Table3[[#This Row],[Units Produced]]/Table3[[#This Row],[Max Capacity]]</f>
        <v>0.70516717325227962</v>
      </c>
      <c r="W651" s="2">
        <f>Table3[[#This Row],[Good Units]]/Table3[[#This Row],[Units Produced]]</f>
        <v>0.94396551724137934</v>
      </c>
      <c r="X651" s="2">
        <f>Table3[[#This Row],[Total Operating Time (minutes)]]/Table3[[#This Row],[Units Produced]]</f>
        <v>0.86853448275862066</v>
      </c>
      <c r="Y651" s="2">
        <f>Table3[[#This Row],[Defective Units]]/Table3[[#This Row],[Units Produced]]</f>
        <v>5.6034482758620691E-2</v>
      </c>
      <c r="Z651" s="4">
        <f ca="1">Table3[[#This Row],[Total Operating Time (minutes)]]/Table3[[#This Row],[Available Time(minutes)]]</f>
        <v>6.2</v>
      </c>
      <c r="AA651" s="2">
        <f>Table3[[#This Row],[Good Units]]/Table3[[#This Row],[Units Produced]]</f>
        <v>0.94396551724137934</v>
      </c>
      <c r="AB651" s="2">
        <f>Table3[[#This Row],[Scrap Units]]/Table3[[#This Row],[Units Produced]]</f>
        <v>6.4655172413793103E-3</v>
      </c>
      <c r="AC651" s="4">
        <f>Table3[[#This Row],[Units Produced]]/Table3[[#This Row],[Shift]]</f>
        <v>154.66666666666666</v>
      </c>
      <c r="AD651" s="2">
        <f>Table3[[#This Row],[Units Produced]]/Table3[[#This Row],[Max Capacity]]</f>
        <v>0.70516717325227962</v>
      </c>
      <c r="AE651" s="4">
        <f>Table3[[#This Row],[Repair Time (minutes)]]/Table3[[#This Row],[Number of Repairs]]</f>
        <v>9.3333333333333339</v>
      </c>
      <c r="AF651" s="4">
        <f ca="1">Table3[[#This Row],[Total Operating Time (minutes)]]/Table3[[#This Row],[Number of failures]]</f>
        <v>100.75</v>
      </c>
      <c r="AG651" s="4">
        <f>Table3[[#This Row],[Orders Fulfilled]]/Table3[[#This Row],[Orders Received]]</f>
        <v>1.0980392156862746</v>
      </c>
      <c r="AH651" s="4">
        <f>Table3[[#This Row],[Units Produced]]/Table3[[#This Row],[Energy Consumed (kWh)]]</f>
        <v>2.8306490971205469</v>
      </c>
    </row>
    <row r="652" spans="1:34" x14ac:dyDescent="0.3">
      <c r="A652" s="1">
        <f t="shared" ca="1" si="40"/>
        <v>45281</v>
      </c>
      <c r="B652">
        <v>1</v>
      </c>
      <c r="C652" t="s">
        <v>18</v>
      </c>
      <c r="D652">
        <v>561</v>
      </c>
      <c r="E652">
        <v>545</v>
      </c>
      <c r="F652">
        <v>16</v>
      </c>
      <c r="G652">
        <f t="shared" ca="1" si="41"/>
        <v>68</v>
      </c>
      <c r="H652">
        <v>41</v>
      </c>
      <c r="I652">
        <v>470</v>
      </c>
      <c r="J652">
        <v>6</v>
      </c>
      <c r="K652">
        <v>155.56</v>
      </c>
      <c r="L652">
        <v>35</v>
      </c>
      <c r="M652">
        <v>70</v>
      </c>
      <c r="N652">
        <v>3.61</v>
      </c>
      <c r="O652">
        <v>618</v>
      </c>
      <c r="P652">
        <f t="shared" ca="1" si="42"/>
        <v>5</v>
      </c>
      <c r="Q652">
        <v>39</v>
      </c>
      <c r="R652">
        <v>5</v>
      </c>
      <c r="S652">
        <v>7.94</v>
      </c>
      <c r="T652">
        <f t="shared" ca="1" si="43"/>
        <v>584</v>
      </c>
      <c r="U652" s="2">
        <f ca="1">Table3[[#This Row],[Total Operating Time (minutes)]]/Table3[[#This Row],[Production planning Time(minutes)]]</f>
        <v>0.8047945205479452</v>
      </c>
      <c r="V652" s="2">
        <f>Table3[[#This Row],[Units Produced]]/Table3[[#This Row],[Max Capacity]]</f>
        <v>0.90776699029126218</v>
      </c>
      <c r="W652" s="2">
        <f>Table3[[#This Row],[Good Units]]/Table3[[#This Row],[Units Produced]]</f>
        <v>0.97147950089126556</v>
      </c>
      <c r="X652" s="2">
        <f>Table3[[#This Row],[Total Operating Time (minutes)]]/Table3[[#This Row],[Units Produced]]</f>
        <v>0.83778966131907306</v>
      </c>
      <c r="Y652" s="2">
        <f>Table3[[#This Row],[Defective Units]]/Table3[[#This Row],[Units Produced]]</f>
        <v>2.8520499108734401E-2</v>
      </c>
      <c r="Z652" s="4">
        <f ca="1">Table3[[#This Row],[Total Operating Time (minutes)]]/Table3[[#This Row],[Available Time(minutes)]]</f>
        <v>6.9117647058823533</v>
      </c>
      <c r="AA652" s="2">
        <f>Table3[[#This Row],[Good Units]]/Table3[[#This Row],[Units Produced]]</f>
        <v>0.97147950089126556</v>
      </c>
      <c r="AB652" s="2">
        <f>Table3[[#This Row],[Scrap Units]]/Table3[[#This Row],[Units Produced]]</f>
        <v>1.06951871657754E-2</v>
      </c>
      <c r="AC652" s="4">
        <f>Table3[[#This Row],[Units Produced]]/Table3[[#This Row],[Shift]]</f>
        <v>561</v>
      </c>
      <c r="AD652" s="2">
        <f>Table3[[#This Row],[Units Produced]]/Table3[[#This Row],[Max Capacity]]</f>
        <v>0.90776699029126218</v>
      </c>
      <c r="AE652" s="4">
        <f>Table3[[#This Row],[Repair Time (minutes)]]/Table3[[#This Row],[Number of Repairs]]</f>
        <v>7.8</v>
      </c>
      <c r="AF652" s="4">
        <f ca="1">Table3[[#This Row],[Total Operating Time (minutes)]]/Table3[[#This Row],[Number of failures]]</f>
        <v>94</v>
      </c>
      <c r="AG652" s="4">
        <f>Table3[[#This Row],[Orders Fulfilled]]/Table3[[#This Row],[Orders Received]]</f>
        <v>0.5</v>
      </c>
      <c r="AH652" s="4">
        <f>Table3[[#This Row],[Units Produced]]/Table3[[#This Row],[Energy Consumed (kWh)]]</f>
        <v>3.6063255335561841</v>
      </c>
    </row>
    <row r="653" spans="1:34" x14ac:dyDescent="0.3">
      <c r="A653" s="1">
        <f t="shared" ca="1" si="40"/>
        <v>45138</v>
      </c>
      <c r="B653">
        <v>3</v>
      </c>
      <c r="C653" t="s">
        <v>18</v>
      </c>
      <c r="D653">
        <v>679</v>
      </c>
      <c r="E653">
        <v>656</v>
      </c>
      <c r="F653">
        <v>23</v>
      </c>
      <c r="G653">
        <f t="shared" ca="1" si="41"/>
        <v>69</v>
      </c>
      <c r="H653">
        <v>50</v>
      </c>
      <c r="I653">
        <v>576</v>
      </c>
      <c r="J653">
        <v>10</v>
      </c>
      <c r="K653">
        <v>120.12</v>
      </c>
      <c r="L653">
        <v>30</v>
      </c>
      <c r="M653">
        <v>44</v>
      </c>
      <c r="N653">
        <v>2.17</v>
      </c>
      <c r="O653">
        <v>641</v>
      </c>
      <c r="P653">
        <f t="shared" ca="1" si="42"/>
        <v>3</v>
      </c>
      <c r="Q653">
        <v>32</v>
      </c>
      <c r="R653">
        <v>1</v>
      </c>
      <c r="S653">
        <v>7.21</v>
      </c>
      <c r="T653">
        <f t="shared" ca="1" si="43"/>
        <v>596</v>
      </c>
      <c r="U653" s="2">
        <f ca="1">Table3[[#This Row],[Total Operating Time (minutes)]]/Table3[[#This Row],[Production planning Time(minutes)]]</f>
        <v>0.96644295302013428</v>
      </c>
      <c r="V653" s="2">
        <f>Table3[[#This Row],[Units Produced]]/Table3[[#This Row],[Max Capacity]]</f>
        <v>1.0592823712948518</v>
      </c>
      <c r="W653" s="2">
        <f>Table3[[#This Row],[Good Units]]/Table3[[#This Row],[Units Produced]]</f>
        <v>0.96612665684830634</v>
      </c>
      <c r="X653" s="2">
        <f>Table3[[#This Row],[Total Operating Time (minutes)]]/Table3[[#This Row],[Units Produced]]</f>
        <v>0.8483063328424153</v>
      </c>
      <c r="Y653" s="2">
        <f>Table3[[#This Row],[Defective Units]]/Table3[[#This Row],[Units Produced]]</f>
        <v>3.3873343151693665E-2</v>
      </c>
      <c r="Z653" s="4">
        <f ca="1">Table3[[#This Row],[Total Operating Time (minutes)]]/Table3[[#This Row],[Available Time(minutes)]]</f>
        <v>8.3478260869565215</v>
      </c>
      <c r="AA653" s="2">
        <f>Table3[[#This Row],[Good Units]]/Table3[[#This Row],[Units Produced]]</f>
        <v>0.96612665684830634</v>
      </c>
      <c r="AB653" s="2">
        <f>Table3[[#This Row],[Scrap Units]]/Table3[[#This Row],[Units Produced]]</f>
        <v>1.4727540500736377E-2</v>
      </c>
      <c r="AC653" s="4">
        <f>Table3[[#This Row],[Units Produced]]/Table3[[#This Row],[Shift]]</f>
        <v>226.33333333333334</v>
      </c>
      <c r="AD653" s="2">
        <f>Table3[[#This Row],[Units Produced]]/Table3[[#This Row],[Max Capacity]]</f>
        <v>1.0592823712948518</v>
      </c>
      <c r="AE653" s="4">
        <f>Table3[[#This Row],[Repair Time (minutes)]]/Table3[[#This Row],[Number of Repairs]]</f>
        <v>32</v>
      </c>
      <c r="AF653" s="4">
        <f ca="1">Table3[[#This Row],[Total Operating Time (minutes)]]/Table3[[#This Row],[Number of failures]]</f>
        <v>192</v>
      </c>
      <c r="AG653" s="4">
        <f>Table3[[#This Row],[Orders Fulfilled]]/Table3[[#This Row],[Orders Received]]</f>
        <v>0.68181818181818177</v>
      </c>
      <c r="AH653" s="4">
        <f>Table3[[#This Row],[Units Produced]]/Table3[[#This Row],[Energy Consumed (kWh)]]</f>
        <v>5.6526806526806528</v>
      </c>
    </row>
    <row r="654" spans="1:34" x14ac:dyDescent="0.3">
      <c r="A654" s="1">
        <f t="shared" ca="1" si="40"/>
        <v>45156</v>
      </c>
      <c r="B654">
        <v>2</v>
      </c>
      <c r="C654" t="s">
        <v>19</v>
      </c>
      <c r="D654">
        <v>684</v>
      </c>
      <c r="E654">
        <v>671</v>
      </c>
      <c r="F654">
        <v>13</v>
      </c>
      <c r="G654">
        <f t="shared" ca="1" si="41"/>
        <v>68</v>
      </c>
      <c r="H654">
        <v>56</v>
      </c>
      <c r="I654">
        <v>463</v>
      </c>
      <c r="J654">
        <v>9</v>
      </c>
      <c r="K654">
        <v>187.33</v>
      </c>
      <c r="L654">
        <v>38</v>
      </c>
      <c r="M654">
        <v>62</v>
      </c>
      <c r="N654">
        <v>2.93</v>
      </c>
      <c r="O654">
        <v>612</v>
      </c>
      <c r="P654">
        <f t="shared" ca="1" si="42"/>
        <v>5</v>
      </c>
      <c r="Q654">
        <v>24</v>
      </c>
      <c r="R654">
        <v>5</v>
      </c>
      <c r="S654">
        <v>3.46</v>
      </c>
      <c r="T654">
        <f t="shared" ca="1" si="43"/>
        <v>555</v>
      </c>
      <c r="U654" s="2">
        <f ca="1">Table3[[#This Row],[Total Operating Time (minutes)]]/Table3[[#This Row],[Production planning Time(minutes)]]</f>
        <v>0.83423423423423426</v>
      </c>
      <c r="V654" s="2">
        <f>Table3[[#This Row],[Units Produced]]/Table3[[#This Row],[Max Capacity]]</f>
        <v>1.1176470588235294</v>
      </c>
      <c r="W654" s="2">
        <f>Table3[[#This Row],[Good Units]]/Table3[[#This Row],[Units Produced]]</f>
        <v>0.98099415204678364</v>
      </c>
      <c r="X654" s="2">
        <f>Table3[[#This Row],[Total Operating Time (minutes)]]/Table3[[#This Row],[Units Produced]]</f>
        <v>0.67690058479532167</v>
      </c>
      <c r="Y654" s="2">
        <f>Table3[[#This Row],[Defective Units]]/Table3[[#This Row],[Units Produced]]</f>
        <v>1.9005847953216373E-2</v>
      </c>
      <c r="Z654" s="4">
        <f ca="1">Table3[[#This Row],[Total Operating Time (minutes)]]/Table3[[#This Row],[Available Time(minutes)]]</f>
        <v>6.8088235294117645</v>
      </c>
      <c r="AA654" s="2">
        <f>Table3[[#This Row],[Good Units]]/Table3[[#This Row],[Units Produced]]</f>
        <v>0.98099415204678364</v>
      </c>
      <c r="AB654" s="2">
        <f>Table3[[#This Row],[Scrap Units]]/Table3[[#This Row],[Units Produced]]</f>
        <v>1.3157894736842105E-2</v>
      </c>
      <c r="AC654" s="4">
        <f>Table3[[#This Row],[Units Produced]]/Table3[[#This Row],[Shift]]</f>
        <v>342</v>
      </c>
      <c r="AD654" s="2">
        <f>Table3[[#This Row],[Units Produced]]/Table3[[#This Row],[Max Capacity]]</f>
        <v>1.1176470588235294</v>
      </c>
      <c r="AE654" s="4">
        <f>Table3[[#This Row],[Repair Time (minutes)]]/Table3[[#This Row],[Number of Repairs]]</f>
        <v>4.8</v>
      </c>
      <c r="AF654" s="4">
        <f ca="1">Table3[[#This Row],[Total Operating Time (minutes)]]/Table3[[#This Row],[Number of failures]]</f>
        <v>92.6</v>
      </c>
      <c r="AG654" s="4">
        <f>Table3[[#This Row],[Orders Fulfilled]]/Table3[[#This Row],[Orders Received]]</f>
        <v>0.61290322580645162</v>
      </c>
      <c r="AH654" s="4">
        <f>Table3[[#This Row],[Units Produced]]/Table3[[#This Row],[Energy Consumed (kWh)]]</f>
        <v>3.651310521539529</v>
      </c>
    </row>
    <row r="655" spans="1:34" x14ac:dyDescent="0.3">
      <c r="A655" s="1">
        <f t="shared" ca="1" si="40"/>
        <v>45217</v>
      </c>
      <c r="B655">
        <v>2</v>
      </c>
      <c r="C655" t="s">
        <v>18</v>
      </c>
      <c r="D655">
        <v>419</v>
      </c>
      <c r="E655">
        <v>393</v>
      </c>
      <c r="F655">
        <v>26</v>
      </c>
      <c r="G655">
        <f t="shared" ca="1" si="41"/>
        <v>64</v>
      </c>
      <c r="H655">
        <v>50</v>
      </c>
      <c r="I655">
        <v>582</v>
      </c>
      <c r="J655">
        <v>2</v>
      </c>
      <c r="K655">
        <v>130.37</v>
      </c>
      <c r="L655">
        <v>42</v>
      </c>
      <c r="M655">
        <v>51</v>
      </c>
      <c r="N655">
        <v>3.45</v>
      </c>
      <c r="O655">
        <v>617</v>
      </c>
      <c r="P655">
        <f t="shared" ca="1" si="42"/>
        <v>3</v>
      </c>
      <c r="Q655">
        <v>38</v>
      </c>
      <c r="R655">
        <v>3</v>
      </c>
      <c r="S655">
        <v>7.38</v>
      </c>
      <c r="T655">
        <f t="shared" ca="1" si="43"/>
        <v>599</v>
      </c>
      <c r="U655" s="2">
        <f ca="1">Table3[[#This Row],[Total Operating Time (minutes)]]/Table3[[#This Row],[Production planning Time(minutes)]]</f>
        <v>0.97161936560934892</v>
      </c>
      <c r="V655" s="2">
        <f>Table3[[#This Row],[Units Produced]]/Table3[[#This Row],[Max Capacity]]</f>
        <v>0.67909238249594817</v>
      </c>
      <c r="W655" s="2">
        <f>Table3[[#This Row],[Good Units]]/Table3[[#This Row],[Units Produced]]</f>
        <v>0.93794749403341293</v>
      </c>
      <c r="X655" s="2">
        <f>Table3[[#This Row],[Total Operating Time (minutes)]]/Table3[[#This Row],[Units Produced]]</f>
        <v>1.3890214797136038</v>
      </c>
      <c r="Y655" s="2">
        <f>Table3[[#This Row],[Defective Units]]/Table3[[#This Row],[Units Produced]]</f>
        <v>6.205250596658711E-2</v>
      </c>
      <c r="Z655" s="4">
        <f ca="1">Table3[[#This Row],[Total Operating Time (minutes)]]/Table3[[#This Row],[Available Time(minutes)]]</f>
        <v>9.09375</v>
      </c>
      <c r="AA655" s="2">
        <f>Table3[[#This Row],[Good Units]]/Table3[[#This Row],[Units Produced]]</f>
        <v>0.93794749403341293</v>
      </c>
      <c r="AB655" s="2">
        <f>Table3[[#This Row],[Scrap Units]]/Table3[[#This Row],[Units Produced]]</f>
        <v>4.7732696897374704E-3</v>
      </c>
      <c r="AC655" s="4">
        <f>Table3[[#This Row],[Units Produced]]/Table3[[#This Row],[Shift]]</f>
        <v>209.5</v>
      </c>
      <c r="AD655" s="2">
        <f>Table3[[#This Row],[Units Produced]]/Table3[[#This Row],[Max Capacity]]</f>
        <v>0.67909238249594817</v>
      </c>
      <c r="AE655" s="4">
        <f>Table3[[#This Row],[Repair Time (minutes)]]/Table3[[#This Row],[Number of Repairs]]</f>
        <v>12.666666666666666</v>
      </c>
      <c r="AF655" s="4">
        <f ca="1">Table3[[#This Row],[Total Operating Time (minutes)]]/Table3[[#This Row],[Number of failures]]</f>
        <v>194</v>
      </c>
      <c r="AG655" s="4">
        <f>Table3[[#This Row],[Orders Fulfilled]]/Table3[[#This Row],[Orders Received]]</f>
        <v>0.82352941176470584</v>
      </c>
      <c r="AH655" s="4">
        <f>Table3[[#This Row],[Units Produced]]/Table3[[#This Row],[Energy Consumed (kWh)]]</f>
        <v>3.21392958502723</v>
      </c>
    </row>
    <row r="656" spans="1:34" x14ac:dyDescent="0.3">
      <c r="A656" s="1">
        <f t="shared" ca="1" si="40"/>
        <v>44958</v>
      </c>
      <c r="B656">
        <v>3</v>
      </c>
      <c r="C656" t="s">
        <v>17</v>
      </c>
      <c r="D656">
        <v>402</v>
      </c>
      <c r="E656">
        <v>374</v>
      </c>
      <c r="F656">
        <v>28</v>
      </c>
      <c r="G656">
        <f t="shared" ca="1" si="41"/>
        <v>63</v>
      </c>
      <c r="H656">
        <v>42</v>
      </c>
      <c r="I656">
        <v>449</v>
      </c>
      <c r="J656">
        <v>3</v>
      </c>
      <c r="K656">
        <v>179.66</v>
      </c>
      <c r="L656">
        <v>42</v>
      </c>
      <c r="M656">
        <v>51</v>
      </c>
      <c r="N656">
        <v>4.01</v>
      </c>
      <c r="O656">
        <v>664</v>
      </c>
      <c r="P656">
        <f t="shared" ca="1" si="42"/>
        <v>4</v>
      </c>
      <c r="Q656">
        <v>24</v>
      </c>
      <c r="R656">
        <v>5</v>
      </c>
      <c r="S656">
        <v>4.6399999999999997</v>
      </c>
      <c r="T656">
        <f t="shared" ca="1" si="43"/>
        <v>587</v>
      </c>
      <c r="U656" s="2">
        <f ca="1">Table3[[#This Row],[Total Operating Time (minutes)]]/Table3[[#This Row],[Production planning Time(minutes)]]</f>
        <v>0.76490630323679731</v>
      </c>
      <c r="V656" s="2">
        <f>Table3[[#This Row],[Units Produced]]/Table3[[#This Row],[Max Capacity]]</f>
        <v>0.60542168674698793</v>
      </c>
      <c r="W656" s="2">
        <f>Table3[[#This Row],[Good Units]]/Table3[[#This Row],[Units Produced]]</f>
        <v>0.93034825870646765</v>
      </c>
      <c r="X656" s="2">
        <f>Table3[[#This Row],[Total Operating Time (minutes)]]/Table3[[#This Row],[Units Produced]]</f>
        <v>1.1169154228855722</v>
      </c>
      <c r="Y656" s="2">
        <f>Table3[[#This Row],[Defective Units]]/Table3[[#This Row],[Units Produced]]</f>
        <v>6.965174129353234E-2</v>
      </c>
      <c r="Z656" s="4">
        <f ca="1">Table3[[#This Row],[Total Operating Time (minutes)]]/Table3[[#This Row],[Available Time(minutes)]]</f>
        <v>7.1269841269841274</v>
      </c>
      <c r="AA656" s="2">
        <f>Table3[[#This Row],[Good Units]]/Table3[[#This Row],[Units Produced]]</f>
        <v>0.93034825870646765</v>
      </c>
      <c r="AB656" s="2">
        <f>Table3[[#This Row],[Scrap Units]]/Table3[[#This Row],[Units Produced]]</f>
        <v>7.462686567164179E-3</v>
      </c>
      <c r="AC656" s="4">
        <f>Table3[[#This Row],[Units Produced]]/Table3[[#This Row],[Shift]]</f>
        <v>134</v>
      </c>
      <c r="AD656" s="2">
        <f>Table3[[#This Row],[Units Produced]]/Table3[[#This Row],[Max Capacity]]</f>
        <v>0.60542168674698793</v>
      </c>
      <c r="AE656" s="4">
        <f>Table3[[#This Row],[Repair Time (minutes)]]/Table3[[#This Row],[Number of Repairs]]</f>
        <v>4.8</v>
      </c>
      <c r="AF656" s="4">
        <f ca="1">Table3[[#This Row],[Total Operating Time (minutes)]]/Table3[[#This Row],[Number of failures]]</f>
        <v>112.25</v>
      </c>
      <c r="AG656" s="4">
        <f>Table3[[#This Row],[Orders Fulfilled]]/Table3[[#This Row],[Orders Received]]</f>
        <v>0.82352941176470584</v>
      </c>
      <c r="AH656" s="4">
        <f>Table3[[#This Row],[Units Produced]]/Table3[[#This Row],[Energy Consumed (kWh)]]</f>
        <v>2.2375598352443506</v>
      </c>
    </row>
    <row r="657" spans="1:34" x14ac:dyDescent="0.3">
      <c r="A657" s="1">
        <f t="shared" ca="1" si="40"/>
        <v>45237</v>
      </c>
      <c r="B657">
        <v>3</v>
      </c>
      <c r="C657" t="s">
        <v>21</v>
      </c>
      <c r="D657">
        <v>698</v>
      </c>
      <c r="E657">
        <v>677</v>
      </c>
      <c r="F657">
        <v>21</v>
      </c>
      <c r="G657">
        <f t="shared" ca="1" si="41"/>
        <v>60</v>
      </c>
      <c r="H657">
        <v>41</v>
      </c>
      <c r="I657">
        <v>463</v>
      </c>
      <c r="J657">
        <v>6</v>
      </c>
      <c r="K657">
        <v>144.37</v>
      </c>
      <c r="L657">
        <v>52</v>
      </c>
      <c r="M657">
        <v>67</v>
      </c>
      <c r="N657">
        <v>2.52</v>
      </c>
      <c r="O657">
        <v>626</v>
      </c>
      <c r="P657">
        <f t="shared" ca="1" si="42"/>
        <v>5</v>
      </c>
      <c r="Q657">
        <v>25</v>
      </c>
      <c r="R657">
        <v>2</v>
      </c>
      <c r="S657">
        <v>5.09</v>
      </c>
      <c r="T657">
        <f t="shared" ca="1" si="43"/>
        <v>546</v>
      </c>
      <c r="U657" s="2">
        <f ca="1">Table3[[#This Row],[Total Operating Time (minutes)]]/Table3[[#This Row],[Production planning Time(minutes)]]</f>
        <v>0.84798534798534797</v>
      </c>
      <c r="V657" s="2">
        <f>Table3[[#This Row],[Units Produced]]/Table3[[#This Row],[Max Capacity]]</f>
        <v>1.1150159744408945</v>
      </c>
      <c r="W657" s="2">
        <f>Table3[[#This Row],[Good Units]]/Table3[[#This Row],[Units Produced]]</f>
        <v>0.96991404011461313</v>
      </c>
      <c r="X657" s="2">
        <f>Table3[[#This Row],[Total Operating Time (minutes)]]/Table3[[#This Row],[Units Produced]]</f>
        <v>0.66332378223495703</v>
      </c>
      <c r="Y657" s="2">
        <f>Table3[[#This Row],[Defective Units]]/Table3[[#This Row],[Units Produced]]</f>
        <v>3.0085959885386818E-2</v>
      </c>
      <c r="Z657" s="4">
        <f ca="1">Table3[[#This Row],[Total Operating Time (minutes)]]/Table3[[#This Row],[Available Time(minutes)]]</f>
        <v>7.7166666666666668</v>
      </c>
      <c r="AA657" s="2">
        <f>Table3[[#This Row],[Good Units]]/Table3[[#This Row],[Units Produced]]</f>
        <v>0.96991404011461313</v>
      </c>
      <c r="AB657" s="2">
        <f>Table3[[#This Row],[Scrap Units]]/Table3[[#This Row],[Units Produced]]</f>
        <v>8.5959885386819486E-3</v>
      </c>
      <c r="AC657" s="4">
        <f>Table3[[#This Row],[Units Produced]]/Table3[[#This Row],[Shift]]</f>
        <v>232.66666666666666</v>
      </c>
      <c r="AD657" s="2">
        <f>Table3[[#This Row],[Units Produced]]/Table3[[#This Row],[Max Capacity]]</f>
        <v>1.1150159744408945</v>
      </c>
      <c r="AE657" s="4">
        <f>Table3[[#This Row],[Repair Time (minutes)]]/Table3[[#This Row],[Number of Repairs]]</f>
        <v>12.5</v>
      </c>
      <c r="AF657" s="4">
        <f ca="1">Table3[[#This Row],[Total Operating Time (minutes)]]/Table3[[#This Row],[Number of failures]]</f>
        <v>92.6</v>
      </c>
      <c r="AG657" s="4">
        <f>Table3[[#This Row],[Orders Fulfilled]]/Table3[[#This Row],[Orders Received]]</f>
        <v>0.77611940298507465</v>
      </c>
      <c r="AH657" s="4">
        <f>Table3[[#This Row],[Units Produced]]/Table3[[#This Row],[Energy Consumed (kWh)]]</f>
        <v>4.8347994735748419</v>
      </c>
    </row>
    <row r="658" spans="1:34" x14ac:dyDescent="0.3">
      <c r="A658" s="1">
        <f t="shared" ca="1" si="40"/>
        <v>45050</v>
      </c>
      <c r="B658">
        <v>3</v>
      </c>
      <c r="C658" t="s">
        <v>17</v>
      </c>
      <c r="D658">
        <v>430</v>
      </c>
      <c r="E658">
        <v>405</v>
      </c>
      <c r="F658">
        <v>25</v>
      </c>
      <c r="G658">
        <f t="shared" ca="1" si="41"/>
        <v>61</v>
      </c>
      <c r="H658">
        <v>55</v>
      </c>
      <c r="I658">
        <v>558</v>
      </c>
      <c r="J658">
        <v>10</v>
      </c>
      <c r="K658">
        <v>193.36</v>
      </c>
      <c r="L658">
        <v>58</v>
      </c>
      <c r="M658">
        <v>38</v>
      </c>
      <c r="N658">
        <v>4.3099999999999996</v>
      </c>
      <c r="O658">
        <v>645</v>
      </c>
      <c r="P658">
        <f t="shared" ca="1" si="42"/>
        <v>6</v>
      </c>
      <c r="Q658">
        <v>36</v>
      </c>
      <c r="R658">
        <v>3</v>
      </c>
      <c r="S658">
        <v>4.9800000000000004</v>
      </c>
      <c r="T658">
        <f t="shared" ca="1" si="43"/>
        <v>514</v>
      </c>
      <c r="U658" s="2">
        <f ca="1">Table3[[#This Row],[Total Operating Time (minutes)]]/Table3[[#This Row],[Production planning Time(minutes)]]</f>
        <v>1.0856031128404668</v>
      </c>
      <c r="V658" s="2">
        <f>Table3[[#This Row],[Units Produced]]/Table3[[#This Row],[Max Capacity]]</f>
        <v>0.66666666666666663</v>
      </c>
      <c r="W658" s="2">
        <f>Table3[[#This Row],[Good Units]]/Table3[[#This Row],[Units Produced]]</f>
        <v>0.94186046511627908</v>
      </c>
      <c r="X658" s="2">
        <f>Table3[[#This Row],[Total Operating Time (minutes)]]/Table3[[#This Row],[Units Produced]]</f>
        <v>1.2976744186046512</v>
      </c>
      <c r="Y658" s="2">
        <f>Table3[[#This Row],[Defective Units]]/Table3[[#This Row],[Units Produced]]</f>
        <v>5.8139534883720929E-2</v>
      </c>
      <c r="Z658" s="4">
        <f ca="1">Table3[[#This Row],[Total Operating Time (minutes)]]/Table3[[#This Row],[Available Time(minutes)]]</f>
        <v>9.1475409836065573</v>
      </c>
      <c r="AA658" s="2">
        <f>Table3[[#This Row],[Good Units]]/Table3[[#This Row],[Units Produced]]</f>
        <v>0.94186046511627908</v>
      </c>
      <c r="AB658" s="2">
        <f>Table3[[#This Row],[Scrap Units]]/Table3[[#This Row],[Units Produced]]</f>
        <v>2.3255813953488372E-2</v>
      </c>
      <c r="AC658" s="4">
        <f>Table3[[#This Row],[Units Produced]]/Table3[[#This Row],[Shift]]</f>
        <v>143.33333333333334</v>
      </c>
      <c r="AD658" s="2">
        <f>Table3[[#This Row],[Units Produced]]/Table3[[#This Row],[Max Capacity]]</f>
        <v>0.66666666666666663</v>
      </c>
      <c r="AE658" s="4">
        <f>Table3[[#This Row],[Repair Time (minutes)]]/Table3[[#This Row],[Number of Repairs]]</f>
        <v>12</v>
      </c>
      <c r="AF658" s="4">
        <f ca="1">Table3[[#This Row],[Total Operating Time (minutes)]]/Table3[[#This Row],[Number of failures]]</f>
        <v>93</v>
      </c>
      <c r="AG658" s="4">
        <f>Table3[[#This Row],[Orders Fulfilled]]/Table3[[#This Row],[Orders Received]]</f>
        <v>1.5263157894736843</v>
      </c>
      <c r="AH658" s="4">
        <f>Table3[[#This Row],[Units Produced]]/Table3[[#This Row],[Energy Consumed (kWh)]]</f>
        <v>2.2238311956971453</v>
      </c>
    </row>
    <row r="659" spans="1:34" x14ac:dyDescent="0.3">
      <c r="A659" s="1">
        <f t="shared" ca="1" si="40"/>
        <v>45290</v>
      </c>
      <c r="B659">
        <v>2</v>
      </c>
      <c r="C659" t="s">
        <v>18</v>
      </c>
      <c r="D659">
        <v>497</v>
      </c>
      <c r="E659">
        <v>485</v>
      </c>
      <c r="F659">
        <v>12</v>
      </c>
      <c r="G659">
        <f t="shared" ca="1" si="41"/>
        <v>69</v>
      </c>
      <c r="H659">
        <v>39</v>
      </c>
      <c r="I659">
        <v>421</v>
      </c>
      <c r="J659">
        <v>6</v>
      </c>
      <c r="K659">
        <v>100.78</v>
      </c>
      <c r="L659">
        <v>59</v>
      </c>
      <c r="M659">
        <v>51</v>
      </c>
      <c r="N659">
        <v>3.73</v>
      </c>
      <c r="O659">
        <v>670</v>
      </c>
      <c r="P659">
        <f t="shared" ca="1" si="42"/>
        <v>1</v>
      </c>
      <c r="Q659">
        <v>21</v>
      </c>
      <c r="R659">
        <v>1</v>
      </c>
      <c r="S659">
        <v>6.75</v>
      </c>
      <c r="T659">
        <f t="shared" ca="1" si="43"/>
        <v>502</v>
      </c>
      <c r="U659" s="2">
        <f ca="1">Table3[[#This Row],[Total Operating Time (minutes)]]/Table3[[#This Row],[Production planning Time(minutes)]]</f>
        <v>0.83864541832669326</v>
      </c>
      <c r="V659" s="2">
        <f>Table3[[#This Row],[Units Produced]]/Table3[[#This Row],[Max Capacity]]</f>
        <v>0.74179104477611946</v>
      </c>
      <c r="W659" s="2">
        <f>Table3[[#This Row],[Good Units]]/Table3[[#This Row],[Units Produced]]</f>
        <v>0.9758551307847082</v>
      </c>
      <c r="X659" s="2">
        <f>Table3[[#This Row],[Total Operating Time (minutes)]]/Table3[[#This Row],[Units Produced]]</f>
        <v>0.84708249496981891</v>
      </c>
      <c r="Y659" s="2">
        <f>Table3[[#This Row],[Defective Units]]/Table3[[#This Row],[Units Produced]]</f>
        <v>2.4144869215291749E-2</v>
      </c>
      <c r="Z659" s="4">
        <f ca="1">Table3[[#This Row],[Total Operating Time (minutes)]]/Table3[[#This Row],[Available Time(minutes)]]</f>
        <v>6.1014492753623184</v>
      </c>
      <c r="AA659" s="2">
        <f>Table3[[#This Row],[Good Units]]/Table3[[#This Row],[Units Produced]]</f>
        <v>0.9758551307847082</v>
      </c>
      <c r="AB659" s="2">
        <f>Table3[[#This Row],[Scrap Units]]/Table3[[#This Row],[Units Produced]]</f>
        <v>1.2072434607645875E-2</v>
      </c>
      <c r="AC659" s="4">
        <f>Table3[[#This Row],[Units Produced]]/Table3[[#This Row],[Shift]]</f>
        <v>248.5</v>
      </c>
      <c r="AD659" s="2">
        <f>Table3[[#This Row],[Units Produced]]/Table3[[#This Row],[Max Capacity]]</f>
        <v>0.74179104477611946</v>
      </c>
      <c r="AE659" s="4">
        <f>Table3[[#This Row],[Repair Time (minutes)]]/Table3[[#This Row],[Number of Repairs]]</f>
        <v>21</v>
      </c>
      <c r="AF659" s="4">
        <f ca="1">Table3[[#This Row],[Total Operating Time (minutes)]]/Table3[[#This Row],[Number of failures]]</f>
        <v>421</v>
      </c>
      <c r="AG659" s="4">
        <f>Table3[[#This Row],[Orders Fulfilled]]/Table3[[#This Row],[Orders Received]]</f>
        <v>1.1568627450980393</v>
      </c>
      <c r="AH659" s="4">
        <f>Table3[[#This Row],[Units Produced]]/Table3[[#This Row],[Energy Consumed (kWh)]]</f>
        <v>4.9315340345306611</v>
      </c>
    </row>
    <row r="660" spans="1:34" x14ac:dyDescent="0.3">
      <c r="A660" s="1">
        <f t="shared" ca="1" si="40"/>
        <v>44946</v>
      </c>
      <c r="B660">
        <v>3</v>
      </c>
      <c r="C660" t="s">
        <v>20</v>
      </c>
      <c r="D660">
        <v>565</v>
      </c>
      <c r="E660">
        <v>536</v>
      </c>
      <c r="F660">
        <v>29</v>
      </c>
      <c r="G660">
        <f t="shared" ca="1" si="41"/>
        <v>64</v>
      </c>
      <c r="H660">
        <v>35</v>
      </c>
      <c r="I660">
        <v>523</v>
      </c>
      <c r="J660">
        <v>10</v>
      </c>
      <c r="K660">
        <v>137.54</v>
      </c>
      <c r="L660">
        <v>34</v>
      </c>
      <c r="M660">
        <v>61</v>
      </c>
      <c r="N660">
        <v>2.1</v>
      </c>
      <c r="O660">
        <v>696</v>
      </c>
      <c r="P660">
        <f t="shared" ca="1" si="42"/>
        <v>1</v>
      </c>
      <c r="Q660">
        <v>30</v>
      </c>
      <c r="R660">
        <v>5</v>
      </c>
      <c r="S660">
        <v>3.13</v>
      </c>
      <c r="T660">
        <f t="shared" ca="1" si="43"/>
        <v>590</v>
      </c>
      <c r="U660" s="2">
        <f ca="1">Table3[[#This Row],[Total Operating Time (minutes)]]/Table3[[#This Row],[Production planning Time(minutes)]]</f>
        <v>0.88644067796610171</v>
      </c>
      <c r="V660" s="2">
        <f>Table3[[#This Row],[Units Produced]]/Table3[[#This Row],[Max Capacity]]</f>
        <v>0.81178160919540232</v>
      </c>
      <c r="W660" s="2">
        <f>Table3[[#This Row],[Good Units]]/Table3[[#This Row],[Units Produced]]</f>
        <v>0.9486725663716814</v>
      </c>
      <c r="X660" s="2">
        <f>Table3[[#This Row],[Total Operating Time (minutes)]]/Table3[[#This Row],[Units Produced]]</f>
        <v>0.92566371681415927</v>
      </c>
      <c r="Y660" s="2">
        <f>Table3[[#This Row],[Defective Units]]/Table3[[#This Row],[Units Produced]]</f>
        <v>5.1327433628318583E-2</v>
      </c>
      <c r="Z660" s="4">
        <f ca="1">Table3[[#This Row],[Total Operating Time (minutes)]]/Table3[[#This Row],[Available Time(minutes)]]</f>
        <v>8.171875</v>
      </c>
      <c r="AA660" s="2">
        <f>Table3[[#This Row],[Good Units]]/Table3[[#This Row],[Units Produced]]</f>
        <v>0.9486725663716814</v>
      </c>
      <c r="AB660" s="2">
        <f>Table3[[#This Row],[Scrap Units]]/Table3[[#This Row],[Units Produced]]</f>
        <v>1.7699115044247787E-2</v>
      </c>
      <c r="AC660" s="4">
        <f>Table3[[#This Row],[Units Produced]]/Table3[[#This Row],[Shift]]</f>
        <v>188.33333333333334</v>
      </c>
      <c r="AD660" s="2">
        <f>Table3[[#This Row],[Units Produced]]/Table3[[#This Row],[Max Capacity]]</f>
        <v>0.81178160919540232</v>
      </c>
      <c r="AE660" s="4">
        <f>Table3[[#This Row],[Repair Time (minutes)]]/Table3[[#This Row],[Number of Repairs]]</f>
        <v>6</v>
      </c>
      <c r="AF660" s="4">
        <f ca="1">Table3[[#This Row],[Total Operating Time (minutes)]]/Table3[[#This Row],[Number of failures]]</f>
        <v>523</v>
      </c>
      <c r="AG660" s="4">
        <f>Table3[[#This Row],[Orders Fulfilled]]/Table3[[#This Row],[Orders Received]]</f>
        <v>0.55737704918032782</v>
      </c>
      <c r="AH660" s="4">
        <f>Table3[[#This Row],[Units Produced]]/Table3[[#This Row],[Energy Consumed (kWh)]]</f>
        <v>4.1078958848335034</v>
      </c>
    </row>
    <row r="661" spans="1:34" x14ac:dyDescent="0.3">
      <c r="A661" s="1">
        <f t="shared" ca="1" si="40"/>
        <v>44967</v>
      </c>
      <c r="B661">
        <v>3</v>
      </c>
      <c r="C661" t="s">
        <v>21</v>
      </c>
      <c r="D661">
        <v>603</v>
      </c>
      <c r="E661">
        <v>584</v>
      </c>
      <c r="F661">
        <v>19</v>
      </c>
      <c r="G661">
        <f t="shared" ca="1" si="41"/>
        <v>68</v>
      </c>
      <c r="H661">
        <v>47</v>
      </c>
      <c r="I661">
        <v>455</v>
      </c>
      <c r="J661">
        <v>10</v>
      </c>
      <c r="K661">
        <v>179.74</v>
      </c>
      <c r="L661">
        <v>42</v>
      </c>
      <c r="M661">
        <v>68</v>
      </c>
      <c r="N661">
        <v>3.22</v>
      </c>
      <c r="O661">
        <v>678</v>
      </c>
      <c r="P661">
        <f t="shared" ca="1" si="42"/>
        <v>1</v>
      </c>
      <c r="Q661">
        <v>35</v>
      </c>
      <c r="R661">
        <v>5</v>
      </c>
      <c r="S661">
        <v>5.81</v>
      </c>
      <c r="T661">
        <f t="shared" ca="1" si="43"/>
        <v>573</v>
      </c>
      <c r="U661" s="2">
        <f ca="1">Table3[[#This Row],[Total Operating Time (minutes)]]/Table3[[#This Row],[Production planning Time(minutes)]]</f>
        <v>0.79406631762652702</v>
      </c>
      <c r="V661" s="2">
        <f>Table3[[#This Row],[Units Produced]]/Table3[[#This Row],[Max Capacity]]</f>
        <v>0.88938053097345138</v>
      </c>
      <c r="W661" s="2">
        <f>Table3[[#This Row],[Good Units]]/Table3[[#This Row],[Units Produced]]</f>
        <v>0.96849087893864017</v>
      </c>
      <c r="X661" s="2">
        <f>Table3[[#This Row],[Total Operating Time (minutes)]]/Table3[[#This Row],[Units Produced]]</f>
        <v>0.75456053067993367</v>
      </c>
      <c r="Y661" s="2">
        <f>Table3[[#This Row],[Defective Units]]/Table3[[#This Row],[Units Produced]]</f>
        <v>3.150912106135987E-2</v>
      </c>
      <c r="Z661" s="4">
        <f ca="1">Table3[[#This Row],[Total Operating Time (minutes)]]/Table3[[#This Row],[Available Time(minutes)]]</f>
        <v>6.6911764705882355</v>
      </c>
      <c r="AA661" s="2">
        <f>Table3[[#This Row],[Good Units]]/Table3[[#This Row],[Units Produced]]</f>
        <v>0.96849087893864017</v>
      </c>
      <c r="AB661" s="2">
        <f>Table3[[#This Row],[Scrap Units]]/Table3[[#This Row],[Units Produced]]</f>
        <v>1.658374792703151E-2</v>
      </c>
      <c r="AC661" s="4">
        <f>Table3[[#This Row],[Units Produced]]/Table3[[#This Row],[Shift]]</f>
        <v>201</v>
      </c>
      <c r="AD661" s="2">
        <f>Table3[[#This Row],[Units Produced]]/Table3[[#This Row],[Max Capacity]]</f>
        <v>0.88938053097345138</v>
      </c>
      <c r="AE661" s="4">
        <f>Table3[[#This Row],[Repair Time (minutes)]]/Table3[[#This Row],[Number of Repairs]]</f>
        <v>7</v>
      </c>
      <c r="AF661" s="4">
        <f ca="1">Table3[[#This Row],[Total Operating Time (minutes)]]/Table3[[#This Row],[Number of failures]]</f>
        <v>455</v>
      </c>
      <c r="AG661" s="4">
        <f>Table3[[#This Row],[Orders Fulfilled]]/Table3[[#This Row],[Orders Received]]</f>
        <v>0.61764705882352944</v>
      </c>
      <c r="AH661" s="4">
        <f>Table3[[#This Row],[Units Produced]]/Table3[[#This Row],[Energy Consumed (kWh)]]</f>
        <v>3.3548458885056189</v>
      </c>
    </row>
    <row r="662" spans="1:34" x14ac:dyDescent="0.3">
      <c r="A662" s="1">
        <f t="shared" ca="1" si="40"/>
        <v>45191</v>
      </c>
      <c r="B662">
        <v>2</v>
      </c>
      <c r="C662" t="s">
        <v>17</v>
      </c>
      <c r="D662">
        <v>518</v>
      </c>
      <c r="E662">
        <v>506</v>
      </c>
      <c r="F662">
        <v>12</v>
      </c>
      <c r="G662">
        <f t="shared" ca="1" si="41"/>
        <v>64</v>
      </c>
      <c r="H662">
        <v>38</v>
      </c>
      <c r="I662">
        <v>570</v>
      </c>
      <c r="J662">
        <v>6</v>
      </c>
      <c r="K662">
        <v>135.18</v>
      </c>
      <c r="L662">
        <v>34</v>
      </c>
      <c r="M662">
        <v>44</v>
      </c>
      <c r="N662">
        <v>3.74</v>
      </c>
      <c r="O662">
        <v>691</v>
      </c>
      <c r="P662">
        <f t="shared" ca="1" si="42"/>
        <v>2</v>
      </c>
      <c r="Q662">
        <v>23</v>
      </c>
      <c r="R662">
        <v>3</v>
      </c>
      <c r="S662">
        <v>7.59</v>
      </c>
      <c r="T662">
        <f t="shared" ca="1" si="43"/>
        <v>552</v>
      </c>
      <c r="U662" s="2">
        <f ca="1">Table3[[#This Row],[Total Operating Time (minutes)]]/Table3[[#This Row],[Production planning Time(minutes)]]</f>
        <v>1.0326086956521738</v>
      </c>
      <c r="V662" s="2">
        <f>Table3[[#This Row],[Units Produced]]/Table3[[#This Row],[Max Capacity]]</f>
        <v>0.7496382054992764</v>
      </c>
      <c r="W662" s="2">
        <f>Table3[[#This Row],[Good Units]]/Table3[[#This Row],[Units Produced]]</f>
        <v>0.97683397683397688</v>
      </c>
      <c r="X662" s="2">
        <f>Table3[[#This Row],[Total Operating Time (minutes)]]/Table3[[#This Row],[Units Produced]]</f>
        <v>1.1003861003861004</v>
      </c>
      <c r="Y662" s="2">
        <f>Table3[[#This Row],[Defective Units]]/Table3[[#This Row],[Units Produced]]</f>
        <v>2.3166023166023165E-2</v>
      </c>
      <c r="Z662" s="4">
        <f ca="1">Table3[[#This Row],[Total Operating Time (minutes)]]/Table3[[#This Row],[Available Time(minutes)]]</f>
        <v>8.90625</v>
      </c>
      <c r="AA662" s="2">
        <f>Table3[[#This Row],[Good Units]]/Table3[[#This Row],[Units Produced]]</f>
        <v>0.97683397683397688</v>
      </c>
      <c r="AB662" s="2">
        <f>Table3[[#This Row],[Scrap Units]]/Table3[[#This Row],[Units Produced]]</f>
        <v>1.1583011583011582E-2</v>
      </c>
      <c r="AC662" s="4">
        <f>Table3[[#This Row],[Units Produced]]/Table3[[#This Row],[Shift]]</f>
        <v>259</v>
      </c>
      <c r="AD662" s="2">
        <f>Table3[[#This Row],[Units Produced]]/Table3[[#This Row],[Max Capacity]]</f>
        <v>0.7496382054992764</v>
      </c>
      <c r="AE662" s="4">
        <f>Table3[[#This Row],[Repair Time (minutes)]]/Table3[[#This Row],[Number of Repairs]]</f>
        <v>7.666666666666667</v>
      </c>
      <c r="AF662" s="4">
        <f ca="1">Table3[[#This Row],[Total Operating Time (minutes)]]/Table3[[#This Row],[Number of failures]]</f>
        <v>285</v>
      </c>
      <c r="AG662" s="4">
        <f>Table3[[#This Row],[Orders Fulfilled]]/Table3[[#This Row],[Orders Received]]</f>
        <v>0.77272727272727271</v>
      </c>
      <c r="AH662" s="4">
        <f>Table3[[#This Row],[Units Produced]]/Table3[[#This Row],[Energy Consumed (kWh)]]</f>
        <v>3.8319277999704098</v>
      </c>
    </row>
    <row r="663" spans="1:34" x14ac:dyDescent="0.3">
      <c r="A663" s="1">
        <f t="shared" ca="1" si="40"/>
        <v>45006</v>
      </c>
      <c r="B663">
        <v>1</v>
      </c>
      <c r="C663" t="s">
        <v>21</v>
      </c>
      <c r="D663">
        <v>520</v>
      </c>
      <c r="E663">
        <v>490</v>
      </c>
      <c r="F663">
        <v>30</v>
      </c>
      <c r="G663">
        <f t="shared" ca="1" si="41"/>
        <v>68</v>
      </c>
      <c r="H663">
        <v>14</v>
      </c>
      <c r="I663">
        <v>592</v>
      </c>
      <c r="J663">
        <v>9</v>
      </c>
      <c r="K663">
        <v>172.32</v>
      </c>
      <c r="L663">
        <v>31</v>
      </c>
      <c r="M663">
        <v>31</v>
      </c>
      <c r="N663">
        <v>3.28</v>
      </c>
      <c r="O663">
        <v>674</v>
      </c>
      <c r="P663">
        <f t="shared" ca="1" si="42"/>
        <v>5</v>
      </c>
      <c r="Q663">
        <v>21</v>
      </c>
      <c r="R663">
        <v>2</v>
      </c>
      <c r="S663">
        <v>6.89</v>
      </c>
      <c r="T663">
        <f t="shared" ca="1" si="43"/>
        <v>509</v>
      </c>
      <c r="U663" s="2">
        <f ca="1">Table3[[#This Row],[Total Operating Time (minutes)]]/Table3[[#This Row],[Production planning Time(minutes)]]</f>
        <v>1.1630648330058939</v>
      </c>
      <c r="V663" s="2">
        <f>Table3[[#This Row],[Units Produced]]/Table3[[#This Row],[Max Capacity]]</f>
        <v>0.771513353115727</v>
      </c>
      <c r="W663" s="2">
        <f>Table3[[#This Row],[Good Units]]/Table3[[#This Row],[Units Produced]]</f>
        <v>0.94230769230769229</v>
      </c>
      <c r="X663" s="2">
        <f>Table3[[#This Row],[Total Operating Time (minutes)]]/Table3[[#This Row],[Units Produced]]</f>
        <v>1.1384615384615384</v>
      </c>
      <c r="Y663" s="2">
        <f>Table3[[#This Row],[Defective Units]]/Table3[[#This Row],[Units Produced]]</f>
        <v>5.7692307692307696E-2</v>
      </c>
      <c r="Z663" s="4">
        <f ca="1">Table3[[#This Row],[Total Operating Time (minutes)]]/Table3[[#This Row],[Available Time(minutes)]]</f>
        <v>8.7058823529411757</v>
      </c>
      <c r="AA663" s="2">
        <f>Table3[[#This Row],[Good Units]]/Table3[[#This Row],[Units Produced]]</f>
        <v>0.94230769230769229</v>
      </c>
      <c r="AB663" s="2">
        <f>Table3[[#This Row],[Scrap Units]]/Table3[[#This Row],[Units Produced]]</f>
        <v>1.7307692307692309E-2</v>
      </c>
      <c r="AC663" s="4">
        <f>Table3[[#This Row],[Units Produced]]/Table3[[#This Row],[Shift]]</f>
        <v>520</v>
      </c>
      <c r="AD663" s="2">
        <f>Table3[[#This Row],[Units Produced]]/Table3[[#This Row],[Max Capacity]]</f>
        <v>0.771513353115727</v>
      </c>
      <c r="AE663" s="4">
        <f>Table3[[#This Row],[Repair Time (minutes)]]/Table3[[#This Row],[Number of Repairs]]</f>
        <v>10.5</v>
      </c>
      <c r="AF663" s="4">
        <f ca="1">Table3[[#This Row],[Total Operating Time (minutes)]]/Table3[[#This Row],[Number of failures]]</f>
        <v>118.4</v>
      </c>
      <c r="AG663" s="4">
        <f>Table3[[#This Row],[Orders Fulfilled]]/Table3[[#This Row],[Orders Received]]</f>
        <v>1</v>
      </c>
      <c r="AH663" s="4">
        <f>Table3[[#This Row],[Units Produced]]/Table3[[#This Row],[Energy Consumed (kWh)]]</f>
        <v>3.017641597028784</v>
      </c>
    </row>
    <row r="664" spans="1:34" x14ac:dyDescent="0.3">
      <c r="A664" s="1">
        <f t="shared" ca="1" si="40"/>
        <v>45200</v>
      </c>
      <c r="B664">
        <v>3</v>
      </c>
      <c r="C664" t="s">
        <v>19</v>
      </c>
      <c r="D664">
        <v>507</v>
      </c>
      <c r="E664">
        <v>487</v>
      </c>
      <c r="F664">
        <v>20</v>
      </c>
      <c r="G664">
        <f t="shared" ca="1" si="41"/>
        <v>67</v>
      </c>
      <c r="H664">
        <v>48</v>
      </c>
      <c r="I664">
        <v>595</v>
      </c>
      <c r="J664">
        <v>7</v>
      </c>
      <c r="K664">
        <v>163.80000000000001</v>
      </c>
      <c r="L664">
        <v>53</v>
      </c>
      <c r="M664">
        <v>30</v>
      </c>
      <c r="N664">
        <v>4.4000000000000004</v>
      </c>
      <c r="O664">
        <v>644</v>
      </c>
      <c r="P664">
        <f t="shared" ca="1" si="42"/>
        <v>4</v>
      </c>
      <c r="Q664">
        <v>36</v>
      </c>
      <c r="R664">
        <v>2</v>
      </c>
      <c r="S664">
        <v>4.3</v>
      </c>
      <c r="T664">
        <f t="shared" ca="1" si="43"/>
        <v>576</v>
      </c>
      <c r="U664" s="2">
        <f ca="1">Table3[[#This Row],[Total Operating Time (minutes)]]/Table3[[#This Row],[Production planning Time(minutes)]]</f>
        <v>1.0329861111111112</v>
      </c>
      <c r="V664" s="2">
        <f>Table3[[#This Row],[Units Produced]]/Table3[[#This Row],[Max Capacity]]</f>
        <v>0.78726708074534157</v>
      </c>
      <c r="W664" s="2">
        <f>Table3[[#This Row],[Good Units]]/Table3[[#This Row],[Units Produced]]</f>
        <v>0.96055226824457596</v>
      </c>
      <c r="X664" s="2">
        <f>Table3[[#This Row],[Total Operating Time (minutes)]]/Table3[[#This Row],[Units Produced]]</f>
        <v>1.1735700197238659</v>
      </c>
      <c r="Y664" s="2">
        <f>Table3[[#This Row],[Defective Units]]/Table3[[#This Row],[Units Produced]]</f>
        <v>3.9447731755424063E-2</v>
      </c>
      <c r="Z664" s="4">
        <f ca="1">Table3[[#This Row],[Total Operating Time (minutes)]]/Table3[[#This Row],[Available Time(minutes)]]</f>
        <v>8.8805970149253728</v>
      </c>
      <c r="AA664" s="2">
        <f>Table3[[#This Row],[Good Units]]/Table3[[#This Row],[Units Produced]]</f>
        <v>0.96055226824457596</v>
      </c>
      <c r="AB664" s="2">
        <f>Table3[[#This Row],[Scrap Units]]/Table3[[#This Row],[Units Produced]]</f>
        <v>1.3806706114398421E-2</v>
      </c>
      <c r="AC664" s="4">
        <f>Table3[[#This Row],[Units Produced]]/Table3[[#This Row],[Shift]]</f>
        <v>169</v>
      </c>
      <c r="AD664" s="2">
        <f>Table3[[#This Row],[Units Produced]]/Table3[[#This Row],[Max Capacity]]</f>
        <v>0.78726708074534157</v>
      </c>
      <c r="AE664" s="4">
        <f>Table3[[#This Row],[Repair Time (minutes)]]/Table3[[#This Row],[Number of Repairs]]</f>
        <v>18</v>
      </c>
      <c r="AF664" s="4">
        <f ca="1">Table3[[#This Row],[Total Operating Time (minutes)]]/Table3[[#This Row],[Number of failures]]</f>
        <v>148.75</v>
      </c>
      <c r="AG664" s="4">
        <f>Table3[[#This Row],[Orders Fulfilled]]/Table3[[#This Row],[Orders Received]]</f>
        <v>1.7666666666666666</v>
      </c>
      <c r="AH664" s="4">
        <f>Table3[[#This Row],[Units Produced]]/Table3[[#This Row],[Energy Consumed (kWh)]]</f>
        <v>3.0952380952380949</v>
      </c>
    </row>
    <row r="665" spans="1:34" x14ac:dyDescent="0.3">
      <c r="A665" s="1">
        <f t="shared" ca="1" si="40"/>
        <v>45110</v>
      </c>
      <c r="B665">
        <v>3</v>
      </c>
      <c r="C665" t="s">
        <v>21</v>
      </c>
      <c r="D665">
        <v>420</v>
      </c>
      <c r="E665">
        <v>394</v>
      </c>
      <c r="F665">
        <v>26</v>
      </c>
      <c r="G665">
        <f t="shared" ca="1" si="41"/>
        <v>68</v>
      </c>
      <c r="H665">
        <v>50</v>
      </c>
      <c r="I665">
        <v>447</v>
      </c>
      <c r="J665">
        <v>3</v>
      </c>
      <c r="K665">
        <v>192.89</v>
      </c>
      <c r="L665">
        <v>35</v>
      </c>
      <c r="M665">
        <v>41</v>
      </c>
      <c r="N665">
        <v>3.11</v>
      </c>
      <c r="O665">
        <v>637</v>
      </c>
      <c r="P665">
        <f t="shared" ca="1" si="42"/>
        <v>7</v>
      </c>
      <c r="Q665">
        <v>37</v>
      </c>
      <c r="R665">
        <v>4</v>
      </c>
      <c r="S665">
        <v>5.01</v>
      </c>
      <c r="T665">
        <f t="shared" ca="1" si="43"/>
        <v>579</v>
      </c>
      <c r="U665" s="2">
        <f ca="1">Table3[[#This Row],[Total Operating Time (minutes)]]/Table3[[#This Row],[Production planning Time(minutes)]]</f>
        <v>0.772020725388601</v>
      </c>
      <c r="V665" s="2">
        <f>Table3[[#This Row],[Units Produced]]/Table3[[#This Row],[Max Capacity]]</f>
        <v>0.65934065934065933</v>
      </c>
      <c r="W665" s="2">
        <f>Table3[[#This Row],[Good Units]]/Table3[[#This Row],[Units Produced]]</f>
        <v>0.93809523809523809</v>
      </c>
      <c r="X665" s="2">
        <f>Table3[[#This Row],[Total Operating Time (minutes)]]/Table3[[#This Row],[Units Produced]]</f>
        <v>1.0642857142857143</v>
      </c>
      <c r="Y665" s="2">
        <f>Table3[[#This Row],[Defective Units]]/Table3[[#This Row],[Units Produced]]</f>
        <v>6.1904761904761907E-2</v>
      </c>
      <c r="Z665" s="4">
        <f ca="1">Table3[[#This Row],[Total Operating Time (minutes)]]/Table3[[#This Row],[Available Time(minutes)]]</f>
        <v>6.5735294117647056</v>
      </c>
      <c r="AA665" s="2">
        <f>Table3[[#This Row],[Good Units]]/Table3[[#This Row],[Units Produced]]</f>
        <v>0.93809523809523809</v>
      </c>
      <c r="AB665" s="2">
        <f>Table3[[#This Row],[Scrap Units]]/Table3[[#This Row],[Units Produced]]</f>
        <v>7.1428571428571426E-3</v>
      </c>
      <c r="AC665" s="4">
        <f>Table3[[#This Row],[Units Produced]]/Table3[[#This Row],[Shift]]</f>
        <v>140</v>
      </c>
      <c r="AD665" s="2">
        <f>Table3[[#This Row],[Units Produced]]/Table3[[#This Row],[Max Capacity]]</f>
        <v>0.65934065934065933</v>
      </c>
      <c r="AE665" s="4">
        <f>Table3[[#This Row],[Repair Time (minutes)]]/Table3[[#This Row],[Number of Repairs]]</f>
        <v>9.25</v>
      </c>
      <c r="AF665" s="4">
        <f ca="1">Table3[[#This Row],[Total Operating Time (minutes)]]/Table3[[#This Row],[Number of failures]]</f>
        <v>63.857142857142854</v>
      </c>
      <c r="AG665" s="4">
        <f>Table3[[#This Row],[Orders Fulfilled]]/Table3[[#This Row],[Orders Received]]</f>
        <v>0.85365853658536583</v>
      </c>
      <c r="AH665" s="4">
        <f>Table3[[#This Row],[Units Produced]]/Table3[[#This Row],[Energy Consumed (kWh)]]</f>
        <v>2.177406812172741</v>
      </c>
    </row>
    <row r="666" spans="1:34" x14ac:dyDescent="0.3">
      <c r="A666" s="1">
        <f t="shared" ca="1" si="40"/>
        <v>45255</v>
      </c>
      <c r="B666">
        <v>2</v>
      </c>
      <c r="C666" t="s">
        <v>18</v>
      </c>
      <c r="D666">
        <v>679</v>
      </c>
      <c r="E666">
        <v>663</v>
      </c>
      <c r="F666">
        <v>16</v>
      </c>
      <c r="G666">
        <f t="shared" ca="1" si="41"/>
        <v>70</v>
      </c>
      <c r="H666">
        <v>29</v>
      </c>
      <c r="I666">
        <v>560</v>
      </c>
      <c r="J666">
        <v>5</v>
      </c>
      <c r="K666">
        <v>124.05</v>
      </c>
      <c r="L666">
        <v>30</v>
      </c>
      <c r="M666">
        <v>34</v>
      </c>
      <c r="N666">
        <v>4.5599999999999996</v>
      </c>
      <c r="O666">
        <v>652</v>
      </c>
      <c r="P666">
        <f t="shared" ca="1" si="42"/>
        <v>5</v>
      </c>
      <c r="Q666">
        <v>34</v>
      </c>
      <c r="R666">
        <v>2</v>
      </c>
      <c r="S666">
        <v>5.88</v>
      </c>
      <c r="T666">
        <f t="shared" ca="1" si="43"/>
        <v>577</v>
      </c>
      <c r="U666" s="2">
        <f ca="1">Table3[[#This Row],[Total Operating Time (minutes)]]/Table3[[#This Row],[Production planning Time(minutes)]]</f>
        <v>0.97053726169844023</v>
      </c>
      <c r="V666" s="2">
        <f>Table3[[#This Row],[Units Produced]]/Table3[[#This Row],[Max Capacity]]</f>
        <v>1.0414110429447854</v>
      </c>
      <c r="W666" s="2">
        <f>Table3[[#This Row],[Good Units]]/Table3[[#This Row],[Units Produced]]</f>
        <v>0.97643593519882177</v>
      </c>
      <c r="X666" s="2">
        <f>Table3[[#This Row],[Total Operating Time (minutes)]]/Table3[[#This Row],[Units Produced]]</f>
        <v>0.82474226804123707</v>
      </c>
      <c r="Y666" s="2">
        <f>Table3[[#This Row],[Defective Units]]/Table3[[#This Row],[Units Produced]]</f>
        <v>2.3564064801178203E-2</v>
      </c>
      <c r="Z666" s="4">
        <f ca="1">Table3[[#This Row],[Total Operating Time (minutes)]]/Table3[[#This Row],[Available Time(minutes)]]</f>
        <v>8</v>
      </c>
      <c r="AA666" s="2">
        <f>Table3[[#This Row],[Good Units]]/Table3[[#This Row],[Units Produced]]</f>
        <v>0.97643593519882177</v>
      </c>
      <c r="AB666" s="2">
        <f>Table3[[#This Row],[Scrap Units]]/Table3[[#This Row],[Units Produced]]</f>
        <v>7.3637702503681884E-3</v>
      </c>
      <c r="AC666" s="4">
        <f>Table3[[#This Row],[Units Produced]]/Table3[[#This Row],[Shift]]</f>
        <v>339.5</v>
      </c>
      <c r="AD666" s="2">
        <f>Table3[[#This Row],[Units Produced]]/Table3[[#This Row],[Max Capacity]]</f>
        <v>1.0414110429447854</v>
      </c>
      <c r="AE666" s="4">
        <f>Table3[[#This Row],[Repair Time (minutes)]]/Table3[[#This Row],[Number of Repairs]]</f>
        <v>17</v>
      </c>
      <c r="AF666" s="4">
        <f ca="1">Table3[[#This Row],[Total Operating Time (minutes)]]/Table3[[#This Row],[Number of failures]]</f>
        <v>112</v>
      </c>
      <c r="AG666" s="4">
        <f>Table3[[#This Row],[Orders Fulfilled]]/Table3[[#This Row],[Orders Received]]</f>
        <v>0.88235294117647056</v>
      </c>
      <c r="AH666" s="4">
        <f>Table3[[#This Row],[Units Produced]]/Table3[[#This Row],[Energy Consumed (kWh)]]</f>
        <v>5.4735993550987505</v>
      </c>
    </row>
    <row r="667" spans="1:34" x14ac:dyDescent="0.3">
      <c r="A667" s="1">
        <f t="shared" ca="1" si="40"/>
        <v>45252</v>
      </c>
      <c r="B667">
        <v>1</v>
      </c>
      <c r="C667" t="s">
        <v>20</v>
      </c>
      <c r="D667">
        <v>686</v>
      </c>
      <c r="E667">
        <v>660</v>
      </c>
      <c r="F667">
        <v>26</v>
      </c>
      <c r="G667">
        <f t="shared" ca="1" si="41"/>
        <v>64</v>
      </c>
      <c r="H667">
        <v>26</v>
      </c>
      <c r="I667">
        <v>524</v>
      </c>
      <c r="J667">
        <v>5</v>
      </c>
      <c r="K667">
        <v>100.36</v>
      </c>
      <c r="L667">
        <v>41</v>
      </c>
      <c r="M667">
        <v>59</v>
      </c>
      <c r="N667">
        <v>3.13</v>
      </c>
      <c r="O667">
        <v>630</v>
      </c>
      <c r="P667">
        <f t="shared" ca="1" si="42"/>
        <v>1</v>
      </c>
      <c r="Q667">
        <v>23</v>
      </c>
      <c r="R667">
        <v>4</v>
      </c>
      <c r="S667">
        <v>7.97</v>
      </c>
      <c r="T667">
        <f t="shared" ca="1" si="43"/>
        <v>580</v>
      </c>
      <c r="U667" s="2">
        <f ca="1">Table3[[#This Row],[Total Operating Time (minutes)]]/Table3[[#This Row],[Production planning Time(minutes)]]</f>
        <v>0.90344827586206899</v>
      </c>
      <c r="V667" s="2">
        <f>Table3[[#This Row],[Units Produced]]/Table3[[#This Row],[Max Capacity]]</f>
        <v>1.0888888888888888</v>
      </c>
      <c r="W667" s="2">
        <f>Table3[[#This Row],[Good Units]]/Table3[[#This Row],[Units Produced]]</f>
        <v>0.96209912536443154</v>
      </c>
      <c r="X667" s="2">
        <f>Table3[[#This Row],[Total Operating Time (minutes)]]/Table3[[#This Row],[Units Produced]]</f>
        <v>0.76384839650145775</v>
      </c>
      <c r="Y667" s="2">
        <f>Table3[[#This Row],[Defective Units]]/Table3[[#This Row],[Units Produced]]</f>
        <v>3.7900874635568516E-2</v>
      </c>
      <c r="Z667" s="4">
        <f ca="1">Table3[[#This Row],[Total Operating Time (minutes)]]/Table3[[#This Row],[Available Time(minutes)]]</f>
        <v>8.1875</v>
      </c>
      <c r="AA667" s="2">
        <f>Table3[[#This Row],[Good Units]]/Table3[[#This Row],[Units Produced]]</f>
        <v>0.96209912536443154</v>
      </c>
      <c r="AB667" s="2">
        <f>Table3[[#This Row],[Scrap Units]]/Table3[[#This Row],[Units Produced]]</f>
        <v>7.2886297376093291E-3</v>
      </c>
      <c r="AC667" s="4">
        <f>Table3[[#This Row],[Units Produced]]/Table3[[#This Row],[Shift]]</f>
        <v>686</v>
      </c>
      <c r="AD667" s="2">
        <f>Table3[[#This Row],[Units Produced]]/Table3[[#This Row],[Max Capacity]]</f>
        <v>1.0888888888888888</v>
      </c>
      <c r="AE667" s="4">
        <f>Table3[[#This Row],[Repair Time (minutes)]]/Table3[[#This Row],[Number of Repairs]]</f>
        <v>5.75</v>
      </c>
      <c r="AF667" s="4">
        <f ca="1">Table3[[#This Row],[Total Operating Time (minutes)]]/Table3[[#This Row],[Number of failures]]</f>
        <v>524</v>
      </c>
      <c r="AG667" s="4">
        <f>Table3[[#This Row],[Orders Fulfilled]]/Table3[[#This Row],[Orders Received]]</f>
        <v>0.69491525423728817</v>
      </c>
      <c r="AH667" s="4">
        <f>Table3[[#This Row],[Units Produced]]/Table3[[#This Row],[Energy Consumed (kWh)]]</f>
        <v>6.8353925866879237</v>
      </c>
    </row>
    <row r="668" spans="1:34" x14ac:dyDescent="0.3">
      <c r="A668" s="1">
        <f t="shared" ca="1" si="40"/>
        <v>45077</v>
      </c>
      <c r="B668">
        <v>1</v>
      </c>
      <c r="C668" t="s">
        <v>20</v>
      </c>
      <c r="D668">
        <v>428</v>
      </c>
      <c r="E668">
        <v>410</v>
      </c>
      <c r="F668">
        <v>18</v>
      </c>
      <c r="G668">
        <f t="shared" ca="1" si="41"/>
        <v>67</v>
      </c>
      <c r="H668">
        <v>35</v>
      </c>
      <c r="I668">
        <v>568</v>
      </c>
      <c r="J668">
        <v>1</v>
      </c>
      <c r="K668">
        <v>190.85</v>
      </c>
      <c r="L668">
        <v>57</v>
      </c>
      <c r="M668">
        <v>59</v>
      </c>
      <c r="N668">
        <v>3.19</v>
      </c>
      <c r="O668">
        <v>669</v>
      </c>
      <c r="P668">
        <f t="shared" ca="1" si="42"/>
        <v>4</v>
      </c>
      <c r="Q668">
        <v>31</v>
      </c>
      <c r="R668">
        <v>5</v>
      </c>
      <c r="S668">
        <v>5.03</v>
      </c>
      <c r="T668">
        <f t="shared" ca="1" si="43"/>
        <v>560</v>
      </c>
      <c r="U668" s="2">
        <f ca="1">Table3[[#This Row],[Total Operating Time (minutes)]]/Table3[[#This Row],[Production planning Time(minutes)]]</f>
        <v>1.0142857142857142</v>
      </c>
      <c r="V668" s="2">
        <f>Table3[[#This Row],[Units Produced]]/Table3[[#This Row],[Max Capacity]]</f>
        <v>0.63976083707025411</v>
      </c>
      <c r="W668" s="2">
        <f>Table3[[#This Row],[Good Units]]/Table3[[#This Row],[Units Produced]]</f>
        <v>0.95794392523364491</v>
      </c>
      <c r="X668" s="2">
        <f>Table3[[#This Row],[Total Operating Time (minutes)]]/Table3[[#This Row],[Units Produced]]</f>
        <v>1.3271028037383177</v>
      </c>
      <c r="Y668" s="2">
        <f>Table3[[#This Row],[Defective Units]]/Table3[[#This Row],[Units Produced]]</f>
        <v>4.2056074766355138E-2</v>
      </c>
      <c r="Z668" s="4">
        <f ca="1">Table3[[#This Row],[Total Operating Time (minutes)]]/Table3[[#This Row],[Available Time(minutes)]]</f>
        <v>8.4776119402985071</v>
      </c>
      <c r="AA668" s="2">
        <f>Table3[[#This Row],[Good Units]]/Table3[[#This Row],[Units Produced]]</f>
        <v>0.95794392523364491</v>
      </c>
      <c r="AB668" s="2">
        <f>Table3[[#This Row],[Scrap Units]]/Table3[[#This Row],[Units Produced]]</f>
        <v>2.3364485981308409E-3</v>
      </c>
      <c r="AC668" s="4">
        <f>Table3[[#This Row],[Units Produced]]/Table3[[#This Row],[Shift]]</f>
        <v>428</v>
      </c>
      <c r="AD668" s="2">
        <f>Table3[[#This Row],[Units Produced]]/Table3[[#This Row],[Max Capacity]]</f>
        <v>0.63976083707025411</v>
      </c>
      <c r="AE668" s="4">
        <f>Table3[[#This Row],[Repair Time (minutes)]]/Table3[[#This Row],[Number of Repairs]]</f>
        <v>6.2</v>
      </c>
      <c r="AF668" s="4">
        <f ca="1">Table3[[#This Row],[Total Operating Time (minutes)]]/Table3[[#This Row],[Number of failures]]</f>
        <v>142</v>
      </c>
      <c r="AG668" s="4">
        <f>Table3[[#This Row],[Orders Fulfilled]]/Table3[[#This Row],[Orders Received]]</f>
        <v>0.96610169491525422</v>
      </c>
      <c r="AH668" s="4">
        <f>Table3[[#This Row],[Units Produced]]/Table3[[#This Row],[Energy Consumed (kWh)]]</f>
        <v>2.2425988996594186</v>
      </c>
    </row>
    <row r="669" spans="1:34" x14ac:dyDescent="0.3">
      <c r="A669" s="1">
        <f t="shared" ca="1" si="40"/>
        <v>44997</v>
      </c>
      <c r="B669">
        <v>1</v>
      </c>
      <c r="C669" t="s">
        <v>17</v>
      </c>
      <c r="D669">
        <v>452</v>
      </c>
      <c r="E669">
        <v>428</v>
      </c>
      <c r="F669">
        <v>24</v>
      </c>
      <c r="G669">
        <f t="shared" ca="1" si="41"/>
        <v>67</v>
      </c>
      <c r="H669">
        <v>28</v>
      </c>
      <c r="I669">
        <v>458</v>
      </c>
      <c r="J669">
        <v>6</v>
      </c>
      <c r="K669">
        <v>188.22</v>
      </c>
      <c r="L669">
        <v>44</v>
      </c>
      <c r="M669">
        <v>68</v>
      </c>
      <c r="N669">
        <v>4.33</v>
      </c>
      <c r="O669">
        <v>607</v>
      </c>
      <c r="P669">
        <f t="shared" ca="1" si="42"/>
        <v>6</v>
      </c>
      <c r="Q669">
        <v>22</v>
      </c>
      <c r="R669">
        <v>2</v>
      </c>
      <c r="S669">
        <v>7.34</v>
      </c>
      <c r="T669">
        <f t="shared" ca="1" si="43"/>
        <v>581</v>
      </c>
      <c r="U669" s="2">
        <f ca="1">Table3[[#This Row],[Total Operating Time (minutes)]]/Table3[[#This Row],[Production planning Time(minutes)]]</f>
        <v>0.7882960413080895</v>
      </c>
      <c r="V669" s="2">
        <f>Table3[[#This Row],[Units Produced]]/Table3[[#This Row],[Max Capacity]]</f>
        <v>0.74464579901153216</v>
      </c>
      <c r="W669" s="2">
        <f>Table3[[#This Row],[Good Units]]/Table3[[#This Row],[Units Produced]]</f>
        <v>0.94690265486725667</v>
      </c>
      <c r="X669" s="2">
        <f>Table3[[#This Row],[Total Operating Time (minutes)]]/Table3[[#This Row],[Units Produced]]</f>
        <v>1.0132743362831858</v>
      </c>
      <c r="Y669" s="2">
        <f>Table3[[#This Row],[Defective Units]]/Table3[[#This Row],[Units Produced]]</f>
        <v>5.3097345132743362E-2</v>
      </c>
      <c r="Z669" s="4">
        <f ca="1">Table3[[#This Row],[Total Operating Time (minutes)]]/Table3[[#This Row],[Available Time(minutes)]]</f>
        <v>6.8358208955223878</v>
      </c>
      <c r="AA669" s="2">
        <f>Table3[[#This Row],[Good Units]]/Table3[[#This Row],[Units Produced]]</f>
        <v>0.94690265486725667</v>
      </c>
      <c r="AB669" s="2">
        <f>Table3[[#This Row],[Scrap Units]]/Table3[[#This Row],[Units Produced]]</f>
        <v>1.3274336283185841E-2</v>
      </c>
      <c r="AC669" s="4">
        <f>Table3[[#This Row],[Units Produced]]/Table3[[#This Row],[Shift]]</f>
        <v>452</v>
      </c>
      <c r="AD669" s="2">
        <f>Table3[[#This Row],[Units Produced]]/Table3[[#This Row],[Max Capacity]]</f>
        <v>0.74464579901153216</v>
      </c>
      <c r="AE669" s="4">
        <f>Table3[[#This Row],[Repair Time (minutes)]]/Table3[[#This Row],[Number of Repairs]]</f>
        <v>11</v>
      </c>
      <c r="AF669" s="4">
        <f ca="1">Table3[[#This Row],[Total Operating Time (minutes)]]/Table3[[#This Row],[Number of failures]]</f>
        <v>76.333333333333329</v>
      </c>
      <c r="AG669" s="4">
        <f>Table3[[#This Row],[Orders Fulfilled]]/Table3[[#This Row],[Orders Received]]</f>
        <v>0.6470588235294118</v>
      </c>
      <c r="AH669" s="4">
        <f>Table3[[#This Row],[Units Produced]]/Table3[[#This Row],[Energy Consumed (kWh)]]</f>
        <v>2.4014451174157903</v>
      </c>
    </row>
    <row r="670" spans="1:34" x14ac:dyDescent="0.3">
      <c r="A670" s="1">
        <f t="shared" ca="1" si="40"/>
        <v>44995</v>
      </c>
      <c r="B670">
        <v>3</v>
      </c>
      <c r="C670" t="s">
        <v>17</v>
      </c>
      <c r="D670">
        <v>519</v>
      </c>
      <c r="E670">
        <v>492</v>
      </c>
      <c r="F670">
        <v>27</v>
      </c>
      <c r="G670">
        <f t="shared" ca="1" si="41"/>
        <v>68</v>
      </c>
      <c r="H670">
        <v>13</v>
      </c>
      <c r="I670">
        <v>594</v>
      </c>
      <c r="J670">
        <v>10</v>
      </c>
      <c r="K670">
        <v>144.13999999999999</v>
      </c>
      <c r="L670">
        <v>39</v>
      </c>
      <c r="M670">
        <v>60</v>
      </c>
      <c r="N670">
        <v>3.62</v>
      </c>
      <c r="O670">
        <v>683</v>
      </c>
      <c r="P670">
        <f t="shared" ca="1" si="42"/>
        <v>7</v>
      </c>
      <c r="Q670">
        <v>33</v>
      </c>
      <c r="R670">
        <v>1</v>
      </c>
      <c r="S670">
        <v>6.71</v>
      </c>
      <c r="T670">
        <f t="shared" ca="1" si="43"/>
        <v>595</v>
      </c>
      <c r="U670" s="2">
        <f ca="1">Table3[[#This Row],[Total Operating Time (minutes)]]/Table3[[#This Row],[Production planning Time(minutes)]]</f>
        <v>0.99831932773109244</v>
      </c>
      <c r="V670" s="2">
        <f>Table3[[#This Row],[Units Produced]]/Table3[[#This Row],[Max Capacity]]</f>
        <v>0.75988286969253294</v>
      </c>
      <c r="W670" s="2">
        <f>Table3[[#This Row],[Good Units]]/Table3[[#This Row],[Units Produced]]</f>
        <v>0.94797687861271673</v>
      </c>
      <c r="X670" s="2">
        <f>Table3[[#This Row],[Total Operating Time (minutes)]]/Table3[[#This Row],[Units Produced]]</f>
        <v>1.1445086705202312</v>
      </c>
      <c r="Y670" s="2">
        <f>Table3[[#This Row],[Defective Units]]/Table3[[#This Row],[Units Produced]]</f>
        <v>5.2023121387283239E-2</v>
      </c>
      <c r="Z670" s="4">
        <f ca="1">Table3[[#This Row],[Total Operating Time (minutes)]]/Table3[[#This Row],[Available Time(minutes)]]</f>
        <v>8.735294117647058</v>
      </c>
      <c r="AA670" s="2">
        <f>Table3[[#This Row],[Good Units]]/Table3[[#This Row],[Units Produced]]</f>
        <v>0.94797687861271673</v>
      </c>
      <c r="AB670" s="2">
        <f>Table3[[#This Row],[Scrap Units]]/Table3[[#This Row],[Units Produced]]</f>
        <v>1.9267822736030827E-2</v>
      </c>
      <c r="AC670" s="4">
        <f>Table3[[#This Row],[Units Produced]]/Table3[[#This Row],[Shift]]</f>
        <v>173</v>
      </c>
      <c r="AD670" s="2">
        <f>Table3[[#This Row],[Units Produced]]/Table3[[#This Row],[Max Capacity]]</f>
        <v>0.75988286969253294</v>
      </c>
      <c r="AE670" s="4">
        <f>Table3[[#This Row],[Repair Time (minutes)]]/Table3[[#This Row],[Number of Repairs]]</f>
        <v>33</v>
      </c>
      <c r="AF670" s="4">
        <f ca="1">Table3[[#This Row],[Total Operating Time (minutes)]]/Table3[[#This Row],[Number of failures]]</f>
        <v>84.857142857142861</v>
      </c>
      <c r="AG670" s="4">
        <f>Table3[[#This Row],[Orders Fulfilled]]/Table3[[#This Row],[Orders Received]]</f>
        <v>0.65</v>
      </c>
      <c r="AH670" s="4">
        <f>Table3[[#This Row],[Units Produced]]/Table3[[#This Row],[Energy Consumed (kWh)]]</f>
        <v>3.6006660191480511</v>
      </c>
    </row>
    <row r="671" spans="1:34" x14ac:dyDescent="0.3">
      <c r="A671" s="1">
        <f t="shared" ca="1" si="40"/>
        <v>45126</v>
      </c>
      <c r="B671">
        <v>2</v>
      </c>
      <c r="C671" t="s">
        <v>19</v>
      </c>
      <c r="D671">
        <v>537</v>
      </c>
      <c r="E671">
        <v>518</v>
      </c>
      <c r="F671">
        <v>19</v>
      </c>
      <c r="G671">
        <f t="shared" ca="1" si="41"/>
        <v>69</v>
      </c>
      <c r="H671">
        <v>39</v>
      </c>
      <c r="I671">
        <v>530</v>
      </c>
      <c r="J671">
        <v>6</v>
      </c>
      <c r="K671">
        <v>156.43</v>
      </c>
      <c r="L671">
        <v>54</v>
      </c>
      <c r="M671">
        <v>47</v>
      </c>
      <c r="N671">
        <v>2.75</v>
      </c>
      <c r="O671">
        <v>658</v>
      </c>
      <c r="P671">
        <f t="shared" ca="1" si="42"/>
        <v>7</v>
      </c>
      <c r="Q671">
        <v>40</v>
      </c>
      <c r="R671">
        <v>4</v>
      </c>
      <c r="S671">
        <v>5.32</v>
      </c>
      <c r="T671">
        <f t="shared" ca="1" si="43"/>
        <v>551</v>
      </c>
      <c r="U671" s="2">
        <f ca="1">Table3[[#This Row],[Total Operating Time (minutes)]]/Table3[[#This Row],[Production planning Time(minutes)]]</f>
        <v>0.96188747731397461</v>
      </c>
      <c r="V671" s="2">
        <f>Table3[[#This Row],[Units Produced]]/Table3[[#This Row],[Max Capacity]]</f>
        <v>0.81610942249240126</v>
      </c>
      <c r="W671" s="2">
        <f>Table3[[#This Row],[Good Units]]/Table3[[#This Row],[Units Produced]]</f>
        <v>0.96461824953445063</v>
      </c>
      <c r="X671" s="2">
        <f>Table3[[#This Row],[Total Operating Time (minutes)]]/Table3[[#This Row],[Units Produced]]</f>
        <v>0.98696461824953441</v>
      </c>
      <c r="Y671" s="2">
        <f>Table3[[#This Row],[Defective Units]]/Table3[[#This Row],[Units Produced]]</f>
        <v>3.5381750465549346E-2</v>
      </c>
      <c r="Z671" s="4">
        <f ca="1">Table3[[#This Row],[Total Operating Time (minutes)]]/Table3[[#This Row],[Available Time(minutes)]]</f>
        <v>7.6811594202898554</v>
      </c>
      <c r="AA671" s="2">
        <f>Table3[[#This Row],[Good Units]]/Table3[[#This Row],[Units Produced]]</f>
        <v>0.96461824953445063</v>
      </c>
      <c r="AB671" s="2">
        <f>Table3[[#This Row],[Scrap Units]]/Table3[[#This Row],[Units Produced]]</f>
        <v>1.11731843575419E-2</v>
      </c>
      <c r="AC671" s="4">
        <f>Table3[[#This Row],[Units Produced]]/Table3[[#This Row],[Shift]]</f>
        <v>268.5</v>
      </c>
      <c r="AD671" s="2">
        <f>Table3[[#This Row],[Units Produced]]/Table3[[#This Row],[Max Capacity]]</f>
        <v>0.81610942249240126</v>
      </c>
      <c r="AE671" s="4">
        <f>Table3[[#This Row],[Repair Time (minutes)]]/Table3[[#This Row],[Number of Repairs]]</f>
        <v>10</v>
      </c>
      <c r="AF671" s="4">
        <f ca="1">Table3[[#This Row],[Total Operating Time (minutes)]]/Table3[[#This Row],[Number of failures]]</f>
        <v>75.714285714285708</v>
      </c>
      <c r="AG671" s="4">
        <f>Table3[[#This Row],[Orders Fulfilled]]/Table3[[#This Row],[Orders Received]]</f>
        <v>1.1489361702127661</v>
      </c>
      <c r="AH671" s="4">
        <f>Table3[[#This Row],[Units Produced]]/Table3[[#This Row],[Energy Consumed (kWh)]]</f>
        <v>3.4328453621428112</v>
      </c>
    </row>
    <row r="672" spans="1:34" x14ac:dyDescent="0.3">
      <c r="A672" s="1">
        <f t="shared" ca="1" si="40"/>
        <v>45098</v>
      </c>
      <c r="B672">
        <v>2</v>
      </c>
      <c r="C672" t="s">
        <v>17</v>
      </c>
      <c r="D672">
        <v>510</v>
      </c>
      <c r="E672">
        <v>490</v>
      </c>
      <c r="F672">
        <v>20</v>
      </c>
      <c r="G672">
        <f t="shared" ca="1" si="41"/>
        <v>65</v>
      </c>
      <c r="H672">
        <v>20</v>
      </c>
      <c r="I672">
        <v>435</v>
      </c>
      <c r="J672">
        <v>8</v>
      </c>
      <c r="K672">
        <v>198.49</v>
      </c>
      <c r="L672">
        <v>30</v>
      </c>
      <c r="M672">
        <v>47</v>
      </c>
      <c r="N672">
        <v>3.62</v>
      </c>
      <c r="O672">
        <v>677</v>
      </c>
      <c r="P672">
        <f t="shared" ca="1" si="42"/>
        <v>7</v>
      </c>
      <c r="Q672">
        <v>22</v>
      </c>
      <c r="R672">
        <v>1</v>
      </c>
      <c r="S672">
        <v>3.56</v>
      </c>
      <c r="T672">
        <f t="shared" ca="1" si="43"/>
        <v>516</v>
      </c>
      <c r="U672" s="2">
        <f ca="1">Table3[[#This Row],[Total Operating Time (minutes)]]/Table3[[#This Row],[Production planning Time(minutes)]]</f>
        <v>0.84302325581395354</v>
      </c>
      <c r="V672" s="2">
        <f>Table3[[#This Row],[Units Produced]]/Table3[[#This Row],[Max Capacity]]</f>
        <v>0.75332348596750365</v>
      </c>
      <c r="W672" s="2">
        <f>Table3[[#This Row],[Good Units]]/Table3[[#This Row],[Units Produced]]</f>
        <v>0.96078431372549022</v>
      </c>
      <c r="X672" s="2">
        <f>Table3[[#This Row],[Total Operating Time (minutes)]]/Table3[[#This Row],[Units Produced]]</f>
        <v>0.8529411764705882</v>
      </c>
      <c r="Y672" s="2">
        <f>Table3[[#This Row],[Defective Units]]/Table3[[#This Row],[Units Produced]]</f>
        <v>3.9215686274509803E-2</v>
      </c>
      <c r="Z672" s="4">
        <f ca="1">Table3[[#This Row],[Total Operating Time (minutes)]]/Table3[[#This Row],[Available Time(minutes)]]</f>
        <v>6.6923076923076925</v>
      </c>
      <c r="AA672" s="2">
        <f>Table3[[#This Row],[Good Units]]/Table3[[#This Row],[Units Produced]]</f>
        <v>0.96078431372549022</v>
      </c>
      <c r="AB672" s="2">
        <f>Table3[[#This Row],[Scrap Units]]/Table3[[#This Row],[Units Produced]]</f>
        <v>1.5686274509803921E-2</v>
      </c>
      <c r="AC672" s="4">
        <f>Table3[[#This Row],[Units Produced]]/Table3[[#This Row],[Shift]]</f>
        <v>255</v>
      </c>
      <c r="AD672" s="2">
        <f>Table3[[#This Row],[Units Produced]]/Table3[[#This Row],[Max Capacity]]</f>
        <v>0.75332348596750365</v>
      </c>
      <c r="AE672" s="4">
        <f>Table3[[#This Row],[Repair Time (minutes)]]/Table3[[#This Row],[Number of Repairs]]</f>
        <v>22</v>
      </c>
      <c r="AF672" s="4">
        <f ca="1">Table3[[#This Row],[Total Operating Time (minutes)]]/Table3[[#This Row],[Number of failures]]</f>
        <v>62.142857142857146</v>
      </c>
      <c r="AG672" s="4">
        <f>Table3[[#This Row],[Orders Fulfilled]]/Table3[[#This Row],[Orders Received]]</f>
        <v>0.63829787234042556</v>
      </c>
      <c r="AH672" s="4">
        <f>Table3[[#This Row],[Units Produced]]/Table3[[#This Row],[Energy Consumed (kWh)]]</f>
        <v>2.5693989621643407</v>
      </c>
    </row>
    <row r="673" spans="1:34" x14ac:dyDescent="0.3">
      <c r="A673" s="1">
        <f t="shared" ca="1" si="40"/>
        <v>45019</v>
      </c>
      <c r="B673">
        <v>2</v>
      </c>
      <c r="C673" t="s">
        <v>21</v>
      </c>
      <c r="D673">
        <v>631</v>
      </c>
      <c r="E673">
        <v>609</v>
      </c>
      <c r="F673">
        <v>22</v>
      </c>
      <c r="G673">
        <f t="shared" ca="1" si="41"/>
        <v>64</v>
      </c>
      <c r="H673">
        <v>52</v>
      </c>
      <c r="I673">
        <v>435</v>
      </c>
      <c r="J673">
        <v>4</v>
      </c>
      <c r="K673">
        <v>172.23</v>
      </c>
      <c r="L673">
        <v>49</v>
      </c>
      <c r="M673">
        <v>57</v>
      </c>
      <c r="N673">
        <v>2.5099999999999998</v>
      </c>
      <c r="O673">
        <v>683</v>
      </c>
      <c r="P673">
        <f t="shared" ca="1" si="42"/>
        <v>2</v>
      </c>
      <c r="Q673">
        <v>28</v>
      </c>
      <c r="R673">
        <v>2</v>
      </c>
      <c r="S673">
        <v>4.53</v>
      </c>
      <c r="T673">
        <f t="shared" ca="1" si="43"/>
        <v>518</v>
      </c>
      <c r="U673" s="2">
        <f ca="1">Table3[[#This Row],[Total Operating Time (minutes)]]/Table3[[#This Row],[Production planning Time(minutes)]]</f>
        <v>0.83976833976833976</v>
      </c>
      <c r="V673" s="2">
        <f>Table3[[#This Row],[Units Produced]]/Table3[[#This Row],[Max Capacity]]</f>
        <v>0.92386530014641288</v>
      </c>
      <c r="W673" s="2">
        <f>Table3[[#This Row],[Good Units]]/Table3[[#This Row],[Units Produced]]</f>
        <v>0.96513470681458002</v>
      </c>
      <c r="X673" s="2">
        <f>Table3[[#This Row],[Total Operating Time (minutes)]]/Table3[[#This Row],[Units Produced]]</f>
        <v>0.68938193343898568</v>
      </c>
      <c r="Y673" s="2">
        <f>Table3[[#This Row],[Defective Units]]/Table3[[#This Row],[Units Produced]]</f>
        <v>3.486529318541997E-2</v>
      </c>
      <c r="Z673" s="4">
        <f ca="1">Table3[[#This Row],[Total Operating Time (minutes)]]/Table3[[#This Row],[Available Time(minutes)]]</f>
        <v>6.796875</v>
      </c>
      <c r="AA673" s="2">
        <f>Table3[[#This Row],[Good Units]]/Table3[[#This Row],[Units Produced]]</f>
        <v>0.96513470681458002</v>
      </c>
      <c r="AB673" s="2">
        <f>Table3[[#This Row],[Scrap Units]]/Table3[[#This Row],[Units Produced]]</f>
        <v>6.3391442155309036E-3</v>
      </c>
      <c r="AC673" s="4">
        <f>Table3[[#This Row],[Units Produced]]/Table3[[#This Row],[Shift]]</f>
        <v>315.5</v>
      </c>
      <c r="AD673" s="2">
        <f>Table3[[#This Row],[Units Produced]]/Table3[[#This Row],[Max Capacity]]</f>
        <v>0.92386530014641288</v>
      </c>
      <c r="AE673" s="4">
        <f>Table3[[#This Row],[Repair Time (minutes)]]/Table3[[#This Row],[Number of Repairs]]</f>
        <v>14</v>
      </c>
      <c r="AF673" s="4">
        <f ca="1">Table3[[#This Row],[Total Operating Time (minutes)]]/Table3[[#This Row],[Number of failures]]</f>
        <v>217.5</v>
      </c>
      <c r="AG673" s="4">
        <f>Table3[[#This Row],[Orders Fulfilled]]/Table3[[#This Row],[Orders Received]]</f>
        <v>0.85964912280701755</v>
      </c>
      <c r="AH673" s="4">
        <f>Table3[[#This Row],[Units Produced]]/Table3[[#This Row],[Energy Consumed (kWh)]]</f>
        <v>3.663705510073739</v>
      </c>
    </row>
    <row r="674" spans="1:34" x14ac:dyDescent="0.3">
      <c r="A674" s="1">
        <f t="shared" ca="1" si="40"/>
        <v>45150</v>
      </c>
      <c r="B674">
        <v>3</v>
      </c>
      <c r="C674" t="s">
        <v>20</v>
      </c>
      <c r="D674">
        <v>540</v>
      </c>
      <c r="E674">
        <v>529</v>
      </c>
      <c r="F674">
        <v>11</v>
      </c>
      <c r="G674">
        <f t="shared" ca="1" si="41"/>
        <v>63</v>
      </c>
      <c r="H674">
        <v>27</v>
      </c>
      <c r="I674">
        <v>546</v>
      </c>
      <c r="J674">
        <v>2</v>
      </c>
      <c r="K674">
        <v>141.1</v>
      </c>
      <c r="L674">
        <v>39</v>
      </c>
      <c r="M674">
        <v>33</v>
      </c>
      <c r="N674">
        <v>2.5299999999999998</v>
      </c>
      <c r="O674">
        <v>696</v>
      </c>
      <c r="P674">
        <f t="shared" ca="1" si="42"/>
        <v>2</v>
      </c>
      <c r="Q674">
        <v>28</v>
      </c>
      <c r="R674">
        <v>5</v>
      </c>
      <c r="S674">
        <v>5.42</v>
      </c>
      <c r="T674">
        <f t="shared" ca="1" si="43"/>
        <v>564</v>
      </c>
      <c r="U674" s="2">
        <f ca="1">Table3[[#This Row],[Total Operating Time (minutes)]]/Table3[[#This Row],[Production planning Time(minutes)]]</f>
        <v>0.96808510638297873</v>
      </c>
      <c r="V674" s="2">
        <f>Table3[[#This Row],[Units Produced]]/Table3[[#This Row],[Max Capacity]]</f>
        <v>0.77586206896551724</v>
      </c>
      <c r="W674" s="2">
        <f>Table3[[#This Row],[Good Units]]/Table3[[#This Row],[Units Produced]]</f>
        <v>0.97962962962962963</v>
      </c>
      <c r="X674" s="2">
        <f>Table3[[#This Row],[Total Operating Time (minutes)]]/Table3[[#This Row],[Units Produced]]</f>
        <v>1.0111111111111111</v>
      </c>
      <c r="Y674" s="2">
        <f>Table3[[#This Row],[Defective Units]]/Table3[[#This Row],[Units Produced]]</f>
        <v>2.0370370370370372E-2</v>
      </c>
      <c r="Z674" s="4">
        <f ca="1">Table3[[#This Row],[Total Operating Time (minutes)]]/Table3[[#This Row],[Available Time(minutes)]]</f>
        <v>8.6666666666666661</v>
      </c>
      <c r="AA674" s="2">
        <f>Table3[[#This Row],[Good Units]]/Table3[[#This Row],[Units Produced]]</f>
        <v>0.97962962962962963</v>
      </c>
      <c r="AB674" s="2">
        <f>Table3[[#This Row],[Scrap Units]]/Table3[[#This Row],[Units Produced]]</f>
        <v>3.7037037037037038E-3</v>
      </c>
      <c r="AC674" s="4">
        <f>Table3[[#This Row],[Units Produced]]/Table3[[#This Row],[Shift]]</f>
        <v>180</v>
      </c>
      <c r="AD674" s="2">
        <f>Table3[[#This Row],[Units Produced]]/Table3[[#This Row],[Max Capacity]]</f>
        <v>0.77586206896551724</v>
      </c>
      <c r="AE674" s="4">
        <f>Table3[[#This Row],[Repair Time (minutes)]]/Table3[[#This Row],[Number of Repairs]]</f>
        <v>5.6</v>
      </c>
      <c r="AF674" s="4">
        <f ca="1">Table3[[#This Row],[Total Operating Time (minutes)]]/Table3[[#This Row],[Number of failures]]</f>
        <v>273</v>
      </c>
      <c r="AG674" s="4">
        <f>Table3[[#This Row],[Orders Fulfilled]]/Table3[[#This Row],[Orders Received]]</f>
        <v>1.1818181818181819</v>
      </c>
      <c r="AH674" s="4">
        <f>Table3[[#This Row],[Units Produced]]/Table3[[#This Row],[Energy Consumed (kWh)]]</f>
        <v>3.8270729978738487</v>
      </c>
    </row>
    <row r="675" spans="1:34" x14ac:dyDescent="0.3">
      <c r="A675" s="1">
        <f t="shared" ca="1" si="40"/>
        <v>45168</v>
      </c>
      <c r="B675">
        <v>2</v>
      </c>
      <c r="C675" t="s">
        <v>18</v>
      </c>
      <c r="D675">
        <v>474</v>
      </c>
      <c r="E675">
        <v>450</v>
      </c>
      <c r="F675">
        <v>24</v>
      </c>
      <c r="G675">
        <f t="shared" ca="1" si="41"/>
        <v>69</v>
      </c>
      <c r="H675">
        <v>31</v>
      </c>
      <c r="I675">
        <v>580</v>
      </c>
      <c r="J675">
        <v>10</v>
      </c>
      <c r="K675">
        <v>199.88</v>
      </c>
      <c r="L675">
        <v>56</v>
      </c>
      <c r="M675">
        <v>37</v>
      </c>
      <c r="N675">
        <v>3.56</v>
      </c>
      <c r="O675">
        <v>621</v>
      </c>
      <c r="P675">
        <f t="shared" ca="1" si="42"/>
        <v>6</v>
      </c>
      <c r="Q675">
        <v>25</v>
      </c>
      <c r="R675">
        <v>4</v>
      </c>
      <c r="S675">
        <v>7.08</v>
      </c>
      <c r="T675">
        <f t="shared" ca="1" si="43"/>
        <v>572</v>
      </c>
      <c r="U675" s="2">
        <f ca="1">Table3[[#This Row],[Total Operating Time (minutes)]]/Table3[[#This Row],[Production planning Time(minutes)]]</f>
        <v>1.013986013986014</v>
      </c>
      <c r="V675" s="2">
        <f>Table3[[#This Row],[Units Produced]]/Table3[[#This Row],[Max Capacity]]</f>
        <v>0.76328502415458932</v>
      </c>
      <c r="W675" s="2">
        <f>Table3[[#This Row],[Good Units]]/Table3[[#This Row],[Units Produced]]</f>
        <v>0.94936708860759489</v>
      </c>
      <c r="X675" s="2">
        <f>Table3[[#This Row],[Total Operating Time (minutes)]]/Table3[[#This Row],[Units Produced]]</f>
        <v>1.2236286919831223</v>
      </c>
      <c r="Y675" s="2">
        <f>Table3[[#This Row],[Defective Units]]/Table3[[#This Row],[Units Produced]]</f>
        <v>5.0632911392405063E-2</v>
      </c>
      <c r="Z675" s="4">
        <f ca="1">Table3[[#This Row],[Total Operating Time (minutes)]]/Table3[[#This Row],[Available Time(minutes)]]</f>
        <v>8.4057971014492754</v>
      </c>
      <c r="AA675" s="2">
        <f>Table3[[#This Row],[Good Units]]/Table3[[#This Row],[Units Produced]]</f>
        <v>0.94936708860759489</v>
      </c>
      <c r="AB675" s="2">
        <f>Table3[[#This Row],[Scrap Units]]/Table3[[#This Row],[Units Produced]]</f>
        <v>2.1097046413502109E-2</v>
      </c>
      <c r="AC675" s="4">
        <f>Table3[[#This Row],[Units Produced]]/Table3[[#This Row],[Shift]]</f>
        <v>237</v>
      </c>
      <c r="AD675" s="2">
        <f>Table3[[#This Row],[Units Produced]]/Table3[[#This Row],[Max Capacity]]</f>
        <v>0.76328502415458932</v>
      </c>
      <c r="AE675" s="4">
        <f>Table3[[#This Row],[Repair Time (minutes)]]/Table3[[#This Row],[Number of Repairs]]</f>
        <v>6.25</v>
      </c>
      <c r="AF675" s="4">
        <f ca="1">Table3[[#This Row],[Total Operating Time (minutes)]]/Table3[[#This Row],[Number of failures]]</f>
        <v>96.666666666666671</v>
      </c>
      <c r="AG675" s="4">
        <f>Table3[[#This Row],[Orders Fulfilled]]/Table3[[#This Row],[Orders Received]]</f>
        <v>1.5135135135135136</v>
      </c>
      <c r="AH675" s="4">
        <f>Table3[[#This Row],[Units Produced]]/Table3[[#This Row],[Energy Consumed (kWh)]]</f>
        <v>2.3714228537122275</v>
      </c>
    </row>
    <row r="676" spans="1:34" x14ac:dyDescent="0.3">
      <c r="A676" s="1">
        <f t="shared" ca="1" si="40"/>
        <v>44989</v>
      </c>
      <c r="B676">
        <v>3</v>
      </c>
      <c r="C676" t="s">
        <v>20</v>
      </c>
      <c r="D676">
        <v>515</v>
      </c>
      <c r="E676">
        <v>488</v>
      </c>
      <c r="F676">
        <v>27</v>
      </c>
      <c r="G676">
        <f t="shared" ca="1" si="41"/>
        <v>68</v>
      </c>
      <c r="H676">
        <v>34</v>
      </c>
      <c r="I676">
        <v>588</v>
      </c>
      <c r="J676">
        <v>4</v>
      </c>
      <c r="K676">
        <v>158.43</v>
      </c>
      <c r="L676">
        <v>49</v>
      </c>
      <c r="M676">
        <v>60</v>
      </c>
      <c r="N676">
        <v>4.3</v>
      </c>
      <c r="O676">
        <v>659</v>
      </c>
      <c r="P676">
        <f t="shared" ca="1" si="42"/>
        <v>4</v>
      </c>
      <c r="Q676">
        <v>40</v>
      </c>
      <c r="R676">
        <v>5</v>
      </c>
      <c r="S676">
        <v>6.82</v>
      </c>
      <c r="T676">
        <f t="shared" ca="1" si="43"/>
        <v>573</v>
      </c>
      <c r="U676" s="2">
        <f ca="1">Table3[[#This Row],[Total Operating Time (minutes)]]/Table3[[#This Row],[Production planning Time(minutes)]]</f>
        <v>1.0261780104712042</v>
      </c>
      <c r="V676" s="2">
        <f>Table3[[#This Row],[Units Produced]]/Table3[[#This Row],[Max Capacity]]</f>
        <v>0.78148710166919577</v>
      </c>
      <c r="W676" s="2">
        <f>Table3[[#This Row],[Good Units]]/Table3[[#This Row],[Units Produced]]</f>
        <v>0.94757281553398054</v>
      </c>
      <c r="X676" s="2">
        <f>Table3[[#This Row],[Total Operating Time (minutes)]]/Table3[[#This Row],[Units Produced]]</f>
        <v>1.141747572815534</v>
      </c>
      <c r="Y676" s="2">
        <f>Table3[[#This Row],[Defective Units]]/Table3[[#This Row],[Units Produced]]</f>
        <v>5.2427184466019419E-2</v>
      </c>
      <c r="Z676" s="4">
        <f ca="1">Table3[[#This Row],[Total Operating Time (minutes)]]/Table3[[#This Row],[Available Time(minutes)]]</f>
        <v>8.6470588235294112</v>
      </c>
      <c r="AA676" s="2">
        <f>Table3[[#This Row],[Good Units]]/Table3[[#This Row],[Units Produced]]</f>
        <v>0.94757281553398054</v>
      </c>
      <c r="AB676" s="2">
        <f>Table3[[#This Row],[Scrap Units]]/Table3[[#This Row],[Units Produced]]</f>
        <v>7.7669902912621356E-3</v>
      </c>
      <c r="AC676" s="4">
        <f>Table3[[#This Row],[Units Produced]]/Table3[[#This Row],[Shift]]</f>
        <v>171.66666666666666</v>
      </c>
      <c r="AD676" s="2">
        <f>Table3[[#This Row],[Units Produced]]/Table3[[#This Row],[Max Capacity]]</f>
        <v>0.78148710166919577</v>
      </c>
      <c r="AE676" s="4">
        <f>Table3[[#This Row],[Repair Time (minutes)]]/Table3[[#This Row],[Number of Repairs]]</f>
        <v>8</v>
      </c>
      <c r="AF676" s="4">
        <f ca="1">Table3[[#This Row],[Total Operating Time (minutes)]]/Table3[[#This Row],[Number of failures]]</f>
        <v>147</v>
      </c>
      <c r="AG676" s="4">
        <f>Table3[[#This Row],[Orders Fulfilled]]/Table3[[#This Row],[Orders Received]]</f>
        <v>0.81666666666666665</v>
      </c>
      <c r="AH676" s="4">
        <f>Table3[[#This Row],[Units Produced]]/Table3[[#This Row],[Energy Consumed (kWh)]]</f>
        <v>3.25064697342675</v>
      </c>
    </row>
    <row r="677" spans="1:34" x14ac:dyDescent="0.3">
      <c r="A677" s="1">
        <f t="shared" ca="1" si="40"/>
        <v>45036</v>
      </c>
      <c r="B677">
        <v>2</v>
      </c>
      <c r="C677" t="s">
        <v>21</v>
      </c>
      <c r="D677">
        <v>622</v>
      </c>
      <c r="E677">
        <v>609</v>
      </c>
      <c r="F677">
        <v>13</v>
      </c>
      <c r="G677">
        <f t="shared" ca="1" si="41"/>
        <v>70</v>
      </c>
      <c r="H677">
        <v>23</v>
      </c>
      <c r="I677">
        <v>417</v>
      </c>
      <c r="J677">
        <v>8</v>
      </c>
      <c r="K677">
        <v>189.87</v>
      </c>
      <c r="L677">
        <v>53</v>
      </c>
      <c r="M677">
        <v>61</v>
      </c>
      <c r="N677">
        <v>2.2400000000000002</v>
      </c>
      <c r="O677">
        <v>612</v>
      </c>
      <c r="P677">
        <f t="shared" ca="1" si="42"/>
        <v>3</v>
      </c>
      <c r="Q677">
        <v>22</v>
      </c>
      <c r="R677">
        <v>2</v>
      </c>
      <c r="S677">
        <v>6.52</v>
      </c>
      <c r="T677">
        <f t="shared" ca="1" si="43"/>
        <v>549</v>
      </c>
      <c r="U677" s="2">
        <f ca="1">Table3[[#This Row],[Total Operating Time (minutes)]]/Table3[[#This Row],[Production planning Time(minutes)]]</f>
        <v>0.7595628415300546</v>
      </c>
      <c r="V677" s="2">
        <f>Table3[[#This Row],[Units Produced]]/Table3[[#This Row],[Max Capacity]]</f>
        <v>1.0163398692810457</v>
      </c>
      <c r="W677" s="2">
        <f>Table3[[#This Row],[Good Units]]/Table3[[#This Row],[Units Produced]]</f>
        <v>0.97909967845659163</v>
      </c>
      <c r="X677" s="2">
        <f>Table3[[#This Row],[Total Operating Time (minutes)]]/Table3[[#This Row],[Units Produced]]</f>
        <v>0.67041800643086813</v>
      </c>
      <c r="Y677" s="2">
        <f>Table3[[#This Row],[Defective Units]]/Table3[[#This Row],[Units Produced]]</f>
        <v>2.0900321543408359E-2</v>
      </c>
      <c r="Z677" s="4">
        <f ca="1">Table3[[#This Row],[Total Operating Time (minutes)]]/Table3[[#This Row],[Available Time(minutes)]]</f>
        <v>5.9571428571428573</v>
      </c>
      <c r="AA677" s="2">
        <f>Table3[[#This Row],[Good Units]]/Table3[[#This Row],[Units Produced]]</f>
        <v>0.97909967845659163</v>
      </c>
      <c r="AB677" s="2">
        <f>Table3[[#This Row],[Scrap Units]]/Table3[[#This Row],[Units Produced]]</f>
        <v>1.2861736334405145E-2</v>
      </c>
      <c r="AC677" s="4">
        <f>Table3[[#This Row],[Units Produced]]/Table3[[#This Row],[Shift]]</f>
        <v>311</v>
      </c>
      <c r="AD677" s="2">
        <f>Table3[[#This Row],[Units Produced]]/Table3[[#This Row],[Max Capacity]]</f>
        <v>1.0163398692810457</v>
      </c>
      <c r="AE677" s="4">
        <f>Table3[[#This Row],[Repair Time (minutes)]]/Table3[[#This Row],[Number of Repairs]]</f>
        <v>11</v>
      </c>
      <c r="AF677" s="4">
        <f ca="1">Table3[[#This Row],[Total Operating Time (minutes)]]/Table3[[#This Row],[Number of failures]]</f>
        <v>139</v>
      </c>
      <c r="AG677" s="4">
        <f>Table3[[#This Row],[Orders Fulfilled]]/Table3[[#This Row],[Orders Received]]</f>
        <v>0.86885245901639341</v>
      </c>
      <c r="AH677" s="4">
        <f>Table3[[#This Row],[Units Produced]]/Table3[[#This Row],[Energy Consumed (kWh)]]</f>
        <v>3.2759256333280664</v>
      </c>
    </row>
    <row r="678" spans="1:34" x14ac:dyDescent="0.3">
      <c r="A678" s="1">
        <f t="shared" ca="1" si="40"/>
        <v>44998</v>
      </c>
      <c r="B678">
        <v>3</v>
      </c>
      <c r="C678" t="s">
        <v>18</v>
      </c>
      <c r="D678">
        <v>575</v>
      </c>
      <c r="E678">
        <v>551</v>
      </c>
      <c r="F678">
        <v>24</v>
      </c>
      <c r="G678">
        <f t="shared" ca="1" si="41"/>
        <v>67</v>
      </c>
      <c r="H678">
        <v>49</v>
      </c>
      <c r="I678">
        <v>425</v>
      </c>
      <c r="J678">
        <v>9</v>
      </c>
      <c r="K678">
        <v>114.85</v>
      </c>
      <c r="L678">
        <v>52</v>
      </c>
      <c r="M678">
        <v>58</v>
      </c>
      <c r="N678">
        <v>2.4900000000000002</v>
      </c>
      <c r="O678">
        <v>623</v>
      </c>
      <c r="P678">
        <f t="shared" ca="1" si="42"/>
        <v>2</v>
      </c>
      <c r="Q678">
        <v>35</v>
      </c>
      <c r="R678">
        <v>3</v>
      </c>
      <c r="S678">
        <v>3.06</v>
      </c>
      <c r="T678">
        <f t="shared" ca="1" si="43"/>
        <v>535</v>
      </c>
      <c r="U678" s="2">
        <f ca="1">Table3[[#This Row],[Total Operating Time (minutes)]]/Table3[[#This Row],[Production planning Time(minutes)]]</f>
        <v>0.79439252336448596</v>
      </c>
      <c r="V678" s="2">
        <f>Table3[[#This Row],[Units Produced]]/Table3[[#This Row],[Max Capacity]]</f>
        <v>0.9229534510433387</v>
      </c>
      <c r="W678" s="2">
        <f>Table3[[#This Row],[Good Units]]/Table3[[#This Row],[Units Produced]]</f>
        <v>0.95826086956521739</v>
      </c>
      <c r="X678" s="2">
        <f>Table3[[#This Row],[Total Operating Time (minutes)]]/Table3[[#This Row],[Units Produced]]</f>
        <v>0.73913043478260865</v>
      </c>
      <c r="Y678" s="2">
        <f>Table3[[#This Row],[Defective Units]]/Table3[[#This Row],[Units Produced]]</f>
        <v>4.1739130434782612E-2</v>
      </c>
      <c r="Z678" s="4">
        <f ca="1">Table3[[#This Row],[Total Operating Time (minutes)]]/Table3[[#This Row],[Available Time(minutes)]]</f>
        <v>6.3432835820895521</v>
      </c>
      <c r="AA678" s="2">
        <f>Table3[[#This Row],[Good Units]]/Table3[[#This Row],[Units Produced]]</f>
        <v>0.95826086956521739</v>
      </c>
      <c r="AB678" s="2">
        <f>Table3[[#This Row],[Scrap Units]]/Table3[[#This Row],[Units Produced]]</f>
        <v>1.5652173913043479E-2</v>
      </c>
      <c r="AC678" s="4">
        <f>Table3[[#This Row],[Units Produced]]/Table3[[#This Row],[Shift]]</f>
        <v>191.66666666666666</v>
      </c>
      <c r="AD678" s="2">
        <f>Table3[[#This Row],[Units Produced]]/Table3[[#This Row],[Max Capacity]]</f>
        <v>0.9229534510433387</v>
      </c>
      <c r="AE678" s="4">
        <f>Table3[[#This Row],[Repair Time (minutes)]]/Table3[[#This Row],[Number of Repairs]]</f>
        <v>11.666666666666666</v>
      </c>
      <c r="AF678" s="4">
        <f ca="1">Table3[[#This Row],[Total Operating Time (minutes)]]/Table3[[#This Row],[Number of failures]]</f>
        <v>212.5</v>
      </c>
      <c r="AG678" s="4">
        <f>Table3[[#This Row],[Orders Fulfilled]]/Table3[[#This Row],[Orders Received]]</f>
        <v>0.89655172413793105</v>
      </c>
      <c r="AH678" s="4">
        <f>Table3[[#This Row],[Units Produced]]/Table3[[#This Row],[Energy Consumed (kWh)]]</f>
        <v>5.0065302568567702</v>
      </c>
    </row>
    <row r="679" spans="1:34" x14ac:dyDescent="0.3">
      <c r="A679" s="1">
        <f t="shared" ca="1" si="40"/>
        <v>45278</v>
      </c>
      <c r="B679">
        <v>2</v>
      </c>
      <c r="C679" t="s">
        <v>17</v>
      </c>
      <c r="D679">
        <v>671</v>
      </c>
      <c r="E679">
        <v>645</v>
      </c>
      <c r="F679">
        <v>26</v>
      </c>
      <c r="G679">
        <f t="shared" ca="1" si="41"/>
        <v>64</v>
      </c>
      <c r="H679">
        <v>43</v>
      </c>
      <c r="I679">
        <v>452</v>
      </c>
      <c r="J679">
        <v>7</v>
      </c>
      <c r="K679">
        <v>103.04</v>
      </c>
      <c r="L679">
        <v>48</v>
      </c>
      <c r="M679">
        <v>41</v>
      </c>
      <c r="N679">
        <v>3.2</v>
      </c>
      <c r="O679">
        <v>634</v>
      </c>
      <c r="P679">
        <f t="shared" ca="1" si="42"/>
        <v>2</v>
      </c>
      <c r="Q679">
        <v>31</v>
      </c>
      <c r="R679">
        <v>2</v>
      </c>
      <c r="S679">
        <v>3.4</v>
      </c>
      <c r="T679">
        <f t="shared" ca="1" si="43"/>
        <v>562</v>
      </c>
      <c r="U679" s="2">
        <f ca="1">Table3[[#This Row],[Total Operating Time (minutes)]]/Table3[[#This Row],[Production planning Time(minutes)]]</f>
        <v>0.80427046263345192</v>
      </c>
      <c r="V679" s="2">
        <f>Table3[[#This Row],[Units Produced]]/Table3[[#This Row],[Max Capacity]]</f>
        <v>1.0583596214511042</v>
      </c>
      <c r="W679" s="2">
        <f>Table3[[#This Row],[Good Units]]/Table3[[#This Row],[Units Produced]]</f>
        <v>0.96125186289120712</v>
      </c>
      <c r="X679" s="2">
        <f>Table3[[#This Row],[Total Operating Time (minutes)]]/Table3[[#This Row],[Units Produced]]</f>
        <v>0.67362146050670646</v>
      </c>
      <c r="Y679" s="2">
        <f>Table3[[#This Row],[Defective Units]]/Table3[[#This Row],[Units Produced]]</f>
        <v>3.8748137108792845E-2</v>
      </c>
      <c r="Z679" s="4">
        <f ca="1">Table3[[#This Row],[Total Operating Time (minutes)]]/Table3[[#This Row],[Available Time(minutes)]]</f>
        <v>7.0625</v>
      </c>
      <c r="AA679" s="2">
        <f>Table3[[#This Row],[Good Units]]/Table3[[#This Row],[Units Produced]]</f>
        <v>0.96125186289120712</v>
      </c>
      <c r="AB679" s="2">
        <f>Table3[[#This Row],[Scrap Units]]/Table3[[#This Row],[Units Produced]]</f>
        <v>1.0432190760059613E-2</v>
      </c>
      <c r="AC679" s="4">
        <f>Table3[[#This Row],[Units Produced]]/Table3[[#This Row],[Shift]]</f>
        <v>335.5</v>
      </c>
      <c r="AD679" s="2">
        <f>Table3[[#This Row],[Units Produced]]/Table3[[#This Row],[Max Capacity]]</f>
        <v>1.0583596214511042</v>
      </c>
      <c r="AE679" s="4">
        <f>Table3[[#This Row],[Repair Time (minutes)]]/Table3[[#This Row],[Number of Repairs]]</f>
        <v>15.5</v>
      </c>
      <c r="AF679" s="4">
        <f ca="1">Table3[[#This Row],[Total Operating Time (minutes)]]/Table3[[#This Row],[Number of failures]]</f>
        <v>226</v>
      </c>
      <c r="AG679" s="4">
        <f>Table3[[#This Row],[Orders Fulfilled]]/Table3[[#This Row],[Orders Received]]</f>
        <v>1.1707317073170731</v>
      </c>
      <c r="AH679" s="4">
        <f>Table3[[#This Row],[Units Produced]]/Table3[[#This Row],[Energy Consumed (kWh)]]</f>
        <v>6.5120341614906829</v>
      </c>
    </row>
    <row r="680" spans="1:34" x14ac:dyDescent="0.3">
      <c r="A680" s="1">
        <f t="shared" ca="1" si="40"/>
        <v>45236</v>
      </c>
      <c r="B680">
        <v>2</v>
      </c>
      <c r="C680" t="s">
        <v>18</v>
      </c>
      <c r="D680">
        <v>595</v>
      </c>
      <c r="E680">
        <v>572</v>
      </c>
      <c r="F680">
        <v>23</v>
      </c>
      <c r="G680">
        <f t="shared" ca="1" si="41"/>
        <v>70</v>
      </c>
      <c r="H680">
        <v>25</v>
      </c>
      <c r="I680">
        <v>586</v>
      </c>
      <c r="J680">
        <v>8</v>
      </c>
      <c r="K680">
        <v>144.41</v>
      </c>
      <c r="L680">
        <v>57</v>
      </c>
      <c r="M680">
        <v>67</v>
      </c>
      <c r="N680">
        <v>2.08</v>
      </c>
      <c r="O680">
        <v>633</v>
      </c>
      <c r="P680">
        <f t="shared" ca="1" si="42"/>
        <v>2</v>
      </c>
      <c r="Q680">
        <v>33</v>
      </c>
      <c r="R680">
        <v>4</v>
      </c>
      <c r="S680">
        <v>6.5</v>
      </c>
      <c r="T680">
        <f t="shared" ca="1" si="43"/>
        <v>584</v>
      </c>
      <c r="U680" s="2">
        <f ca="1">Table3[[#This Row],[Total Operating Time (minutes)]]/Table3[[#This Row],[Production planning Time(minutes)]]</f>
        <v>1.0034246575342465</v>
      </c>
      <c r="V680" s="2">
        <f>Table3[[#This Row],[Units Produced]]/Table3[[#This Row],[Max Capacity]]</f>
        <v>0.9399684044233807</v>
      </c>
      <c r="W680" s="2">
        <f>Table3[[#This Row],[Good Units]]/Table3[[#This Row],[Units Produced]]</f>
        <v>0.96134453781512608</v>
      </c>
      <c r="X680" s="2">
        <f>Table3[[#This Row],[Total Operating Time (minutes)]]/Table3[[#This Row],[Units Produced]]</f>
        <v>0.98487394957983199</v>
      </c>
      <c r="Y680" s="2">
        <f>Table3[[#This Row],[Defective Units]]/Table3[[#This Row],[Units Produced]]</f>
        <v>3.8655462184873951E-2</v>
      </c>
      <c r="Z680" s="4">
        <f ca="1">Table3[[#This Row],[Total Operating Time (minutes)]]/Table3[[#This Row],[Available Time(minutes)]]</f>
        <v>8.3714285714285719</v>
      </c>
      <c r="AA680" s="2">
        <f>Table3[[#This Row],[Good Units]]/Table3[[#This Row],[Units Produced]]</f>
        <v>0.96134453781512608</v>
      </c>
      <c r="AB680" s="2">
        <f>Table3[[#This Row],[Scrap Units]]/Table3[[#This Row],[Units Produced]]</f>
        <v>1.3445378151260505E-2</v>
      </c>
      <c r="AC680" s="4">
        <f>Table3[[#This Row],[Units Produced]]/Table3[[#This Row],[Shift]]</f>
        <v>297.5</v>
      </c>
      <c r="AD680" s="2">
        <f>Table3[[#This Row],[Units Produced]]/Table3[[#This Row],[Max Capacity]]</f>
        <v>0.9399684044233807</v>
      </c>
      <c r="AE680" s="4">
        <f>Table3[[#This Row],[Repair Time (minutes)]]/Table3[[#This Row],[Number of Repairs]]</f>
        <v>8.25</v>
      </c>
      <c r="AF680" s="4">
        <f ca="1">Table3[[#This Row],[Total Operating Time (minutes)]]/Table3[[#This Row],[Number of failures]]</f>
        <v>293</v>
      </c>
      <c r="AG680" s="4">
        <f>Table3[[#This Row],[Orders Fulfilled]]/Table3[[#This Row],[Orders Received]]</f>
        <v>0.85074626865671643</v>
      </c>
      <c r="AH680" s="4">
        <f>Table3[[#This Row],[Units Produced]]/Table3[[#This Row],[Energy Consumed (kWh)]]</f>
        <v>4.120213281628696</v>
      </c>
    </row>
    <row r="681" spans="1:34" x14ac:dyDescent="0.3">
      <c r="A681" s="1">
        <f t="shared" ca="1" si="40"/>
        <v>44992</v>
      </c>
      <c r="B681">
        <v>1</v>
      </c>
      <c r="C681" t="s">
        <v>17</v>
      </c>
      <c r="D681">
        <v>689</v>
      </c>
      <c r="E681">
        <v>670</v>
      </c>
      <c r="F681">
        <v>19</v>
      </c>
      <c r="G681">
        <f t="shared" ca="1" si="41"/>
        <v>67</v>
      </c>
      <c r="H681">
        <v>23</v>
      </c>
      <c r="I681">
        <v>429</v>
      </c>
      <c r="J681">
        <v>8</v>
      </c>
      <c r="K681">
        <v>128.71</v>
      </c>
      <c r="L681">
        <v>41</v>
      </c>
      <c r="M681">
        <v>43</v>
      </c>
      <c r="N681">
        <v>3.78</v>
      </c>
      <c r="O681">
        <v>674</v>
      </c>
      <c r="P681">
        <f t="shared" ca="1" si="42"/>
        <v>4</v>
      </c>
      <c r="Q681">
        <v>34</v>
      </c>
      <c r="R681">
        <v>5</v>
      </c>
      <c r="S681">
        <v>5.63</v>
      </c>
      <c r="T681">
        <f t="shared" ca="1" si="43"/>
        <v>540</v>
      </c>
      <c r="U681" s="2">
        <f ca="1">Table3[[#This Row],[Total Operating Time (minutes)]]/Table3[[#This Row],[Production planning Time(minutes)]]</f>
        <v>0.7944444444444444</v>
      </c>
      <c r="V681" s="2">
        <f>Table3[[#This Row],[Units Produced]]/Table3[[#This Row],[Max Capacity]]</f>
        <v>1.0222551928783383</v>
      </c>
      <c r="W681" s="2">
        <f>Table3[[#This Row],[Good Units]]/Table3[[#This Row],[Units Produced]]</f>
        <v>0.97242380261248185</v>
      </c>
      <c r="X681" s="2">
        <f>Table3[[#This Row],[Total Operating Time (minutes)]]/Table3[[#This Row],[Units Produced]]</f>
        <v>0.62264150943396224</v>
      </c>
      <c r="Y681" s="2">
        <f>Table3[[#This Row],[Defective Units]]/Table3[[#This Row],[Units Produced]]</f>
        <v>2.7576197387518143E-2</v>
      </c>
      <c r="Z681" s="4">
        <f ca="1">Table3[[#This Row],[Total Operating Time (minutes)]]/Table3[[#This Row],[Available Time(minutes)]]</f>
        <v>6.4029850746268657</v>
      </c>
      <c r="AA681" s="2">
        <f>Table3[[#This Row],[Good Units]]/Table3[[#This Row],[Units Produced]]</f>
        <v>0.97242380261248185</v>
      </c>
      <c r="AB681" s="2">
        <f>Table3[[#This Row],[Scrap Units]]/Table3[[#This Row],[Units Produced]]</f>
        <v>1.1611030478955007E-2</v>
      </c>
      <c r="AC681" s="4">
        <f>Table3[[#This Row],[Units Produced]]/Table3[[#This Row],[Shift]]</f>
        <v>689</v>
      </c>
      <c r="AD681" s="2">
        <f>Table3[[#This Row],[Units Produced]]/Table3[[#This Row],[Max Capacity]]</f>
        <v>1.0222551928783383</v>
      </c>
      <c r="AE681" s="4">
        <f>Table3[[#This Row],[Repair Time (minutes)]]/Table3[[#This Row],[Number of Repairs]]</f>
        <v>6.8</v>
      </c>
      <c r="AF681" s="4">
        <f ca="1">Table3[[#This Row],[Total Operating Time (minutes)]]/Table3[[#This Row],[Number of failures]]</f>
        <v>107.25</v>
      </c>
      <c r="AG681" s="4">
        <f>Table3[[#This Row],[Orders Fulfilled]]/Table3[[#This Row],[Orders Received]]</f>
        <v>0.95348837209302328</v>
      </c>
      <c r="AH681" s="4">
        <f>Table3[[#This Row],[Units Produced]]/Table3[[#This Row],[Energy Consumed (kWh)]]</f>
        <v>5.353119415740812</v>
      </c>
    </row>
    <row r="682" spans="1:34" x14ac:dyDescent="0.3">
      <c r="A682" s="1">
        <f t="shared" ca="1" si="40"/>
        <v>45199</v>
      </c>
      <c r="B682">
        <v>2</v>
      </c>
      <c r="C682" t="s">
        <v>19</v>
      </c>
      <c r="D682">
        <v>498</v>
      </c>
      <c r="E682">
        <v>470</v>
      </c>
      <c r="F682">
        <v>28</v>
      </c>
      <c r="G682">
        <f t="shared" ca="1" si="41"/>
        <v>64</v>
      </c>
      <c r="H682">
        <v>44</v>
      </c>
      <c r="I682">
        <v>583</v>
      </c>
      <c r="J682">
        <v>6</v>
      </c>
      <c r="K682">
        <v>123.94</v>
      </c>
      <c r="L682">
        <v>53</v>
      </c>
      <c r="M682">
        <v>42</v>
      </c>
      <c r="N682">
        <v>2.44</v>
      </c>
      <c r="O682">
        <v>617</v>
      </c>
      <c r="P682">
        <f t="shared" ca="1" si="42"/>
        <v>3</v>
      </c>
      <c r="Q682">
        <v>30</v>
      </c>
      <c r="R682">
        <v>4</v>
      </c>
      <c r="S682">
        <v>6.24</v>
      </c>
      <c r="T682">
        <f t="shared" ca="1" si="43"/>
        <v>527</v>
      </c>
      <c r="U682" s="2">
        <f ca="1">Table3[[#This Row],[Total Operating Time (minutes)]]/Table3[[#This Row],[Production planning Time(minutes)]]</f>
        <v>1.1062618595825426</v>
      </c>
      <c r="V682" s="2">
        <f>Table3[[#This Row],[Units Produced]]/Table3[[#This Row],[Max Capacity]]</f>
        <v>0.80713128038897897</v>
      </c>
      <c r="W682" s="2">
        <f>Table3[[#This Row],[Good Units]]/Table3[[#This Row],[Units Produced]]</f>
        <v>0.94377510040160639</v>
      </c>
      <c r="X682" s="2">
        <f>Table3[[#This Row],[Total Operating Time (minutes)]]/Table3[[#This Row],[Units Produced]]</f>
        <v>1.1706827309236947</v>
      </c>
      <c r="Y682" s="2">
        <f>Table3[[#This Row],[Defective Units]]/Table3[[#This Row],[Units Produced]]</f>
        <v>5.6224899598393573E-2</v>
      </c>
      <c r="Z682" s="4">
        <f ca="1">Table3[[#This Row],[Total Operating Time (minutes)]]/Table3[[#This Row],[Available Time(minutes)]]</f>
        <v>9.109375</v>
      </c>
      <c r="AA682" s="2">
        <f>Table3[[#This Row],[Good Units]]/Table3[[#This Row],[Units Produced]]</f>
        <v>0.94377510040160639</v>
      </c>
      <c r="AB682" s="2">
        <f>Table3[[#This Row],[Scrap Units]]/Table3[[#This Row],[Units Produced]]</f>
        <v>1.2048192771084338E-2</v>
      </c>
      <c r="AC682" s="4">
        <f>Table3[[#This Row],[Units Produced]]/Table3[[#This Row],[Shift]]</f>
        <v>249</v>
      </c>
      <c r="AD682" s="2">
        <f>Table3[[#This Row],[Units Produced]]/Table3[[#This Row],[Max Capacity]]</f>
        <v>0.80713128038897897</v>
      </c>
      <c r="AE682" s="4">
        <f>Table3[[#This Row],[Repair Time (minutes)]]/Table3[[#This Row],[Number of Repairs]]</f>
        <v>7.5</v>
      </c>
      <c r="AF682" s="4">
        <f ca="1">Table3[[#This Row],[Total Operating Time (minutes)]]/Table3[[#This Row],[Number of failures]]</f>
        <v>194.33333333333334</v>
      </c>
      <c r="AG682" s="4">
        <f>Table3[[#This Row],[Orders Fulfilled]]/Table3[[#This Row],[Orders Received]]</f>
        <v>1.2619047619047619</v>
      </c>
      <c r="AH682" s="4">
        <f>Table3[[#This Row],[Units Produced]]/Table3[[#This Row],[Energy Consumed (kWh)]]</f>
        <v>4.0180732612554459</v>
      </c>
    </row>
    <row r="683" spans="1:34" x14ac:dyDescent="0.3">
      <c r="A683" s="1">
        <f t="shared" ca="1" si="40"/>
        <v>44986</v>
      </c>
      <c r="B683">
        <v>3</v>
      </c>
      <c r="C683" t="s">
        <v>21</v>
      </c>
      <c r="D683">
        <v>608</v>
      </c>
      <c r="E683">
        <v>579</v>
      </c>
      <c r="F683">
        <v>29</v>
      </c>
      <c r="G683">
        <f t="shared" ca="1" si="41"/>
        <v>61</v>
      </c>
      <c r="H683">
        <v>52</v>
      </c>
      <c r="I683">
        <v>402</v>
      </c>
      <c r="J683">
        <v>5</v>
      </c>
      <c r="K683">
        <v>137.72999999999999</v>
      </c>
      <c r="L683">
        <v>50</v>
      </c>
      <c r="M683">
        <v>60</v>
      </c>
      <c r="N683">
        <v>4.6500000000000004</v>
      </c>
      <c r="O683">
        <v>617</v>
      </c>
      <c r="P683">
        <f t="shared" ca="1" si="42"/>
        <v>5</v>
      </c>
      <c r="Q683">
        <v>20</v>
      </c>
      <c r="R683">
        <v>4</v>
      </c>
      <c r="S683">
        <v>3.89</v>
      </c>
      <c r="T683">
        <f t="shared" ca="1" si="43"/>
        <v>572</v>
      </c>
      <c r="U683" s="2">
        <f ca="1">Table3[[#This Row],[Total Operating Time (minutes)]]/Table3[[#This Row],[Production planning Time(minutes)]]</f>
        <v>0.70279720279720281</v>
      </c>
      <c r="V683" s="2">
        <f>Table3[[#This Row],[Units Produced]]/Table3[[#This Row],[Max Capacity]]</f>
        <v>0.98541329011345213</v>
      </c>
      <c r="W683" s="2">
        <f>Table3[[#This Row],[Good Units]]/Table3[[#This Row],[Units Produced]]</f>
        <v>0.95230263157894735</v>
      </c>
      <c r="X683" s="2">
        <f>Table3[[#This Row],[Total Operating Time (minutes)]]/Table3[[#This Row],[Units Produced]]</f>
        <v>0.66118421052631582</v>
      </c>
      <c r="Y683" s="2">
        <f>Table3[[#This Row],[Defective Units]]/Table3[[#This Row],[Units Produced]]</f>
        <v>4.7697368421052634E-2</v>
      </c>
      <c r="Z683" s="4">
        <f ca="1">Table3[[#This Row],[Total Operating Time (minutes)]]/Table3[[#This Row],[Available Time(minutes)]]</f>
        <v>6.5901639344262293</v>
      </c>
      <c r="AA683" s="2">
        <f>Table3[[#This Row],[Good Units]]/Table3[[#This Row],[Units Produced]]</f>
        <v>0.95230263157894735</v>
      </c>
      <c r="AB683" s="2">
        <f>Table3[[#This Row],[Scrap Units]]/Table3[[#This Row],[Units Produced]]</f>
        <v>8.2236842105263153E-3</v>
      </c>
      <c r="AC683" s="4">
        <f>Table3[[#This Row],[Units Produced]]/Table3[[#This Row],[Shift]]</f>
        <v>202.66666666666666</v>
      </c>
      <c r="AD683" s="2">
        <f>Table3[[#This Row],[Units Produced]]/Table3[[#This Row],[Max Capacity]]</f>
        <v>0.98541329011345213</v>
      </c>
      <c r="AE683" s="4">
        <f>Table3[[#This Row],[Repair Time (minutes)]]/Table3[[#This Row],[Number of Repairs]]</f>
        <v>5</v>
      </c>
      <c r="AF683" s="4">
        <f ca="1">Table3[[#This Row],[Total Operating Time (minutes)]]/Table3[[#This Row],[Number of failures]]</f>
        <v>80.400000000000006</v>
      </c>
      <c r="AG683" s="4">
        <f>Table3[[#This Row],[Orders Fulfilled]]/Table3[[#This Row],[Orders Received]]</f>
        <v>0.83333333333333337</v>
      </c>
      <c r="AH683" s="4">
        <f>Table3[[#This Row],[Units Produced]]/Table3[[#This Row],[Energy Consumed (kWh)]]</f>
        <v>4.4144340376098166</v>
      </c>
    </row>
    <row r="684" spans="1:34" x14ac:dyDescent="0.3">
      <c r="A684" s="1">
        <f t="shared" ca="1" si="40"/>
        <v>45145</v>
      </c>
      <c r="B684">
        <v>2</v>
      </c>
      <c r="C684" t="s">
        <v>18</v>
      </c>
      <c r="D684">
        <v>677</v>
      </c>
      <c r="E684">
        <v>663</v>
      </c>
      <c r="F684">
        <v>14</v>
      </c>
      <c r="G684">
        <f t="shared" ca="1" si="41"/>
        <v>65</v>
      </c>
      <c r="H684">
        <v>56</v>
      </c>
      <c r="I684">
        <v>523</v>
      </c>
      <c r="J684">
        <v>9</v>
      </c>
      <c r="K684">
        <v>158.83000000000001</v>
      </c>
      <c r="L684">
        <v>51</v>
      </c>
      <c r="M684">
        <v>48</v>
      </c>
      <c r="N684">
        <v>2.42</v>
      </c>
      <c r="O684">
        <v>672</v>
      </c>
      <c r="P684">
        <f t="shared" ca="1" si="42"/>
        <v>4</v>
      </c>
      <c r="Q684">
        <v>37</v>
      </c>
      <c r="R684">
        <v>4</v>
      </c>
      <c r="S684">
        <v>7.82</v>
      </c>
      <c r="T684">
        <f t="shared" ca="1" si="43"/>
        <v>593</v>
      </c>
      <c r="U684" s="2">
        <f ca="1">Table3[[#This Row],[Total Operating Time (minutes)]]/Table3[[#This Row],[Production planning Time(minutes)]]</f>
        <v>0.88195615514333892</v>
      </c>
      <c r="V684" s="2">
        <f>Table3[[#This Row],[Units Produced]]/Table3[[#This Row],[Max Capacity]]</f>
        <v>1.0074404761904763</v>
      </c>
      <c r="W684" s="2">
        <f>Table3[[#This Row],[Good Units]]/Table3[[#This Row],[Units Produced]]</f>
        <v>0.9793205317577548</v>
      </c>
      <c r="X684" s="2">
        <f>Table3[[#This Row],[Total Operating Time (minutes)]]/Table3[[#This Row],[Units Produced]]</f>
        <v>0.77252584933530277</v>
      </c>
      <c r="Y684" s="2">
        <f>Table3[[#This Row],[Defective Units]]/Table3[[#This Row],[Units Produced]]</f>
        <v>2.0679468242245199E-2</v>
      </c>
      <c r="Z684" s="4">
        <f ca="1">Table3[[#This Row],[Total Operating Time (minutes)]]/Table3[[#This Row],[Available Time(minutes)]]</f>
        <v>8.046153846153846</v>
      </c>
      <c r="AA684" s="2">
        <f>Table3[[#This Row],[Good Units]]/Table3[[#This Row],[Units Produced]]</f>
        <v>0.9793205317577548</v>
      </c>
      <c r="AB684" s="2">
        <f>Table3[[#This Row],[Scrap Units]]/Table3[[#This Row],[Units Produced]]</f>
        <v>1.3293943870014771E-2</v>
      </c>
      <c r="AC684" s="4">
        <f>Table3[[#This Row],[Units Produced]]/Table3[[#This Row],[Shift]]</f>
        <v>338.5</v>
      </c>
      <c r="AD684" s="2">
        <f>Table3[[#This Row],[Units Produced]]/Table3[[#This Row],[Max Capacity]]</f>
        <v>1.0074404761904763</v>
      </c>
      <c r="AE684" s="4">
        <f>Table3[[#This Row],[Repair Time (minutes)]]/Table3[[#This Row],[Number of Repairs]]</f>
        <v>9.25</v>
      </c>
      <c r="AF684" s="4">
        <f ca="1">Table3[[#This Row],[Total Operating Time (minutes)]]/Table3[[#This Row],[Number of failures]]</f>
        <v>130.75</v>
      </c>
      <c r="AG684" s="4">
        <f>Table3[[#This Row],[Orders Fulfilled]]/Table3[[#This Row],[Orders Received]]</f>
        <v>1.0625</v>
      </c>
      <c r="AH684" s="4">
        <f>Table3[[#This Row],[Units Produced]]/Table3[[#This Row],[Energy Consumed (kWh)]]</f>
        <v>4.2624189384876905</v>
      </c>
    </row>
    <row r="685" spans="1:34" x14ac:dyDescent="0.3">
      <c r="A685" s="1">
        <f t="shared" ca="1" si="40"/>
        <v>45187</v>
      </c>
      <c r="B685">
        <v>2</v>
      </c>
      <c r="C685" t="s">
        <v>20</v>
      </c>
      <c r="D685">
        <v>414</v>
      </c>
      <c r="E685">
        <v>403</v>
      </c>
      <c r="F685">
        <v>11</v>
      </c>
      <c r="G685">
        <f t="shared" ca="1" si="41"/>
        <v>67</v>
      </c>
      <c r="H685">
        <v>56</v>
      </c>
      <c r="I685">
        <v>562</v>
      </c>
      <c r="J685">
        <v>6</v>
      </c>
      <c r="K685">
        <v>195.52</v>
      </c>
      <c r="L685">
        <v>53</v>
      </c>
      <c r="M685">
        <v>69</v>
      </c>
      <c r="N685">
        <v>4.24</v>
      </c>
      <c r="O685">
        <v>632</v>
      </c>
      <c r="P685">
        <f t="shared" ca="1" si="42"/>
        <v>2</v>
      </c>
      <c r="Q685">
        <v>36</v>
      </c>
      <c r="R685">
        <v>5</v>
      </c>
      <c r="S685">
        <v>4.8099999999999996</v>
      </c>
      <c r="T685">
        <f t="shared" ca="1" si="43"/>
        <v>591</v>
      </c>
      <c r="U685" s="2">
        <f ca="1">Table3[[#This Row],[Total Operating Time (minutes)]]/Table3[[#This Row],[Production planning Time(minutes)]]</f>
        <v>0.95093062605752965</v>
      </c>
      <c r="V685" s="2">
        <f>Table3[[#This Row],[Units Produced]]/Table3[[#This Row],[Max Capacity]]</f>
        <v>0.65506329113924056</v>
      </c>
      <c r="W685" s="2">
        <f>Table3[[#This Row],[Good Units]]/Table3[[#This Row],[Units Produced]]</f>
        <v>0.97342995169082125</v>
      </c>
      <c r="X685" s="2">
        <f>Table3[[#This Row],[Total Operating Time (minutes)]]/Table3[[#This Row],[Units Produced]]</f>
        <v>1.357487922705314</v>
      </c>
      <c r="Y685" s="2">
        <f>Table3[[#This Row],[Defective Units]]/Table3[[#This Row],[Units Produced]]</f>
        <v>2.6570048309178744E-2</v>
      </c>
      <c r="Z685" s="4">
        <f ca="1">Table3[[#This Row],[Total Operating Time (minutes)]]/Table3[[#This Row],[Available Time(minutes)]]</f>
        <v>8.3880597014925371</v>
      </c>
      <c r="AA685" s="2">
        <f>Table3[[#This Row],[Good Units]]/Table3[[#This Row],[Units Produced]]</f>
        <v>0.97342995169082125</v>
      </c>
      <c r="AB685" s="2">
        <f>Table3[[#This Row],[Scrap Units]]/Table3[[#This Row],[Units Produced]]</f>
        <v>1.4492753623188406E-2</v>
      </c>
      <c r="AC685" s="4">
        <f>Table3[[#This Row],[Units Produced]]/Table3[[#This Row],[Shift]]</f>
        <v>207</v>
      </c>
      <c r="AD685" s="2">
        <f>Table3[[#This Row],[Units Produced]]/Table3[[#This Row],[Max Capacity]]</f>
        <v>0.65506329113924056</v>
      </c>
      <c r="AE685" s="4">
        <f>Table3[[#This Row],[Repair Time (minutes)]]/Table3[[#This Row],[Number of Repairs]]</f>
        <v>7.2</v>
      </c>
      <c r="AF685" s="4">
        <f ca="1">Table3[[#This Row],[Total Operating Time (minutes)]]/Table3[[#This Row],[Number of failures]]</f>
        <v>281</v>
      </c>
      <c r="AG685" s="4">
        <f>Table3[[#This Row],[Orders Fulfilled]]/Table3[[#This Row],[Orders Received]]</f>
        <v>0.76811594202898548</v>
      </c>
      <c r="AH685" s="4">
        <f>Table3[[#This Row],[Units Produced]]/Table3[[#This Row],[Energy Consumed (kWh)]]</f>
        <v>2.1174304418985268</v>
      </c>
    </row>
    <row r="686" spans="1:34" x14ac:dyDescent="0.3">
      <c r="A686" s="1">
        <f t="shared" ca="1" si="40"/>
        <v>45061</v>
      </c>
      <c r="B686">
        <v>3</v>
      </c>
      <c r="C686" t="s">
        <v>21</v>
      </c>
      <c r="D686">
        <v>488</v>
      </c>
      <c r="E686">
        <v>462</v>
      </c>
      <c r="F686">
        <v>26</v>
      </c>
      <c r="G686">
        <f t="shared" ca="1" si="41"/>
        <v>62</v>
      </c>
      <c r="H686">
        <v>33</v>
      </c>
      <c r="I686">
        <v>471</v>
      </c>
      <c r="J686">
        <v>6</v>
      </c>
      <c r="K686">
        <v>146.01</v>
      </c>
      <c r="L686">
        <v>60</v>
      </c>
      <c r="M686">
        <v>63</v>
      </c>
      <c r="N686">
        <v>2.72</v>
      </c>
      <c r="O686">
        <v>657</v>
      </c>
      <c r="P686">
        <f t="shared" ca="1" si="42"/>
        <v>3</v>
      </c>
      <c r="Q686">
        <v>21</v>
      </c>
      <c r="R686">
        <v>5</v>
      </c>
      <c r="S686">
        <v>4.67</v>
      </c>
      <c r="T686">
        <f t="shared" ca="1" si="43"/>
        <v>511</v>
      </c>
      <c r="U686" s="2">
        <f ca="1">Table3[[#This Row],[Total Operating Time (minutes)]]/Table3[[#This Row],[Production planning Time(minutes)]]</f>
        <v>0.92172211350293543</v>
      </c>
      <c r="V686" s="2">
        <f>Table3[[#This Row],[Units Produced]]/Table3[[#This Row],[Max Capacity]]</f>
        <v>0.74277016742770163</v>
      </c>
      <c r="W686" s="2">
        <f>Table3[[#This Row],[Good Units]]/Table3[[#This Row],[Units Produced]]</f>
        <v>0.94672131147540983</v>
      </c>
      <c r="X686" s="2">
        <f>Table3[[#This Row],[Total Operating Time (minutes)]]/Table3[[#This Row],[Units Produced]]</f>
        <v>0.9651639344262295</v>
      </c>
      <c r="Y686" s="2">
        <f>Table3[[#This Row],[Defective Units]]/Table3[[#This Row],[Units Produced]]</f>
        <v>5.3278688524590161E-2</v>
      </c>
      <c r="Z686" s="4">
        <f ca="1">Table3[[#This Row],[Total Operating Time (minutes)]]/Table3[[#This Row],[Available Time(minutes)]]</f>
        <v>7.596774193548387</v>
      </c>
      <c r="AA686" s="2">
        <f>Table3[[#This Row],[Good Units]]/Table3[[#This Row],[Units Produced]]</f>
        <v>0.94672131147540983</v>
      </c>
      <c r="AB686" s="2">
        <f>Table3[[#This Row],[Scrap Units]]/Table3[[#This Row],[Units Produced]]</f>
        <v>1.2295081967213115E-2</v>
      </c>
      <c r="AC686" s="4">
        <f>Table3[[#This Row],[Units Produced]]/Table3[[#This Row],[Shift]]</f>
        <v>162.66666666666666</v>
      </c>
      <c r="AD686" s="2">
        <f>Table3[[#This Row],[Units Produced]]/Table3[[#This Row],[Max Capacity]]</f>
        <v>0.74277016742770163</v>
      </c>
      <c r="AE686" s="4">
        <f>Table3[[#This Row],[Repair Time (minutes)]]/Table3[[#This Row],[Number of Repairs]]</f>
        <v>4.2</v>
      </c>
      <c r="AF686" s="4">
        <f ca="1">Table3[[#This Row],[Total Operating Time (minutes)]]/Table3[[#This Row],[Number of failures]]</f>
        <v>157</v>
      </c>
      <c r="AG686" s="4">
        <f>Table3[[#This Row],[Orders Fulfilled]]/Table3[[#This Row],[Orders Received]]</f>
        <v>0.95238095238095233</v>
      </c>
      <c r="AH686" s="4">
        <f>Table3[[#This Row],[Units Produced]]/Table3[[#This Row],[Energy Consumed (kWh)]]</f>
        <v>3.3422368330936241</v>
      </c>
    </row>
    <row r="687" spans="1:34" x14ac:dyDescent="0.3">
      <c r="A687" s="1">
        <f t="shared" ca="1" si="40"/>
        <v>44947</v>
      </c>
      <c r="B687">
        <v>2</v>
      </c>
      <c r="C687" t="s">
        <v>21</v>
      </c>
      <c r="D687">
        <v>530</v>
      </c>
      <c r="E687">
        <v>514</v>
      </c>
      <c r="F687">
        <v>16</v>
      </c>
      <c r="G687">
        <f t="shared" ca="1" si="41"/>
        <v>61</v>
      </c>
      <c r="H687">
        <v>22</v>
      </c>
      <c r="I687">
        <v>410</v>
      </c>
      <c r="J687">
        <v>8</v>
      </c>
      <c r="K687">
        <v>150.49</v>
      </c>
      <c r="L687">
        <v>35</v>
      </c>
      <c r="M687">
        <v>40</v>
      </c>
      <c r="N687">
        <v>3.88</v>
      </c>
      <c r="O687">
        <v>679</v>
      </c>
      <c r="P687">
        <f t="shared" ca="1" si="42"/>
        <v>7</v>
      </c>
      <c r="Q687">
        <v>40</v>
      </c>
      <c r="R687">
        <v>3</v>
      </c>
      <c r="S687">
        <v>3.43</v>
      </c>
      <c r="T687">
        <f t="shared" ca="1" si="43"/>
        <v>523</v>
      </c>
      <c r="U687" s="2">
        <f ca="1">Table3[[#This Row],[Total Operating Time (minutes)]]/Table3[[#This Row],[Production planning Time(minutes)]]</f>
        <v>0.78393881453154879</v>
      </c>
      <c r="V687" s="2">
        <f>Table3[[#This Row],[Units Produced]]/Table3[[#This Row],[Max Capacity]]</f>
        <v>0.78055964653902798</v>
      </c>
      <c r="W687" s="2">
        <f>Table3[[#This Row],[Good Units]]/Table3[[#This Row],[Units Produced]]</f>
        <v>0.96981132075471699</v>
      </c>
      <c r="X687" s="2">
        <f>Table3[[#This Row],[Total Operating Time (minutes)]]/Table3[[#This Row],[Units Produced]]</f>
        <v>0.77358490566037741</v>
      </c>
      <c r="Y687" s="2">
        <f>Table3[[#This Row],[Defective Units]]/Table3[[#This Row],[Units Produced]]</f>
        <v>3.0188679245283019E-2</v>
      </c>
      <c r="Z687" s="4">
        <f ca="1">Table3[[#This Row],[Total Operating Time (minutes)]]/Table3[[#This Row],[Available Time(minutes)]]</f>
        <v>6.721311475409836</v>
      </c>
      <c r="AA687" s="2">
        <f>Table3[[#This Row],[Good Units]]/Table3[[#This Row],[Units Produced]]</f>
        <v>0.96981132075471699</v>
      </c>
      <c r="AB687" s="2">
        <f>Table3[[#This Row],[Scrap Units]]/Table3[[#This Row],[Units Produced]]</f>
        <v>1.509433962264151E-2</v>
      </c>
      <c r="AC687" s="4">
        <f>Table3[[#This Row],[Units Produced]]/Table3[[#This Row],[Shift]]</f>
        <v>265</v>
      </c>
      <c r="AD687" s="2">
        <f>Table3[[#This Row],[Units Produced]]/Table3[[#This Row],[Max Capacity]]</f>
        <v>0.78055964653902798</v>
      </c>
      <c r="AE687" s="4">
        <f>Table3[[#This Row],[Repair Time (minutes)]]/Table3[[#This Row],[Number of Repairs]]</f>
        <v>13.333333333333334</v>
      </c>
      <c r="AF687" s="4">
        <f ca="1">Table3[[#This Row],[Total Operating Time (minutes)]]/Table3[[#This Row],[Number of failures]]</f>
        <v>58.571428571428569</v>
      </c>
      <c r="AG687" s="4">
        <f>Table3[[#This Row],[Orders Fulfilled]]/Table3[[#This Row],[Orders Received]]</f>
        <v>0.875</v>
      </c>
      <c r="AH687" s="4">
        <f>Table3[[#This Row],[Units Produced]]/Table3[[#This Row],[Energy Consumed (kWh)]]</f>
        <v>3.5218286929364075</v>
      </c>
    </row>
    <row r="688" spans="1:34" x14ac:dyDescent="0.3">
      <c r="A688" s="1">
        <f t="shared" ca="1" si="40"/>
        <v>45146</v>
      </c>
      <c r="B688">
        <v>1</v>
      </c>
      <c r="C688" t="s">
        <v>17</v>
      </c>
      <c r="D688">
        <v>403</v>
      </c>
      <c r="E688">
        <v>382</v>
      </c>
      <c r="F688">
        <v>21</v>
      </c>
      <c r="G688">
        <f t="shared" ca="1" si="41"/>
        <v>60</v>
      </c>
      <c r="H688">
        <v>30</v>
      </c>
      <c r="I688">
        <v>445</v>
      </c>
      <c r="J688">
        <v>9</v>
      </c>
      <c r="K688">
        <v>163.95</v>
      </c>
      <c r="L688">
        <v>34</v>
      </c>
      <c r="M688">
        <v>60</v>
      </c>
      <c r="N688">
        <v>3.8</v>
      </c>
      <c r="O688">
        <v>694</v>
      </c>
      <c r="P688">
        <f t="shared" ca="1" si="42"/>
        <v>7</v>
      </c>
      <c r="Q688">
        <v>39</v>
      </c>
      <c r="R688">
        <v>4</v>
      </c>
      <c r="S688">
        <v>7.71</v>
      </c>
      <c r="T688">
        <f t="shared" ca="1" si="43"/>
        <v>570</v>
      </c>
      <c r="U688" s="2">
        <f ca="1">Table3[[#This Row],[Total Operating Time (minutes)]]/Table3[[#This Row],[Production planning Time(minutes)]]</f>
        <v>0.7807017543859649</v>
      </c>
      <c r="V688" s="2">
        <f>Table3[[#This Row],[Units Produced]]/Table3[[#This Row],[Max Capacity]]</f>
        <v>0.5806916426512968</v>
      </c>
      <c r="W688" s="2">
        <f>Table3[[#This Row],[Good Units]]/Table3[[#This Row],[Units Produced]]</f>
        <v>0.94789081885856075</v>
      </c>
      <c r="X688" s="2">
        <f>Table3[[#This Row],[Total Operating Time (minutes)]]/Table3[[#This Row],[Units Produced]]</f>
        <v>1.1042183622828785</v>
      </c>
      <c r="Y688" s="2">
        <f>Table3[[#This Row],[Defective Units]]/Table3[[#This Row],[Units Produced]]</f>
        <v>5.2109181141439205E-2</v>
      </c>
      <c r="Z688" s="4">
        <f ca="1">Table3[[#This Row],[Total Operating Time (minutes)]]/Table3[[#This Row],[Available Time(minutes)]]</f>
        <v>7.416666666666667</v>
      </c>
      <c r="AA688" s="2">
        <f>Table3[[#This Row],[Good Units]]/Table3[[#This Row],[Units Produced]]</f>
        <v>0.94789081885856075</v>
      </c>
      <c r="AB688" s="2">
        <f>Table3[[#This Row],[Scrap Units]]/Table3[[#This Row],[Units Produced]]</f>
        <v>2.2332506203473945E-2</v>
      </c>
      <c r="AC688" s="4">
        <f>Table3[[#This Row],[Units Produced]]/Table3[[#This Row],[Shift]]</f>
        <v>403</v>
      </c>
      <c r="AD688" s="2">
        <f>Table3[[#This Row],[Units Produced]]/Table3[[#This Row],[Max Capacity]]</f>
        <v>0.5806916426512968</v>
      </c>
      <c r="AE688" s="4">
        <f>Table3[[#This Row],[Repair Time (minutes)]]/Table3[[#This Row],[Number of Repairs]]</f>
        <v>9.75</v>
      </c>
      <c r="AF688" s="4">
        <f ca="1">Table3[[#This Row],[Total Operating Time (minutes)]]/Table3[[#This Row],[Number of failures]]</f>
        <v>63.571428571428569</v>
      </c>
      <c r="AG688" s="4">
        <f>Table3[[#This Row],[Orders Fulfilled]]/Table3[[#This Row],[Orders Received]]</f>
        <v>0.56666666666666665</v>
      </c>
      <c r="AH688" s="4">
        <f>Table3[[#This Row],[Units Produced]]/Table3[[#This Row],[Energy Consumed (kWh)]]</f>
        <v>2.4580664836840502</v>
      </c>
    </row>
    <row r="689" spans="1:34" x14ac:dyDescent="0.3">
      <c r="A689" s="1">
        <f t="shared" ca="1" si="40"/>
        <v>44984</v>
      </c>
      <c r="B689">
        <v>2</v>
      </c>
      <c r="C689" t="s">
        <v>17</v>
      </c>
      <c r="D689">
        <v>546</v>
      </c>
      <c r="E689">
        <v>530</v>
      </c>
      <c r="F689">
        <v>16</v>
      </c>
      <c r="G689">
        <f t="shared" ca="1" si="41"/>
        <v>62</v>
      </c>
      <c r="H689">
        <v>21</v>
      </c>
      <c r="I689">
        <v>454</v>
      </c>
      <c r="J689">
        <v>10</v>
      </c>
      <c r="K689">
        <v>120.71</v>
      </c>
      <c r="L689">
        <v>38</v>
      </c>
      <c r="M689">
        <v>69</v>
      </c>
      <c r="N689">
        <v>2.63</v>
      </c>
      <c r="O689">
        <v>631</v>
      </c>
      <c r="P689">
        <f t="shared" ca="1" si="42"/>
        <v>1</v>
      </c>
      <c r="Q689">
        <v>24</v>
      </c>
      <c r="R689">
        <v>5</v>
      </c>
      <c r="S689">
        <v>4.05</v>
      </c>
      <c r="T689">
        <f t="shared" ca="1" si="43"/>
        <v>554</v>
      </c>
      <c r="U689" s="2">
        <f ca="1">Table3[[#This Row],[Total Operating Time (minutes)]]/Table3[[#This Row],[Production planning Time(minutes)]]</f>
        <v>0.81949458483754511</v>
      </c>
      <c r="V689" s="2">
        <f>Table3[[#This Row],[Units Produced]]/Table3[[#This Row],[Max Capacity]]</f>
        <v>0.86529318541996836</v>
      </c>
      <c r="W689" s="2">
        <f>Table3[[#This Row],[Good Units]]/Table3[[#This Row],[Units Produced]]</f>
        <v>0.97069597069597069</v>
      </c>
      <c r="X689" s="2">
        <f>Table3[[#This Row],[Total Operating Time (minutes)]]/Table3[[#This Row],[Units Produced]]</f>
        <v>0.83150183150183155</v>
      </c>
      <c r="Y689" s="2">
        <f>Table3[[#This Row],[Defective Units]]/Table3[[#This Row],[Units Produced]]</f>
        <v>2.9304029304029304E-2</v>
      </c>
      <c r="Z689" s="4">
        <f ca="1">Table3[[#This Row],[Total Operating Time (minutes)]]/Table3[[#This Row],[Available Time(minutes)]]</f>
        <v>7.32258064516129</v>
      </c>
      <c r="AA689" s="2">
        <f>Table3[[#This Row],[Good Units]]/Table3[[#This Row],[Units Produced]]</f>
        <v>0.97069597069597069</v>
      </c>
      <c r="AB689" s="2">
        <f>Table3[[#This Row],[Scrap Units]]/Table3[[#This Row],[Units Produced]]</f>
        <v>1.8315018315018316E-2</v>
      </c>
      <c r="AC689" s="4">
        <f>Table3[[#This Row],[Units Produced]]/Table3[[#This Row],[Shift]]</f>
        <v>273</v>
      </c>
      <c r="AD689" s="2">
        <f>Table3[[#This Row],[Units Produced]]/Table3[[#This Row],[Max Capacity]]</f>
        <v>0.86529318541996836</v>
      </c>
      <c r="AE689" s="4">
        <f>Table3[[#This Row],[Repair Time (minutes)]]/Table3[[#This Row],[Number of Repairs]]</f>
        <v>4.8</v>
      </c>
      <c r="AF689" s="4">
        <f ca="1">Table3[[#This Row],[Total Operating Time (minutes)]]/Table3[[#This Row],[Number of failures]]</f>
        <v>454</v>
      </c>
      <c r="AG689" s="4">
        <f>Table3[[#This Row],[Orders Fulfilled]]/Table3[[#This Row],[Orders Received]]</f>
        <v>0.55072463768115942</v>
      </c>
      <c r="AH689" s="4">
        <f>Table3[[#This Row],[Units Produced]]/Table3[[#This Row],[Energy Consumed (kWh)]]</f>
        <v>4.5232375113909375</v>
      </c>
    </row>
    <row r="690" spans="1:34" x14ac:dyDescent="0.3">
      <c r="A690" s="1">
        <f t="shared" ca="1" si="40"/>
        <v>45285</v>
      </c>
      <c r="B690">
        <v>1</v>
      </c>
      <c r="C690" t="s">
        <v>19</v>
      </c>
      <c r="D690">
        <v>619</v>
      </c>
      <c r="E690">
        <v>601</v>
      </c>
      <c r="F690">
        <v>18</v>
      </c>
      <c r="G690">
        <f t="shared" ca="1" si="41"/>
        <v>63</v>
      </c>
      <c r="H690">
        <v>47</v>
      </c>
      <c r="I690">
        <v>442</v>
      </c>
      <c r="J690">
        <v>1</v>
      </c>
      <c r="K690">
        <v>131.66999999999999</v>
      </c>
      <c r="L690">
        <v>44</v>
      </c>
      <c r="M690">
        <v>64</v>
      </c>
      <c r="N690">
        <v>4.3</v>
      </c>
      <c r="O690">
        <v>643</v>
      </c>
      <c r="P690">
        <f t="shared" ca="1" si="42"/>
        <v>2</v>
      </c>
      <c r="Q690">
        <v>29</v>
      </c>
      <c r="R690">
        <v>5</v>
      </c>
      <c r="S690">
        <v>5.84</v>
      </c>
      <c r="T690">
        <f t="shared" ca="1" si="43"/>
        <v>541</v>
      </c>
      <c r="U690" s="2">
        <f ca="1">Table3[[#This Row],[Total Operating Time (minutes)]]/Table3[[#This Row],[Production planning Time(minutes)]]</f>
        <v>0.81700554528650648</v>
      </c>
      <c r="V690" s="2">
        <f>Table3[[#This Row],[Units Produced]]/Table3[[#This Row],[Max Capacity]]</f>
        <v>0.96267496111975115</v>
      </c>
      <c r="W690" s="2">
        <f>Table3[[#This Row],[Good Units]]/Table3[[#This Row],[Units Produced]]</f>
        <v>0.97092084006462032</v>
      </c>
      <c r="X690" s="2">
        <f>Table3[[#This Row],[Total Operating Time (minutes)]]/Table3[[#This Row],[Units Produced]]</f>
        <v>0.71405492730210018</v>
      </c>
      <c r="Y690" s="2">
        <f>Table3[[#This Row],[Defective Units]]/Table3[[#This Row],[Units Produced]]</f>
        <v>2.9079159935379646E-2</v>
      </c>
      <c r="Z690" s="4">
        <f ca="1">Table3[[#This Row],[Total Operating Time (minutes)]]/Table3[[#This Row],[Available Time(minutes)]]</f>
        <v>7.0158730158730158</v>
      </c>
      <c r="AA690" s="2">
        <f>Table3[[#This Row],[Good Units]]/Table3[[#This Row],[Units Produced]]</f>
        <v>0.97092084006462032</v>
      </c>
      <c r="AB690" s="2">
        <f>Table3[[#This Row],[Scrap Units]]/Table3[[#This Row],[Units Produced]]</f>
        <v>1.6155088852988692E-3</v>
      </c>
      <c r="AC690" s="4">
        <f>Table3[[#This Row],[Units Produced]]/Table3[[#This Row],[Shift]]</f>
        <v>619</v>
      </c>
      <c r="AD690" s="2">
        <f>Table3[[#This Row],[Units Produced]]/Table3[[#This Row],[Max Capacity]]</f>
        <v>0.96267496111975115</v>
      </c>
      <c r="AE690" s="4">
        <f>Table3[[#This Row],[Repair Time (minutes)]]/Table3[[#This Row],[Number of Repairs]]</f>
        <v>5.8</v>
      </c>
      <c r="AF690" s="4">
        <f ca="1">Table3[[#This Row],[Total Operating Time (minutes)]]/Table3[[#This Row],[Number of failures]]</f>
        <v>221</v>
      </c>
      <c r="AG690" s="4">
        <f>Table3[[#This Row],[Orders Fulfilled]]/Table3[[#This Row],[Orders Received]]</f>
        <v>0.6875</v>
      </c>
      <c r="AH690" s="4">
        <f>Table3[[#This Row],[Units Produced]]/Table3[[#This Row],[Energy Consumed (kWh)]]</f>
        <v>4.7011468064099651</v>
      </c>
    </row>
    <row r="691" spans="1:34" x14ac:dyDescent="0.3">
      <c r="A691" s="1">
        <f t="shared" ca="1" si="40"/>
        <v>45210</v>
      </c>
      <c r="B691">
        <v>2</v>
      </c>
      <c r="C691" t="s">
        <v>18</v>
      </c>
      <c r="D691">
        <v>558</v>
      </c>
      <c r="E691">
        <v>531</v>
      </c>
      <c r="F691">
        <v>27</v>
      </c>
      <c r="G691">
        <f t="shared" ca="1" si="41"/>
        <v>61</v>
      </c>
      <c r="H691">
        <v>10</v>
      </c>
      <c r="I691">
        <v>592</v>
      </c>
      <c r="J691">
        <v>2</v>
      </c>
      <c r="K691">
        <v>191.11</v>
      </c>
      <c r="L691">
        <v>54</v>
      </c>
      <c r="M691">
        <v>58</v>
      </c>
      <c r="N691">
        <v>4.03</v>
      </c>
      <c r="O691">
        <v>698</v>
      </c>
      <c r="P691">
        <f t="shared" ca="1" si="42"/>
        <v>5</v>
      </c>
      <c r="Q691">
        <v>36</v>
      </c>
      <c r="R691">
        <v>5</v>
      </c>
      <c r="S691">
        <v>7.44</v>
      </c>
      <c r="T691">
        <f t="shared" ca="1" si="43"/>
        <v>600</v>
      </c>
      <c r="U691" s="2">
        <f ca="1">Table3[[#This Row],[Total Operating Time (minutes)]]/Table3[[#This Row],[Production planning Time(minutes)]]</f>
        <v>0.98666666666666669</v>
      </c>
      <c r="V691" s="2">
        <f>Table3[[#This Row],[Units Produced]]/Table3[[#This Row],[Max Capacity]]</f>
        <v>0.79942693409742116</v>
      </c>
      <c r="W691" s="2">
        <f>Table3[[#This Row],[Good Units]]/Table3[[#This Row],[Units Produced]]</f>
        <v>0.95161290322580649</v>
      </c>
      <c r="X691" s="2">
        <f>Table3[[#This Row],[Total Operating Time (minutes)]]/Table3[[#This Row],[Units Produced]]</f>
        <v>1.0609318996415771</v>
      </c>
      <c r="Y691" s="2">
        <f>Table3[[#This Row],[Defective Units]]/Table3[[#This Row],[Units Produced]]</f>
        <v>4.8387096774193547E-2</v>
      </c>
      <c r="Z691" s="4">
        <f ca="1">Table3[[#This Row],[Total Operating Time (minutes)]]/Table3[[#This Row],[Available Time(minutes)]]</f>
        <v>9.7049180327868854</v>
      </c>
      <c r="AA691" s="2">
        <f>Table3[[#This Row],[Good Units]]/Table3[[#This Row],[Units Produced]]</f>
        <v>0.95161290322580649</v>
      </c>
      <c r="AB691" s="2">
        <f>Table3[[#This Row],[Scrap Units]]/Table3[[#This Row],[Units Produced]]</f>
        <v>3.5842293906810036E-3</v>
      </c>
      <c r="AC691" s="4">
        <f>Table3[[#This Row],[Units Produced]]/Table3[[#This Row],[Shift]]</f>
        <v>279</v>
      </c>
      <c r="AD691" s="2">
        <f>Table3[[#This Row],[Units Produced]]/Table3[[#This Row],[Max Capacity]]</f>
        <v>0.79942693409742116</v>
      </c>
      <c r="AE691" s="4">
        <f>Table3[[#This Row],[Repair Time (minutes)]]/Table3[[#This Row],[Number of Repairs]]</f>
        <v>7.2</v>
      </c>
      <c r="AF691" s="4">
        <f ca="1">Table3[[#This Row],[Total Operating Time (minutes)]]/Table3[[#This Row],[Number of failures]]</f>
        <v>118.4</v>
      </c>
      <c r="AG691" s="4">
        <f>Table3[[#This Row],[Orders Fulfilled]]/Table3[[#This Row],[Orders Received]]</f>
        <v>0.93103448275862066</v>
      </c>
      <c r="AH691" s="4">
        <f>Table3[[#This Row],[Units Produced]]/Table3[[#This Row],[Energy Consumed (kWh)]]</f>
        <v>2.9197844173512633</v>
      </c>
    </row>
    <row r="692" spans="1:34" x14ac:dyDescent="0.3">
      <c r="A692" s="1">
        <f t="shared" ca="1" si="40"/>
        <v>45220</v>
      </c>
      <c r="B692">
        <v>3</v>
      </c>
      <c r="C692" t="s">
        <v>21</v>
      </c>
      <c r="D692">
        <v>642</v>
      </c>
      <c r="E692">
        <v>612</v>
      </c>
      <c r="F692">
        <v>30</v>
      </c>
      <c r="G692">
        <f t="shared" ca="1" si="41"/>
        <v>63</v>
      </c>
      <c r="H692">
        <v>30</v>
      </c>
      <c r="I692">
        <v>546</v>
      </c>
      <c r="J692">
        <v>6</v>
      </c>
      <c r="K692">
        <v>101.09</v>
      </c>
      <c r="L692">
        <v>50</v>
      </c>
      <c r="M692">
        <v>44</v>
      </c>
      <c r="N692">
        <v>4.66</v>
      </c>
      <c r="O692">
        <v>655</v>
      </c>
      <c r="P692">
        <f t="shared" ca="1" si="42"/>
        <v>5</v>
      </c>
      <c r="Q692">
        <v>34</v>
      </c>
      <c r="R692">
        <v>3</v>
      </c>
      <c r="S692">
        <v>5.67</v>
      </c>
      <c r="T692">
        <f t="shared" ca="1" si="43"/>
        <v>507</v>
      </c>
      <c r="U692" s="2">
        <f ca="1">Table3[[#This Row],[Total Operating Time (minutes)]]/Table3[[#This Row],[Production planning Time(minutes)]]</f>
        <v>1.0769230769230769</v>
      </c>
      <c r="V692" s="2">
        <f>Table3[[#This Row],[Units Produced]]/Table3[[#This Row],[Max Capacity]]</f>
        <v>0.98015267175572518</v>
      </c>
      <c r="W692" s="2">
        <f>Table3[[#This Row],[Good Units]]/Table3[[#This Row],[Units Produced]]</f>
        <v>0.95327102803738317</v>
      </c>
      <c r="X692" s="2">
        <f>Table3[[#This Row],[Total Operating Time (minutes)]]/Table3[[#This Row],[Units Produced]]</f>
        <v>0.85046728971962615</v>
      </c>
      <c r="Y692" s="2">
        <f>Table3[[#This Row],[Defective Units]]/Table3[[#This Row],[Units Produced]]</f>
        <v>4.6728971962616821E-2</v>
      </c>
      <c r="Z692" s="4">
        <f ca="1">Table3[[#This Row],[Total Operating Time (minutes)]]/Table3[[#This Row],[Available Time(minutes)]]</f>
        <v>8.6666666666666661</v>
      </c>
      <c r="AA692" s="2">
        <f>Table3[[#This Row],[Good Units]]/Table3[[#This Row],[Units Produced]]</f>
        <v>0.95327102803738317</v>
      </c>
      <c r="AB692" s="2">
        <f>Table3[[#This Row],[Scrap Units]]/Table3[[#This Row],[Units Produced]]</f>
        <v>9.3457943925233638E-3</v>
      </c>
      <c r="AC692" s="4">
        <f>Table3[[#This Row],[Units Produced]]/Table3[[#This Row],[Shift]]</f>
        <v>214</v>
      </c>
      <c r="AD692" s="2">
        <f>Table3[[#This Row],[Units Produced]]/Table3[[#This Row],[Max Capacity]]</f>
        <v>0.98015267175572518</v>
      </c>
      <c r="AE692" s="4">
        <f>Table3[[#This Row],[Repair Time (minutes)]]/Table3[[#This Row],[Number of Repairs]]</f>
        <v>11.333333333333334</v>
      </c>
      <c r="AF692" s="4">
        <f ca="1">Table3[[#This Row],[Total Operating Time (minutes)]]/Table3[[#This Row],[Number of failures]]</f>
        <v>109.2</v>
      </c>
      <c r="AG692" s="4">
        <f>Table3[[#This Row],[Orders Fulfilled]]/Table3[[#This Row],[Orders Received]]</f>
        <v>1.1363636363636365</v>
      </c>
      <c r="AH692" s="4">
        <f>Table3[[#This Row],[Units Produced]]/Table3[[#This Row],[Energy Consumed (kWh)]]</f>
        <v>6.3507765357602137</v>
      </c>
    </row>
    <row r="693" spans="1:34" x14ac:dyDescent="0.3">
      <c r="A693" s="1">
        <f t="shared" ca="1" si="40"/>
        <v>45072</v>
      </c>
      <c r="B693">
        <v>3</v>
      </c>
      <c r="C693" t="s">
        <v>21</v>
      </c>
      <c r="D693">
        <v>416</v>
      </c>
      <c r="E693">
        <v>405</v>
      </c>
      <c r="F693">
        <v>11</v>
      </c>
      <c r="G693">
        <f t="shared" ca="1" si="41"/>
        <v>65</v>
      </c>
      <c r="H693">
        <v>25</v>
      </c>
      <c r="I693">
        <v>494</v>
      </c>
      <c r="J693">
        <v>10</v>
      </c>
      <c r="K693">
        <v>188.1</v>
      </c>
      <c r="L693">
        <v>30</v>
      </c>
      <c r="M693">
        <v>62</v>
      </c>
      <c r="N693">
        <v>2.54</v>
      </c>
      <c r="O693">
        <v>646</v>
      </c>
      <c r="P693">
        <f t="shared" ca="1" si="42"/>
        <v>1</v>
      </c>
      <c r="Q693">
        <v>25</v>
      </c>
      <c r="R693">
        <v>2</v>
      </c>
      <c r="S693">
        <v>4.99</v>
      </c>
      <c r="T693">
        <f t="shared" ca="1" si="43"/>
        <v>528</v>
      </c>
      <c r="U693" s="2">
        <f ca="1">Table3[[#This Row],[Total Operating Time (minutes)]]/Table3[[#This Row],[Production planning Time(minutes)]]</f>
        <v>0.93560606060606055</v>
      </c>
      <c r="V693" s="2">
        <f>Table3[[#This Row],[Units Produced]]/Table3[[#This Row],[Max Capacity]]</f>
        <v>0.64396284829721362</v>
      </c>
      <c r="W693" s="2">
        <f>Table3[[#This Row],[Good Units]]/Table3[[#This Row],[Units Produced]]</f>
        <v>0.97355769230769229</v>
      </c>
      <c r="X693" s="2">
        <f>Table3[[#This Row],[Total Operating Time (minutes)]]/Table3[[#This Row],[Units Produced]]</f>
        <v>1.1875</v>
      </c>
      <c r="Y693" s="2">
        <f>Table3[[#This Row],[Defective Units]]/Table3[[#This Row],[Units Produced]]</f>
        <v>2.6442307692307692E-2</v>
      </c>
      <c r="Z693" s="4">
        <f ca="1">Table3[[#This Row],[Total Operating Time (minutes)]]/Table3[[#This Row],[Available Time(minutes)]]</f>
        <v>7.6</v>
      </c>
      <c r="AA693" s="2">
        <f>Table3[[#This Row],[Good Units]]/Table3[[#This Row],[Units Produced]]</f>
        <v>0.97355769230769229</v>
      </c>
      <c r="AB693" s="2">
        <f>Table3[[#This Row],[Scrap Units]]/Table3[[#This Row],[Units Produced]]</f>
        <v>2.403846153846154E-2</v>
      </c>
      <c r="AC693" s="4">
        <f>Table3[[#This Row],[Units Produced]]/Table3[[#This Row],[Shift]]</f>
        <v>138.66666666666666</v>
      </c>
      <c r="AD693" s="2">
        <f>Table3[[#This Row],[Units Produced]]/Table3[[#This Row],[Max Capacity]]</f>
        <v>0.64396284829721362</v>
      </c>
      <c r="AE693" s="4">
        <f>Table3[[#This Row],[Repair Time (minutes)]]/Table3[[#This Row],[Number of Repairs]]</f>
        <v>12.5</v>
      </c>
      <c r="AF693" s="4">
        <f ca="1">Table3[[#This Row],[Total Operating Time (minutes)]]/Table3[[#This Row],[Number of failures]]</f>
        <v>494</v>
      </c>
      <c r="AG693" s="4">
        <f>Table3[[#This Row],[Orders Fulfilled]]/Table3[[#This Row],[Orders Received]]</f>
        <v>0.4838709677419355</v>
      </c>
      <c r="AH693" s="4">
        <f>Table3[[#This Row],[Units Produced]]/Table3[[#This Row],[Energy Consumed (kWh)]]</f>
        <v>2.2115895800106329</v>
      </c>
    </row>
    <row r="694" spans="1:34" x14ac:dyDescent="0.3">
      <c r="A694" s="1">
        <f t="shared" ca="1" si="40"/>
        <v>45178</v>
      </c>
      <c r="B694">
        <v>3</v>
      </c>
      <c r="C694" t="s">
        <v>17</v>
      </c>
      <c r="D694">
        <v>583</v>
      </c>
      <c r="E694">
        <v>556</v>
      </c>
      <c r="F694">
        <v>27</v>
      </c>
      <c r="G694">
        <f t="shared" ca="1" si="41"/>
        <v>69</v>
      </c>
      <c r="H694">
        <v>49</v>
      </c>
      <c r="I694">
        <v>515</v>
      </c>
      <c r="J694">
        <v>8</v>
      </c>
      <c r="K694">
        <v>104.96</v>
      </c>
      <c r="L694">
        <v>43</v>
      </c>
      <c r="M694">
        <v>43</v>
      </c>
      <c r="N694">
        <v>3.16</v>
      </c>
      <c r="O694">
        <v>611</v>
      </c>
      <c r="P694">
        <f t="shared" ca="1" si="42"/>
        <v>4</v>
      </c>
      <c r="Q694">
        <v>23</v>
      </c>
      <c r="R694">
        <v>2</v>
      </c>
      <c r="S694">
        <v>7.22</v>
      </c>
      <c r="T694">
        <f t="shared" ca="1" si="43"/>
        <v>517</v>
      </c>
      <c r="U694" s="2">
        <f ca="1">Table3[[#This Row],[Total Operating Time (minutes)]]/Table3[[#This Row],[Production planning Time(minutes)]]</f>
        <v>0.99613152804642169</v>
      </c>
      <c r="V694" s="2">
        <f>Table3[[#This Row],[Units Produced]]/Table3[[#This Row],[Max Capacity]]</f>
        <v>0.95417348608837971</v>
      </c>
      <c r="W694" s="2">
        <f>Table3[[#This Row],[Good Units]]/Table3[[#This Row],[Units Produced]]</f>
        <v>0.95368782161234988</v>
      </c>
      <c r="X694" s="2">
        <f>Table3[[#This Row],[Total Operating Time (minutes)]]/Table3[[#This Row],[Units Produced]]</f>
        <v>0.88336192109777012</v>
      </c>
      <c r="Y694" s="2">
        <f>Table3[[#This Row],[Defective Units]]/Table3[[#This Row],[Units Produced]]</f>
        <v>4.6312178387650088E-2</v>
      </c>
      <c r="Z694" s="4">
        <f ca="1">Table3[[#This Row],[Total Operating Time (minutes)]]/Table3[[#This Row],[Available Time(minutes)]]</f>
        <v>7.4637681159420293</v>
      </c>
      <c r="AA694" s="2">
        <f>Table3[[#This Row],[Good Units]]/Table3[[#This Row],[Units Produced]]</f>
        <v>0.95368782161234988</v>
      </c>
      <c r="AB694" s="2">
        <f>Table3[[#This Row],[Scrap Units]]/Table3[[#This Row],[Units Produced]]</f>
        <v>1.3722126929674099E-2</v>
      </c>
      <c r="AC694" s="4">
        <f>Table3[[#This Row],[Units Produced]]/Table3[[#This Row],[Shift]]</f>
        <v>194.33333333333334</v>
      </c>
      <c r="AD694" s="2">
        <f>Table3[[#This Row],[Units Produced]]/Table3[[#This Row],[Max Capacity]]</f>
        <v>0.95417348608837971</v>
      </c>
      <c r="AE694" s="4">
        <f>Table3[[#This Row],[Repair Time (minutes)]]/Table3[[#This Row],[Number of Repairs]]</f>
        <v>11.5</v>
      </c>
      <c r="AF694" s="4">
        <f ca="1">Table3[[#This Row],[Total Operating Time (minutes)]]/Table3[[#This Row],[Number of failures]]</f>
        <v>128.75</v>
      </c>
      <c r="AG694" s="4">
        <f>Table3[[#This Row],[Orders Fulfilled]]/Table3[[#This Row],[Orders Received]]</f>
        <v>1</v>
      </c>
      <c r="AH694" s="4">
        <f>Table3[[#This Row],[Units Produced]]/Table3[[#This Row],[Energy Consumed (kWh)]]</f>
        <v>5.5544969512195124</v>
      </c>
    </row>
    <row r="695" spans="1:34" x14ac:dyDescent="0.3">
      <c r="A695" s="1">
        <f t="shared" ca="1" si="40"/>
        <v>45177</v>
      </c>
      <c r="B695">
        <v>3</v>
      </c>
      <c r="C695" t="s">
        <v>18</v>
      </c>
      <c r="D695">
        <v>627</v>
      </c>
      <c r="E695">
        <v>603</v>
      </c>
      <c r="F695">
        <v>24</v>
      </c>
      <c r="G695">
        <f t="shared" ca="1" si="41"/>
        <v>63</v>
      </c>
      <c r="H695">
        <v>38</v>
      </c>
      <c r="I695">
        <v>531</v>
      </c>
      <c r="J695">
        <v>3</v>
      </c>
      <c r="K695">
        <v>187.44</v>
      </c>
      <c r="L695">
        <v>56</v>
      </c>
      <c r="M695">
        <v>49</v>
      </c>
      <c r="N695">
        <v>4.54</v>
      </c>
      <c r="O695">
        <v>632</v>
      </c>
      <c r="P695">
        <f t="shared" ca="1" si="42"/>
        <v>6</v>
      </c>
      <c r="Q695">
        <v>35</v>
      </c>
      <c r="R695">
        <v>3</v>
      </c>
      <c r="S695">
        <v>5.05</v>
      </c>
      <c r="T695">
        <f t="shared" ca="1" si="43"/>
        <v>536</v>
      </c>
      <c r="U695" s="2">
        <f ca="1">Table3[[#This Row],[Total Operating Time (minutes)]]/Table3[[#This Row],[Production planning Time(minutes)]]</f>
        <v>0.99067164179104472</v>
      </c>
      <c r="V695" s="2">
        <f>Table3[[#This Row],[Units Produced]]/Table3[[#This Row],[Max Capacity]]</f>
        <v>0.99208860759493667</v>
      </c>
      <c r="W695" s="2">
        <f>Table3[[#This Row],[Good Units]]/Table3[[#This Row],[Units Produced]]</f>
        <v>0.96172248803827753</v>
      </c>
      <c r="X695" s="2">
        <f>Table3[[#This Row],[Total Operating Time (minutes)]]/Table3[[#This Row],[Units Produced]]</f>
        <v>0.84688995215311003</v>
      </c>
      <c r="Y695" s="2">
        <f>Table3[[#This Row],[Defective Units]]/Table3[[#This Row],[Units Produced]]</f>
        <v>3.8277511961722487E-2</v>
      </c>
      <c r="Z695" s="4">
        <f ca="1">Table3[[#This Row],[Total Operating Time (minutes)]]/Table3[[#This Row],[Available Time(minutes)]]</f>
        <v>8.4285714285714288</v>
      </c>
      <c r="AA695" s="2">
        <f>Table3[[#This Row],[Good Units]]/Table3[[#This Row],[Units Produced]]</f>
        <v>0.96172248803827753</v>
      </c>
      <c r="AB695" s="2">
        <f>Table3[[#This Row],[Scrap Units]]/Table3[[#This Row],[Units Produced]]</f>
        <v>4.7846889952153108E-3</v>
      </c>
      <c r="AC695" s="4">
        <f>Table3[[#This Row],[Units Produced]]/Table3[[#This Row],[Shift]]</f>
        <v>209</v>
      </c>
      <c r="AD695" s="2">
        <f>Table3[[#This Row],[Units Produced]]/Table3[[#This Row],[Max Capacity]]</f>
        <v>0.99208860759493667</v>
      </c>
      <c r="AE695" s="4">
        <f>Table3[[#This Row],[Repair Time (minutes)]]/Table3[[#This Row],[Number of Repairs]]</f>
        <v>11.666666666666666</v>
      </c>
      <c r="AF695" s="4">
        <f ca="1">Table3[[#This Row],[Total Operating Time (minutes)]]/Table3[[#This Row],[Number of failures]]</f>
        <v>88.5</v>
      </c>
      <c r="AG695" s="4">
        <f>Table3[[#This Row],[Orders Fulfilled]]/Table3[[#This Row],[Orders Received]]</f>
        <v>1.1428571428571428</v>
      </c>
      <c r="AH695" s="4">
        <f>Table3[[#This Row],[Units Produced]]/Table3[[#This Row],[Energy Consumed (kWh)]]</f>
        <v>3.3450704225352115</v>
      </c>
    </row>
    <row r="696" spans="1:34" x14ac:dyDescent="0.3">
      <c r="A696" s="1">
        <f t="shared" ca="1" si="40"/>
        <v>45185</v>
      </c>
      <c r="B696">
        <v>2</v>
      </c>
      <c r="C696" t="s">
        <v>17</v>
      </c>
      <c r="D696">
        <v>527</v>
      </c>
      <c r="E696">
        <v>505</v>
      </c>
      <c r="F696">
        <v>22</v>
      </c>
      <c r="G696">
        <f t="shared" ca="1" si="41"/>
        <v>70</v>
      </c>
      <c r="H696">
        <v>51</v>
      </c>
      <c r="I696">
        <v>563</v>
      </c>
      <c r="J696">
        <v>10</v>
      </c>
      <c r="K696">
        <v>136.74</v>
      </c>
      <c r="L696">
        <v>44</v>
      </c>
      <c r="M696">
        <v>36</v>
      </c>
      <c r="N696">
        <v>2.37</v>
      </c>
      <c r="O696">
        <v>686</v>
      </c>
      <c r="P696">
        <f t="shared" ca="1" si="42"/>
        <v>7</v>
      </c>
      <c r="Q696">
        <v>20</v>
      </c>
      <c r="R696">
        <v>2</v>
      </c>
      <c r="S696">
        <v>3.23</v>
      </c>
      <c r="T696">
        <f t="shared" ca="1" si="43"/>
        <v>586</v>
      </c>
      <c r="U696" s="2">
        <f ca="1">Table3[[#This Row],[Total Operating Time (minutes)]]/Table3[[#This Row],[Production planning Time(minutes)]]</f>
        <v>0.96075085324232079</v>
      </c>
      <c r="V696" s="2">
        <f>Table3[[#This Row],[Units Produced]]/Table3[[#This Row],[Max Capacity]]</f>
        <v>0.76822157434402327</v>
      </c>
      <c r="W696" s="2">
        <f>Table3[[#This Row],[Good Units]]/Table3[[#This Row],[Units Produced]]</f>
        <v>0.95825426944971537</v>
      </c>
      <c r="X696" s="2">
        <f>Table3[[#This Row],[Total Operating Time (minutes)]]/Table3[[#This Row],[Units Produced]]</f>
        <v>1.0683111954459203</v>
      </c>
      <c r="Y696" s="2">
        <f>Table3[[#This Row],[Defective Units]]/Table3[[#This Row],[Units Produced]]</f>
        <v>4.1745730550284632E-2</v>
      </c>
      <c r="Z696" s="4">
        <f ca="1">Table3[[#This Row],[Total Operating Time (minutes)]]/Table3[[#This Row],[Available Time(minutes)]]</f>
        <v>8.0428571428571427</v>
      </c>
      <c r="AA696" s="2">
        <f>Table3[[#This Row],[Good Units]]/Table3[[#This Row],[Units Produced]]</f>
        <v>0.95825426944971537</v>
      </c>
      <c r="AB696" s="2">
        <f>Table3[[#This Row],[Scrap Units]]/Table3[[#This Row],[Units Produced]]</f>
        <v>1.8975332068311195E-2</v>
      </c>
      <c r="AC696" s="4">
        <f>Table3[[#This Row],[Units Produced]]/Table3[[#This Row],[Shift]]</f>
        <v>263.5</v>
      </c>
      <c r="AD696" s="2">
        <f>Table3[[#This Row],[Units Produced]]/Table3[[#This Row],[Max Capacity]]</f>
        <v>0.76822157434402327</v>
      </c>
      <c r="AE696" s="4">
        <f>Table3[[#This Row],[Repair Time (minutes)]]/Table3[[#This Row],[Number of Repairs]]</f>
        <v>10</v>
      </c>
      <c r="AF696" s="4">
        <f ca="1">Table3[[#This Row],[Total Operating Time (minutes)]]/Table3[[#This Row],[Number of failures]]</f>
        <v>80.428571428571431</v>
      </c>
      <c r="AG696" s="4">
        <f>Table3[[#This Row],[Orders Fulfilled]]/Table3[[#This Row],[Orders Received]]</f>
        <v>1.2222222222222223</v>
      </c>
      <c r="AH696" s="4">
        <f>Table3[[#This Row],[Units Produced]]/Table3[[#This Row],[Energy Consumed (kWh)]]</f>
        <v>3.8540295451221294</v>
      </c>
    </row>
    <row r="697" spans="1:34" x14ac:dyDescent="0.3">
      <c r="A697" s="1">
        <f t="shared" ca="1" si="40"/>
        <v>44988</v>
      </c>
      <c r="B697">
        <v>2</v>
      </c>
      <c r="C697" t="s">
        <v>20</v>
      </c>
      <c r="D697">
        <v>601</v>
      </c>
      <c r="E697">
        <v>582</v>
      </c>
      <c r="F697">
        <v>19</v>
      </c>
      <c r="G697">
        <f t="shared" ca="1" si="41"/>
        <v>66</v>
      </c>
      <c r="H697">
        <v>31</v>
      </c>
      <c r="I697">
        <v>567</v>
      </c>
      <c r="J697">
        <v>5</v>
      </c>
      <c r="K697">
        <v>182.64</v>
      </c>
      <c r="L697">
        <v>33</v>
      </c>
      <c r="M697">
        <v>56</v>
      </c>
      <c r="N697">
        <v>3.89</v>
      </c>
      <c r="O697">
        <v>671</v>
      </c>
      <c r="P697">
        <f t="shared" ca="1" si="42"/>
        <v>7</v>
      </c>
      <c r="Q697">
        <v>37</v>
      </c>
      <c r="R697">
        <v>1</v>
      </c>
      <c r="S697">
        <v>4.07</v>
      </c>
      <c r="T697">
        <f t="shared" ca="1" si="43"/>
        <v>528</v>
      </c>
      <c r="U697" s="2">
        <f ca="1">Table3[[#This Row],[Total Operating Time (minutes)]]/Table3[[#This Row],[Production planning Time(minutes)]]</f>
        <v>1.0738636363636365</v>
      </c>
      <c r="V697" s="2">
        <f>Table3[[#This Row],[Units Produced]]/Table3[[#This Row],[Max Capacity]]</f>
        <v>0.89567809239940388</v>
      </c>
      <c r="W697" s="2">
        <f>Table3[[#This Row],[Good Units]]/Table3[[#This Row],[Units Produced]]</f>
        <v>0.96838602329450918</v>
      </c>
      <c r="X697" s="2">
        <f>Table3[[#This Row],[Total Operating Time (minutes)]]/Table3[[#This Row],[Units Produced]]</f>
        <v>0.94342762063227958</v>
      </c>
      <c r="Y697" s="2">
        <f>Table3[[#This Row],[Defective Units]]/Table3[[#This Row],[Units Produced]]</f>
        <v>3.1613976705490848E-2</v>
      </c>
      <c r="Z697" s="4">
        <f ca="1">Table3[[#This Row],[Total Operating Time (minutes)]]/Table3[[#This Row],[Available Time(minutes)]]</f>
        <v>8.5909090909090917</v>
      </c>
      <c r="AA697" s="2">
        <f>Table3[[#This Row],[Good Units]]/Table3[[#This Row],[Units Produced]]</f>
        <v>0.96838602329450918</v>
      </c>
      <c r="AB697" s="2">
        <f>Table3[[#This Row],[Scrap Units]]/Table3[[#This Row],[Units Produced]]</f>
        <v>8.3194675540765387E-3</v>
      </c>
      <c r="AC697" s="4">
        <f>Table3[[#This Row],[Units Produced]]/Table3[[#This Row],[Shift]]</f>
        <v>300.5</v>
      </c>
      <c r="AD697" s="2">
        <f>Table3[[#This Row],[Units Produced]]/Table3[[#This Row],[Max Capacity]]</f>
        <v>0.89567809239940388</v>
      </c>
      <c r="AE697" s="4">
        <f>Table3[[#This Row],[Repair Time (minutes)]]/Table3[[#This Row],[Number of Repairs]]</f>
        <v>37</v>
      </c>
      <c r="AF697" s="4">
        <f ca="1">Table3[[#This Row],[Total Operating Time (minutes)]]/Table3[[#This Row],[Number of failures]]</f>
        <v>81</v>
      </c>
      <c r="AG697" s="4">
        <f>Table3[[#This Row],[Orders Fulfilled]]/Table3[[#This Row],[Orders Received]]</f>
        <v>0.5892857142857143</v>
      </c>
      <c r="AH697" s="4">
        <f>Table3[[#This Row],[Units Produced]]/Table3[[#This Row],[Energy Consumed (kWh)]]</f>
        <v>3.2906263688129656</v>
      </c>
    </row>
    <row r="698" spans="1:34" x14ac:dyDescent="0.3">
      <c r="A698" s="1">
        <f t="shared" ca="1" si="40"/>
        <v>45261</v>
      </c>
      <c r="B698">
        <v>3</v>
      </c>
      <c r="C698" t="s">
        <v>21</v>
      </c>
      <c r="D698">
        <v>490</v>
      </c>
      <c r="E698">
        <v>479</v>
      </c>
      <c r="F698">
        <v>11</v>
      </c>
      <c r="G698">
        <f t="shared" ca="1" si="41"/>
        <v>68</v>
      </c>
      <c r="H698">
        <v>13</v>
      </c>
      <c r="I698">
        <v>419</v>
      </c>
      <c r="J698">
        <v>5</v>
      </c>
      <c r="K698">
        <v>194.07</v>
      </c>
      <c r="L698">
        <v>55</v>
      </c>
      <c r="M698">
        <v>46</v>
      </c>
      <c r="N698">
        <v>2.73</v>
      </c>
      <c r="O698">
        <v>614</v>
      </c>
      <c r="P698">
        <f t="shared" ca="1" si="42"/>
        <v>3</v>
      </c>
      <c r="Q698">
        <v>29</v>
      </c>
      <c r="R698">
        <v>2</v>
      </c>
      <c r="S698">
        <v>5.88</v>
      </c>
      <c r="T698">
        <f t="shared" ca="1" si="43"/>
        <v>571</v>
      </c>
      <c r="U698" s="2">
        <f ca="1">Table3[[#This Row],[Total Operating Time (minutes)]]/Table3[[#This Row],[Production planning Time(minutes)]]</f>
        <v>0.73380035026269708</v>
      </c>
      <c r="V698" s="2">
        <f>Table3[[#This Row],[Units Produced]]/Table3[[#This Row],[Max Capacity]]</f>
        <v>0.79804560260586321</v>
      </c>
      <c r="W698" s="2">
        <f>Table3[[#This Row],[Good Units]]/Table3[[#This Row],[Units Produced]]</f>
        <v>0.97755102040816322</v>
      </c>
      <c r="X698" s="2">
        <f>Table3[[#This Row],[Total Operating Time (minutes)]]/Table3[[#This Row],[Units Produced]]</f>
        <v>0.85510204081632657</v>
      </c>
      <c r="Y698" s="2">
        <f>Table3[[#This Row],[Defective Units]]/Table3[[#This Row],[Units Produced]]</f>
        <v>2.2448979591836733E-2</v>
      </c>
      <c r="Z698" s="4">
        <f ca="1">Table3[[#This Row],[Total Operating Time (minutes)]]/Table3[[#This Row],[Available Time(minutes)]]</f>
        <v>6.1617647058823533</v>
      </c>
      <c r="AA698" s="2">
        <f>Table3[[#This Row],[Good Units]]/Table3[[#This Row],[Units Produced]]</f>
        <v>0.97755102040816322</v>
      </c>
      <c r="AB698" s="2">
        <f>Table3[[#This Row],[Scrap Units]]/Table3[[#This Row],[Units Produced]]</f>
        <v>1.020408163265306E-2</v>
      </c>
      <c r="AC698" s="4">
        <f>Table3[[#This Row],[Units Produced]]/Table3[[#This Row],[Shift]]</f>
        <v>163.33333333333334</v>
      </c>
      <c r="AD698" s="2">
        <f>Table3[[#This Row],[Units Produced]]/Table3[[#This Row],[Max Capacity]]</f>
        <v>0.79804560260586321</v>
      </c>
      <c r="AE698" s="4">
        <f>Table3[[#This Row],[Repair Time (minutes)]]/Table3[[#This Row],[Number of Repairs]]</f>
        <v>14.5</v>
      </c>
      <c r="AF698" s="4">
        <f ca="1">Table3[[#This Row],[Total Operating Time (minutes)]]/Table3[[#This Row],[Number of failures]]</f>
        <v>139.66666666666666</v>
      </c>
      <c r="AG698" s="4">
        <f>Table3[[#This Row],[Orders Fulfilled]]/Table3[[#This Row],[Orders Received]]</f>
        <v>1.1956521739130435</v>
      </c>
      <c r="AH698" s="4">
        <f>Table3[[#This Row],[Units Produced]]/Table3[[#This Row],[Energy Consumed (kWh)]]</f>
        <v>2.5248621631370125</v>
      </c>
    </row>
    <row r="699" spans="1:34" x14ac:dyDescent="0.3">
      <c r="A699" s="1">
        <f t="shared" ca="1" si="40"/>
        <v>44943</v>
      </c>
      <c r="B699">
        <v>1</v>
      </c>
      <c r="C699" t="s">
        <v>17</v>
      </c>
      <c r="D699">
        <v>484</v>
      </c>
      <c r="E699">
        <v>458</v>
      </c>
      <c r="F699">
        <v>26</v>
      </c>
      <c r="G699">
        <f t="shared" ca="1" si="41"/>
        <v>67</v>
      </c>
      <c r="H699">
        <v>41</v>
      </c>
      <c r="I699">
        <v>572</v>
      </c>
      <c r="J699">
        <v>10</v>
      </c>
      <c r="K699">
        <v>176.68</v>
      </c>
      <c r="L699">
        <v>55</v>
      </c>
      <c r="M699">
        <v>60</v>
      </c>
      <c r="N699">
        <v>3.34</v>
      </c>
      <c r="O699">
        <v>650</v>
      </c>
      <c r="P699">
        <f t="shared" ca="1" si="42"/>
        <v>7</v>
      </c>
      <c r="Q699">
        <v>36</v>
      </c>
      <c r="R699">
        <v>2</v>
      </c>
      <c r="S699">
        <v>6.26</v>
      </c>
      <c r="T699">
        <f t="shared" ca="1" si="43"/>
        <v>556</v>
      </c>
      <c r="U699" s="2">
        <f ca="1">Table3[[#This Row],[Total Operating Time (minutes)]]/Table3[[#This Row],[Production planning Time(minutes)]]</f>
        <v>1.0287769784172662</v>
      </c>
      <c r="V699" s="2">
        <f>Table3[[#This Row],[Units Produced]]/Table3[[#This Row],[Max Capacity]]</f>
        <v>0.74461538461538457</v>
      </c>
      <c r="W699" s="2">
        <f>Table3[[#This Row],[Good Units]]/Table3[[#This Row],[Units Produced]]</f>
        <v>0.94628099173553715</v>
      </c>
      <c r="X699" s="2">
        <f>Table3[[#This Row],[Total Operating Time (minutes)]]/Table3[[#This Row],[Units Produced]]</f>
        <v>1.1818181818181819</v>
      </c>
      <c r="Y699" s="2">
        <f>Table3[[#This Row],[Defective Units]]/Table3[[#This Row],[Units Produced]]</f>
        <v>5.3719008264462811E-2</v>
      </c>
      <c r="Z699" s="4">
        <f ca="1">Table3[[#This Row],[Total Operating Time (minutes)]]/Table3[[#This Row],[Available Time(minutes)]]</f>
        <v>8.5373134328358216</v>
      </c>
      <c r="AA699" s="2">
        <f>Table3[[#This Row],[Good Units]]/Table3[[#This Row],[Units Produced]]</f>
        <v>0.94628099173553715</v>
      </c>
      <c r="AB699" s="2">
        <f>Table3[[#This Row],[Scrap Units]]/Table3[[#This Row],[Units Produced]]</f>
        <v>2.0661157024793389E-2</v>
      </c>
      <c r="AC699" s="4">
        <f>Table3[[#This Row],[Units Produced]]/Table3[[#This Row],[Shift]]</f>
        <v>484</v>
      </c>
      <c r="AD699" s="2">
        <f>Table3[[#This Row],[Units Produced]]/Table3[[#This Row],[Max Capacity]]</f>
        <v>0.74461538461538457</v>
      </c>
      <c r="AE699" s="4">
        <f>Table3[[#This Row],[Repair Time (minutes)]]/Table3[[#This Row],[Number of Repairs]]</f>
        <v>18</v>
      </c>
      <c r="AF699" s="4">
        <f ca="1">Table3[[#This Row],[Total Operating Time (minutes)]]/Table3[[#This Row],[Number of failures]]</f>
        <v>81.714285714285708</v>
      </c>
      <c r="AG699" s="4">
        <f>Table3[[#This Row],[Orders Fulfilled]]/Table3[[#This Row],[Orders Received]]</f>
        <v>0.91666666666666663</v>
      </c>
      <c r="AH699" s="4">
        <f>Table3[[#This Row],[Units Produced]]/Table3[[#This Row],[Energy Consumed (kWh)]]</f>
        <v>2.7394158931401402</v>
      </c>
    </row>
    <row r="700" spans="1:34" x14ac:dyDescent="0.3">
      <c r="A700" s="1">
        <f t="shared" ca="1" si="40"/>
        <v>45159</v>
      </c>
      <c r="B700">
        <v>3</v>
      </c>
      <c r="C700" t="s">
        <v>21</v>
      </c>
      <c r="D700">
        <v>560</v>
      </c>
      <c r="E700">
        <v>530</v>
      </c>
      <c r="F700">
        <v>30</v>
      </c>
      <c r="G700">
        <f t="shared" ca="1" si="41"/>
        <v>62</v>
      </c>
      <c r="H700">
        <v>40</v>
      </c>
      <c r="I700">
        <v>570</v>
      </c>
      <c r="J700">
        <v>5</v>
      </c>
      <c r="K700">
        <v>128.96</v>
      </c>
      <c r="L700">
        <v>59</v>
      </c>
      <c r="M700">
        <v>48</v>
      </c>
      <c r="N700">
        <v>2.95</v>
      </c>
      <c r="O700">
        <v>649</v>
      </c>
      <c r="P700">
        <f t="shared" ca="1" si="42"/>
        <v>4</v>
      </c>
      <c r="Q700">
        <v>23</v>
      </c>
      <c r="R700">
        <v>2</v>
      </c>
      <c r="S700">
        <v>7.6</v>
      </c>
      <c r="T700">
        <f t="shared" ca="1" si="43"/>
        <v>545</v>
      </c>
      <c r="U700" s="2">
        <f ca="1">Table3[[#This Row],[Total Operating Time (minutes)]]/Table3[[#This Row],[Production planning Time(minutes)]]</f>
        <v>1.0458715596330275</v>
      </c>
      <c r="V700" s="2">
        <f>Table3[[#This Row],[Units Produced]]/Table3[[#This Row],[Max Capacity]]</f>
        <v>0.86286594761171032</v>
      </c>
      <c r="W700" s="2">
        <f>Table3[[#This Row],[Good Units]]/Table3[[#This Row],[Units Produced]]</f>
        <v>0.9464285714285714</v>
      </c>
      <c r="X700" s="2">
        <f>Table3[[#This Row],[Total Operating Time (minutes)]]/Table3[[#This Row],[Units Produced]]</f>
        <v>1.0178571428571428</v>
      </c>
      <c r="Y700" s="2">
        <f>Table3[[#This Row],[Defective Units]]/Table3[[#This Row],[Units Produced]]</f>
        <v>5.3571428571428568E-2</v>
      </c>
      <c r="Z700" s="4">
        <f ca="1">Table3[[#This Row],[Total Operating Time (minutes)]]/Table3[[#This Row],[Available Time(minutes)]]</f>
        <v>9.193548387096774</v>
      </c>
      <c r="AA700" s="2">
        <f>Table3[[#This Row],[Good Units]]/Table3[[#This Row],[Units Produced]]</f>
        <v>0.9464285714285714</v>
      </c>
      <c r="AB700" s="2">
        <f>Table3[[#This Row],[Scrap Units]]/Table3[[#This Row],[Units Produced]]</f>
        <v>8.9285714285714281E-3</v>
      </c>
      <c r="AC700" s="4">
        <f>Table3[[#This Row],[Units Produced]]/Table3[[#This Row],[Shift]]</f>
        <v>186.66666666666666</v>
      </c>
      <c r="AD700" s="2">
        <f>Table3[[#This Row],[Units Produced]]/Table3[[#This Row],[Max Capacity]]</f>
        <v>0.86286594761171032</v>
      </c>
      <c r="AE700" s="4">
        <f>Table3[[#This Row],[Repair Time (minutes)]]/Table3[[#This Row],[Number of Repairs]]</f>
        <v>11.5</v>
      </c>
      <c r="AF700" s="4">
        <f ca="1">Table3[[#This Row],[Total Operating Time (minutes)]]/Table3[[#This Row],[Number of failures]]</f>
        <v>142.5</v>
      </c>
      <c r="AG700" s="4">
        <f>Table3[[#This Row],[Orders Fulfilled]]/Table3[[#This Row],[Orders Received]]</f>
        <v>1.2291666666666667</v>
      </c>
      <c r="AH700" s="4">
        <f>Table3[[#This Row],[Units Produced]]/Table3[[#This Row],[Energy Consumed (kWh)]]</f>
        <v>4.3424317617866004</v>
      </c>
    </row>
    <row r="701" spans="1:34" x14ac:dyDescent="0.3">
      <c r="A701" s="1">
        <f t="shared" ca="1" si="40"/>
        <v>45070</v>
      </c>
      <c r="B701">
        <v>2</v>
      </c>
      <c r="C701" t="s">
        <v>17</v>
      </c>
      <c r="D701">
        <v>441</v>
      </c>
      <c r="E701">
        <v>415</v>
      </c>
      <c r="F701">
        <v>26</v>
      </c>
      <c r="G701">
        <f t="shared" ca="1" si="41"/>
        <v>69</v>
      </c>
      <c r="H701">
        <v>13</v>
      </c>
      <c r="I701">
        <v>497</v>
      </c>
      <c r="J701">
        <v>3</v>
      </c>
      <c r="K701">
        <v>195.33</v>
      </c>
      <c r="L701">
        <v>53</v>
      </c>
      <c r="M701">
        <v>39</v>
      </c>
      <c r="N701">
        <v>4.42</v>
      </c>
      <c r="O701">
        <v>625</v>
      </c>
      <c r="P701">
        <f t="shared" ca="1" si="42"/>
        <v>3</v>
      </c>
      <c r="Q701">
        <v>22</v>
      </c>
      <c r="R701">
        <v>5</v>
      </c>
      <c r="S701">
        <v>4.8</v>
      </c>
      <c r="T701">
        <f t="shared" ca="1" si="43"/>
        <v>568</v>
      </c>
      <c r="U701" s="2">
        <f ca="1">Table3[[#This Row],[Total Operating Time (minutes)]]/Table3[[#This Row],[Production planning Time(minutes)]]</f>
        <v>0.875</v>
      </c>
      <c r="V701" s="2">
        <f>Table3[[#This Row],[Units Produced]]/Table3[[#This Row],[Max Capacity]]</f>
        <v>0.7056</v>
      </c>
      <c r="W701" s="2">
        <f>Table3[[#This Row],[Good Units]]/Table3[[#This Row],[Units Produced]]</f>
        <v>0.94104308390022673</v>
      </c>
      <c r="X701" s="2">
        <f>Table3[[#This Row],[Total Operating Time (minutes)]]/Table3[[#This Row],[Units Produced]]</f>
        <v>1.126984126984127</v>
      </c>
      <c r="Y701" s="2">
        <f>Table3[[#This Row],[Defective Units]]/Table3[[#This Row],[Units Produced]]</f>
        <v>5.8956916099773243E-2</v>
      </c>
      <c r="Z701" s="4">
        <f ca="1">Table3[[#This Row],[Total Operating Time (minutes)]]/Table3[[#This Row],[Available Time(minutes)]]</f>
        <v>7.2028985507246377</v>
      </c>
      <c r="AA701" s="2">
        <f>Table3[[#This Row],[Good Units]]/Table3[[#This Row],[Units Produced]]</f>
        <v>0.94104308390022673</v>
      </c>
      <c r="AB701" s="2">
        <f>Table3[[#This Row],[Scrap Units]]/Table3[[#This Row],[Units Produced]]</f>
        <v>6.8027210884353739E-3</v>
      </c>
      <c r="AC701" s="4">
        <f>Table3[[#This Row],[Units Produced]]/Table3[[#This Row],[Shift]]</f>
        <v>220.5</v>
      </c>
      <c r="AD701" s="2">
        <f>Table3[[#This Row],[Units Produced]]/Table3[[#This Row],[Max Capacity]]</f>
        <v>0.7056</v>
      </c>
      <c r="AE701" s="4">
        <f>Table3[[#This Row],[Repair Time (minutes)]]/Table3[[#This Row],[Number of Repairs]]</f>
        <v>4.4000000000000004</v>
      </c>
      <c r="AF701" s="4">
        <f ca="1">Table3[[#This Row],[Total Operating Time (minutes)]]/Table3[[#This Row],[Number of failures]]</f>
        <v>165.66666666666666</v>
      </c>
      <c r="AG701" s="4">
        <f>Table3[[#This Row],[Orders Fulfilled]]/Table3[[#This Row],[Orders Received]]</f>
        <v>1.358974358974359</v>
      </c>
      <c r="AH701" s="4">
        <f>Table3[[#This Row],[Units Produced]]/Table3[[#This Row],[Energy Consumed (kWh)]]</f>
        <v>2.2577177084933187</v>
      </c>
    </row>
    <row r="702" spans="1:34" x14ac:dyDescent="0.3">
      <c r="A702" s="1">
        <f t="shared" ca="1" si="40"/>
        <v>45094</v>
      </c>
      <c r="B702">
        <v>3</v>
      </c>
      <c r="C702" t="s">
        <v>18</v>
      </c>
      <c r="D702">
        <v>617</v>
      </c>
      <c r="E702">
        <v>587</v>
      </c>
      <c r="F702">
        <v>30</v>
      </c>
      <c r="G702">
        <f t="shared" ca="1" si="41"/>
        <v>67</v>
      </c>
      <c r="H702">
        <v>48</v>
      </c>
      <c r="I702">
        <v>563</v>
      </c>
      <c r="J702">
        <v>2</v>
      </c>
      <c r="K702">
        <v>134.09</v>
      </c>
      <c r="L702">
        <v>36</v>
      </c>
      <c r="M702">
        <v>44</v>
      </c>
      <c r="N702">
        <v>3.31</v>
      </c>
      <c r="O702">
        <v>662</v>
      </c>
      <c r="P702">
        <f t="shared" ca="1" si="42"/>
        <v>7</v>
      </c>
      <c r="Q702">
        <v>39</v>
      </c>
      <c r="R702">
        <v>2</v>
      </c>
      <c r="S702">
        <v>3.94</v>
      </c>
      <c r="T702">
        <f t="shared" ca="1" si="43"/>
        <v>542</v>
      </c>
      <c r="U702" s="2">
        <f ca="1">Table3[[#This Row],[Total Operating Time (minutes)]]/Table3[[#This Row],[Production planning Time(minutes)]]</f>
        <v>1.0387453874538746</v>
      </c>
      <c r="V702" s="2">
        <f>Table3[[#This Row],[Units Produced]]/Table3[[#This Row],[Max Capacity]]</f>
        <v>0.93202416918428999</v>
      </c>
      <c r="W702" s="2">
        <f>Table3[[#This Row],[Good Units]]/Table3[[#This Row],[Units Produced]]</f>
        <v>0.9513776337115073</v>
      </c>
      <c r="X702" s="2">
        <f>Table3[[#This Row],[Total Operating Time (minutes)]]/Table3[[#This Row],[Units Produced]]</f>
        <v>0.91247974068071314</v>
      </c>
      <c r="Y702" s="2">
        <f>Table3[[#This Row],[Defective Units]]/Table3[[#This Row],[Units Produced]]</f>
        <v>4.8622366288492709E-2</v>
      </c>
      <c r="Z702" s="4">
        <f ca="1">Table3[[#This Row],[Total Operating Time (minutes)]]/Table3[[#This Row],[Available Time(minutes)]]</f>
        <v>8.4029850746268657</v>
      </c>
      <c r="AA702" s="2">
        <f>Table3[[#This Row],[Good Units]]/Table3[[#This Row],[Units Produced]]</f>
        <v>0.9513776337115073</v>
      </c>
      <c r="AB702" s="2">
        <f>Table3[[#This Row],[Scrap Units]]/Table3[[#This Row],[Units Produced]]</f>
        <v>3.2414910858995136E-3</v>
      </c>
      <c r="AC702" s="4">
        <f>Table3[[#This Row],[Units Produced]]/Table3[[#This Row],[Shift]]</f>
        <v>205.66666666666666</v>
      </c>
      <c r="AD702" s="2">
        <f>Table3[[#This Row],[Units Produced]]/Table3[[#This Row],[Max Capacity]]</f>
        <v>0.93202416918428999</v>
      </c>
      <c r="AE702" s="4">
        <f>Table3[[#This Row],[Repair Time (minutes)]]/Table3[[#This Row],[Number of Repairs]]</f>
        <v>19.5</v>
      </c>
      <c r="AF702" s="4">
        <f ca="1">Table3[[#This Row],[Total Operating Time (minutes)]]/Table3[[#This Row],[Number of failures]]</f>
        <v>80.428571428571431</v>
      </c>
      <c r="AG702" s="4">
        <f>Table3[[#This Row],[Orders Fulfilled]]/Table3[[#This Row],[Orders Received]]</f>
        <v>0.81818181818181823</v>
      </c>
      <c r="AH702" s="4">
        <f>Table3[[#This Row],[Units Produced]]/Table3[[#This Row],[Energy Consumed (kWh)]]</f>
        <v>4.6013871280483256</v>
      </c>
    </row>
    <row r="703" spans="1:34" x14ac:dyDescent="0.3">
      <c r="A703" s="1">
        <f t="shared" ca="1" si="40"/>
        <v>45180</v>
      </c>
      <c r="B703">
        <v>2</v>
      </c>
      <c r="C703" t="s">
        <v>19</v>
      </c>
      <c r="D703">
        <v>408</v>
      </c>
      <c r="E703">
        <v>394</v>
      </c>
      <c r="F703">
        <v>14</v>
      </c>
      <c r="G703">
        <f t="shared" ca="1" si="41"/>
        <v>62</v>
      </c>
      <c r="H703">
        <v>45</v>
      </c>
      <c r="I703">
        <v>563</v>
      </c>
      <c r="J703">
        <v>1</v>
      </c>
      <c r="K703">
        <v>198.72</v>
      </c>
      <c r="L703">
        <v>37</v>
      </c>
      <c r="M703">
        <v>30</v>
      </c>
      <c r="N703">
        <v>3.61</v>
      </c>
      <c r="O703">
        <v>687</v>
      </c>
      <c r="P703">
        <f t="shared" ca="1" si="42"/>
        <v>5</v>
      </c>
      <c r="Q703">
        <v>37</v>
      </c>
      <c r="R703">
        <v>3</v>
      </c>
      <c r="S703">
        <v>3.37</v>
      </c>
      <c r="T703">
        <f t="shared" ca="1" si="43"/>
        <v>522</v>
      </c>
      <c r="U703" s="2">
        <f ca="1">Table3[[#This Row],[Total Operating Time (minutes)]]/Table3[[#This Row],[Production planning Time(minutes)]]</f>
        <v>1.078544061302682</v>
      </c>
      <c r="V703" s="2">
        <f>Table3[[#This Row],[Units Produced]]/Table3[[#This Row],[Max Capacity]]</f>
        <v>0.59388646288209612</v>
      </c>
      <c r="W703" s="2">
        <f>Table3[[#This Row],[Good Units]]/Table3[[#This Row],[Units Produced]]</f>
        <v>0.96568627450980393</v>
      </c>
      <c r="X703" s="2">
        <f>Table3[[#This Row],[Total Operating Time (minutes)]]/Table3[[#This Row],[Units Produced]]</f>
        <v>1.3799019607843137</v>
      </c>
      <c r="Y703" s="2">
        <f>Table3[[#This Row],[Defective Units]]/Table3[[#This Row],[Units Produced]]</f>
        <v>3.4313725490196081E-2</v>
      </c>
      <c r="Z703" s="4">
        <f ca="1">Table3[[#This Row],[Total Operating Time (minutes)]]/Table3[[#This Row],[Available Time(minutes)]]</f>
        <v>9.0806451612903221</v>
      </c>
      <c r="AA703" s="2">
        <f>Table3[[#This Row],[Good Units]]/Table3[[#This Row],[Units Produced]]</f>
        <v>0.96568627450980393</v>
      </c>
      <c r="AB703" s="2">
        <f>Table3[[#This Row],[Scrap Units]]/Table3[[#This Row],[Units Produced]]</f>
        <v>2.4509803921568627E-3</v>
      </c>
      <c r="AC703" s="4">
        <f>Table3[[#This Row],[Units Produced]]/Table3[[#This Row],[Shift]]</f>
        <v>204</v>
      </c>
      <c r="AD703" s="2">
        <f>Table3[[#This Row],[Units Produced]]/Table3[[#This Row],[Max Capacity]]</f>
        <v>0.59388646288209612</v>
      </c>
      <c r="AE703" s="4">
        <f>Table3[[#This Row],[Repair Time (minutes)]]/Table3[[#This Row],[Number of Repairs]]</f>
        <v>12.333333333333334</v>
      </c>
      <c r="AF703" s="4">
        <f ca="1">Table3[[#This Row],[Total Operating Time (minutes)]]/Table3[[#This Row],[Number of failures]]</f>
        <v>112.6</v>
      </c>
      <c r="AG703" s="4">
        <f>Table3[[#This Row],[Orders Fulfilled]]/Table3[[#This Row],[Orders Received]]</f>
        <v>1.2333333333333334</v>
      </c>
      <c r="AH703" s="4">
        <f>Table3[[#This Row],[Units Produced]]/Table3[[#This Row],[Energy Consumed (kWh)]]</f>
        <v>2.0531400966183573</v>
      </c>
    </row>
    <row r="704" spans="1:34" x14ac:dyDescent="0.3">
      <c r="A704" s="1">
        <f t="shared" ca="1" si="40"/>
        <v>45125</v>
      </c>
      <c r="B704">
        <v>3</v>
      </c>
      <c r="C704" t="s">
        <v>19</v>
      </c>
      <c r="D704">
        <v>653</v>
      </c>
      <c r="E704">
        <v>643</v>
      </c>
      <c r="F704">
        <v>10</v>
      </c>
      <c r="G704">
        <f t="shared" ca="1" si="41"/>
        <v>67</v>
      </c>
      <c r="H704">
        <v>16</v>
      </c>
      <c r="I704">
        <v>469</v>
      </c>
      <c r="J704">
        <v>6</v>
      </c>
      <c r="K704">
        <v>187.95</v>
      </c>
      <c r="L704">
        <v>41</v>
      </c>
      <c r="M704">
        <v>36</v>
      </c>
      <c r="N704">
        <v>3.7</v>
      </c>
      <c r="O704">
        <v>685</v>
      </c>
      <c r="P704">
        <f t="shared" ca="1" si="42"/>
        <v>6</v>
      </c>
      <c r="Q704">
        <v>22</v>
      </c>
      <c r="R704">
        <v>5</v>
      </c>
      <c r="S704">
        <v>3.86</v>
      </c>
      <c r="T704">
        <f t="shared" ca="1" si="43"/>
        <v>506</v>
      </c>
      <c r="U704" s="2">
        <f ca="1">Table3[[#This Row],[Total Operating Time (minutes)]]/Table3[[#This Row],[Production planning Time(minutes)]]</f>
        <v>0.9268774703557312</v>
      </c>
      <c r="V704" s="2">
        <f>Table3[[#This Row],[Units Produced]]/Table3[[#This Row],[Max Capacity]]</f>
        <v>0.95328467153284668</v>
      </c>
      <c r="W704" s="2">
        <f>Table3[[#This Row],[Good Units]]/Table3[[#This Row],[Units Produced]]</f>
        <v>0.9846860643185299</v>
      </c>
      <c r="X704" s="2">
        <f>Table3[[#This Row],[Total Operating Time (minutes)]]/Table3[[#This Row],[Units Produced]]</f>
        <v>0.7182235834609495</v>
      </c>
      <c r="Y704" s="2">
        <f>Table3[[#This Row],[Defective Units]]/Table3[[#This Row],[Units Produced]]</f>
        <v>1.5313935681470138E-2</v>
      </c>
      <c r="Z704" s="4">
        <f ca="1">Table3[[#This Row],[Total Operating Time (minutes)]]/Table3[[#This Row],[Available Time(minutes)]]</f>
        <v>7</v>
      </c>
      <c r="AA704" s="2">
        <f>Table3[[#This Row],[Good Units]]/Table3[[#This Row],[Units Produced]]</f>
        <v>0.9846860643185299</v>
      </c>
      <c r="AB704" s="2">
        <f>Table3[[#This Row],[Scrap Units]]/Table3[[#This Row],[Units Produced]]</f>
        <v>9.1883614088820835E-3</v>
      </c>
      <c r="AC704" s="4">
        <f>Table3[[#This Row],[Units Produced]]/Table3[[#This Row],[Shift]]</f>
        <v>217.66666666666666</v>
      </c>
      <c r="AD704" s="2">
        <f>Table3[[#This Row],[Units Produced]]/Table3[[#This Row],[Max Capacity]]</f>
        <v>0.95328467153284668</v>
      </c>
      <c r="AE704" s="4">
        <f>Table3[[#This Row],[Repair Time (minutes)]]/Table3[[#This Row],[Number of Repairs]]</f>
        <v>4.4000000000000004</v>
      </c>
      <c r="AF704" s="4">
        <f ca="1">Table3[[#This Row],[Total Operating Time (minutes)]]/Table3[[#This Row],[Number of failures]]</f>
        <v>78.166666666666671</v>
      </c>
      <c r="AG704" s="4">
        <f>Table3[[#This Row],[Orders Fulfilled]]/Table3[[#This Row],[Orders Received]]</f>
        <v>1.1388888888888888</v>
      </c>
      <c r="AH704" s="4">
        <f>Table3[[#This Row],[Units Produced]]/Table3[[#This Row],[Energy Consumed (kWh)]]</f>
        <v>3.4743282787975529</v>
      </c>
    </row>
    <row r="705" spans="1:34" x14ac:dyDescent="0.3">
      <c r="A705" s="1">
        <f t="shared" ca="1" si="40"/>
        <v>45173</v>
      </c>
      <c r="B705">
        <v>1</v>
      </c>
      <c r="C705" t="s">
        <v>18</v>
      </c>
      <c r="D705">
        <v>544</v>
      </c>
      <c r="E705">
        <v>531</v>
      </c>
      <c r="F705">
        <v>13</v>
      </c>
      <c r="G705">
        <f t="shared" ca="1" si="41"/>
        <v>65</v>
      </c>
      <c r="H705">
        <v>51</v>
      </c>
      <c r="I705">
        <v>507</v>
      </c>
      <c r="J705">
        <v>5</v>
      </c>
      <c r="K705">
        <v>161.38</v>
      </c>
      <c r="L705">
        <v>48</v>
      </c>
      <c r="M705">
        <v>41</v>
      </c>
      <c r="N705">
        <v>2.38</v>
      </c>
      <c r="O705">
        <v>696</v>
      </c>
      <c r="P705">
        <f t="shared" ca="1" si="42"/>
        <v>4</v>
      </c>
      <c r="Q705">
        <v>22</v>
      </c>
      <c r="R705">
        <v>3</v>
      </c>
      <c r="S705">
        <v>7.28</v>
      </c>
      <c r="T705">
        <f t="shared" ca="1" si="43"/>
        <v>581</v>
      </c>
      <c r="U705" s="2">
        <f ca="1">Table3[[#This Row],[Total Operating Time (minutes)]]/Table3[[#This Row],[Production planning Time(minutes)]]</f>
        <v>0.87263339070567991</v>
      </c>
      <c r="V705" s="2">
        <f>Table3[[#This Row],[Units Produced]]/Table3[[#This Row],[Max Capacity]]</f>
        <v>0.7816091954022989</v>
      </c>
      <c r="W705" s="2">
        <f>Table3[[#This Row],[Good Units]]/Table3[[#This Row],[Units Produced]]</f>
        <v>0.97610294117647056</v>
      </c>
      <c r="X705" s="2">
        <f>Table3[[#This Row],[Total Operating Time (minutes)]]/Table3[[#This Row],[Units Produced]]</f>
        <v>0.93198529411764708</v>
      </c>
      <c r="Y705" s="2">
        <f>Table3[[#This Row],[Defective Units]]/Table3[[#This Row],[Units Produced]]</f>
        <v>2.389705882352941E-2</v>
      </c>
      <c r="Z705" s="4">
        <f ca="1">Table3[[#This Row],[Total Operating Time (minutes)]]/Table3[[#This Row],[Available Time(minutes)]]</f>
        <v>7.8</v>
      </c>
      <c r="AA705" s="2">
        <f>Table3[[#This Row],[Good Units]]/Table3[[#This Row],[Units Produced]]</f>
        <v>0.97610294117647056</v>
      </c>
      <c r="AB705" s="2">
        <f>Table3[[#This Row],[Scrap Units]]/Table3[[#This Row],[Units Produced]]</f>
        <v>9.1911764705882356E-3</v>
      </c>
      <c r="AC705" s="4">
        <f>Table3[[#This Row],[Units Produced]]/Table3[[#This Row],[Shift]]</f>
        <v>544</v>
      </c>
      <c r="AD705" s="2">
        <f>Table3[[#This Row],[Units Produced]]/Table3[[#This Row],[Max Capacity]]</f>
        <v>0.7816091954022989</v>
      </c>
      <c r="AE705" s="4">
        <f>Table3[[#This Row],[Repair Time (minutes)]]/Table3[[#This Row],[Number of Repairs]]</f>
        <v>7.333333333333333</v>
      </c>
      <c r="AF705" s="4">
        <f ca="1">Table3[[#This Row],[Total Operating Time (minutes)]]/Table3[[#This Row],[Number of failures]]</f>
        <v>126.75</v>
      </c>
      <c r="AG705" s="4">
        <f>Table3[[#This Row],[Orders Fulfilled]]/Table3[[#This Row],[Orders Received]]</f>
        <v>1.1707317073170731</v>
      </c>
      <c r="AH705" s="4">
        <f>Table3[[#This Row],[Units Produced]]/Table3[[#This Row],[Energy Consumed (kWh)]]</f>
        <v>3.3709257652745075</v>
      </c>
    </row>
    <row r="706" spans="1:34" x14ac:dyDescent="0.3">
      <c r="A706" s="1">
        <f t="shared" ref="A706:A769" ca="1" si="44">RANDBETWEEN(DATE(2023,1,1),DATE(2024,1,10))</f>
        <v>44943</v>
      </c>
      <c r="B706">
        <v>2</v>
      </c>
      <c r="C706" t="s">
        <v>21</v>
      </c>
      <c r="D706">
        <v>462</v>
      </c>
      <c r="E706">
        <v>442</v>
      </c>
      <c r="F706">
        <v>20</v>
      </c>
      <c r="G706">
        <f t="shared" ref="G706:G769" ca="1" si="45">RANDBETWEEN(60,70)</f>
        <v>67</v>
      </c>
      <c r="H706">
        <v>11</v>
      </c>
      <c r="I706">
        <v>516</v>
      </c>
      <c r="J706">
        <v>6</v>
      </c>
      <c r="K706">
        <v>148.55000000000001</v>
      </c>
      <c r="L706">
        <v>43</v>
      </c>
      <c r="M706">
        <v>31</v>
      </c>
      <c r="N706">
        <v>3.22</v>
      </c>
      <c r="O706">
        <v>664</v>
      </c>
      <c r="P706">
        <f t="shared" ref="P706:P769" ca="1" si="46">RANDBETWEEN(1,7)</f>
        <v>5</v>
      </c>
      <c r="Q706">
        <v>40</v>
      </c>
      <c r="R706">
        <v>1</v>
      </c>
      <c r="S706">
        <v>6.08</v>
      </c>
      <c r="T706">
        <f t="shared" ref="T706:T769" ca="1" si="47">RANDBETWEEN(500,600)</f>
        <v>511</v>
      </c>
      <c r="U706" s="2">
        <f ca="1">Table3[[#This Row],[Total Operating Time (minutes)]]/Table3[[#This Row],[Production planning Time(minutes)]]</f>
        <v>1.009784735812133</v>
      </c>
      <c r="V706" s="2">
        <f>Table3[[#This Row],[Units Produced]]/Table3[[#This Row],[Max Capacity]]</f>
        <v>0.69578313253012047</v>
      </c>
      <c r="W706" s="2">
        <f>Table3[[#This Row],[Good Units]]/Table3[[#This Row],[Units Produced]]</f>
        <v>0.95670995670995673</v>
      </c>
      <c r="X706" s="2">
        <f>Table3[[#This Row],[Total Operating Time (minutes)]]/Table3[[#This Row],[Units Produced]]</f>
        <v>1.1168831168831168</v>
      </c>
      <c r="Y706" s="2">
        <f>Table3[[#This Row],[Defective Units]]/Table3[[#This Row],[Units Produced]]</f>
        <v>4.3290043290043288E-2</v>
      </c>
      <c r="Z706" s="4">
        <f ca="1">Table3[[#This Row],[Total Operating Time (minutes)]]/Table3[[#This Row],[Available Time(minutes)]]</f>
        <v>7.7014925373134329</v>
      </c>
      <c r="AA706" s="2">
        <f>Table3[[#This Row],[Good Units]]/Table3[[#This Row],[Units Produced]]</f>
        <v>0.95670995670995673</v>
      </c>
      <c r="AB706" s="2">
        <f>Table3[[#This Row],[Scrap Units]]/Table3[[#This Row],[Units Produced]]</f>
        <v>1.2987012987012988E-2</v>
      </c>
      <c r="AC706" s="4">
        <f>Table3[[#This Row],[Units Produced]]/Table3[[#This Row],[Shift]]</f>
        <v>231</v>
      </c>
      <c r="AD706" s="2">
        <f>Table3[[#This Row],[Units Produced]]/Table3[[#This Row],[Max Capacity]]</f>
        <v>0.69578313253012047</v>
      </c>
      <c r="AE706" s="4">
        <f>Table3[[#This Row],[Repair Time (minutes)]]/Table3[[#This Row],[Number of Repairs]]</f>
        <v>40</v>
      </c>
      <c r="AF706" s="4">
        <f ca="1">Table3[[#This Row],[Total Operating Time (minutes)]]/Table3[[#This Row],[Number of failures]]</f>
        <v>103.2</v>
      </c>
      <c r="AG706" s="4">
        <f>Table3[[#This Row],[Orders Fulfilled]]/Table3[[#This Row],[Orders Received]]</f>
        <v>1.3870967741935485</v>
      </c>
      <c r="AH706" s="4">
        <f>Table3[[#This Row],[Units Produced]]/Table3[[#This Row],[Energy Consumed (kWh)]]</f>
        <v>3.1100639515314707</v>
      </c>
    </row>
    <row r="707" spans="1:34" x14ac:dyDescent="0.3">
      <c r="A707" s="1">
        <f t="shared" ca="1" si="44"/>
        <v>44930</v>
      </c>
      <c r="B707">
        <v>2</v>
      </c>
      <c r="C707" t="s">
        <v>21</v>
      </c>
      <c r="D707">
        <v>435</v>
      </c>
      <c r="E707">
        <v>424</v>
      </c>
      <c r="F707">
        <v>11</v>
      </c>
      <c r="G707">
        <f t="shared" ca="1" si="45"/>
        <v>60</v>
      </c>
      <c r="H707">
        <v>59</v>
      </c>
      <c r="I707">
        <v>597</v>
      </c>
      <c r="J707">
        <v>5</v>
      </c>
      <c r="K707">
        <v>147.99</v>
      </c>
      <c r="L707">
        <v>44</v>
      </c>
      <c r="M707">
        <v>35</v>
      </c>
      <c r="N707">
        <v>3.22</v>
      </c>
      <c r="O707">
        <v>634</v>
      </c>
      <c r="P707">
        <f t="shared" ca="1" si="46"/>
        <v>6</v>
      </c>
      <c r="Q707">
        <v>31</v>
      </c>
      <c r="R707">
        <v>4</v>
      </c>
      <c r="S707">
        <v>4.24</v>
      </c>
      <c r="T707">
        <f t="shared" ca="1" si="47"/>
        <v>576</v>
      </c>
      <c r="U707" s="2">
        <f ca="1">Table3[[#This Row],[Total Operating Time (minutes)]]/Table3[[#This Row],[Production planning Time(minutes)]]</f>
        <v>1.0364583333333333</v>
      </c>
      <c r="V707" s="2">
        <f>Table3[[#This Row],[Units Produced]]/Table3[[#This Row],[Max Capacity]]</f>
        <v>0.68611987381703465</v>
      </c>
      <c r="W707" s="2">
        <f>Table3[[#This Row],[Good Units]]/Table3[[#This Row],[Units Produced]]</f>
        <v>0.97471264367816091</v>
      </c>
      <c r="X707" s="2">
        <f>Table3[[#This Row],[Total Operating Time (minutes)]]/Table3[[#This Row],[Units Produced]]</f>
        <v>1.3724137931034484</v>
      </c>
      <c r="Y707" s="2">
        <f>Table3[[#This Row],[Defective Units]]/Table3[[#This Row],[Units Produced]]</f>
        <v>2.528735632183908E-2</v>
      </c>
      <c r="Z707" s="4">
        <f ca="1">Table3[[#This Row],[Total Operating Time (minutes)]]/Table3[[#This Row],[Available Time(minutes)]]</f>
        <v>9.9499999999999993</v>
      </c>
      <c r="AA707" s="2">
        <f>Table3[[#This Row],[Good Units]]/Table3[[#This Row],[Units Produced]]</f>
        <v>0.97471264367816091</v>
      </c>
      <c r="AB707" s="2">
        <f>Table3[[#This Row],[Scrap Units]]/Table3[[#This Row],[Units Produced]]</f>
        <v>1.1494252873563218E-2</v>
      </c>
      <c r="AC707" s="4">
        <f>Table3[[#This Row],[Units Produced]]/Table3[[#This Row],[Shift]]</f>
        <v>217.5</v>
      </c>
      <c r="AD707" s="2">
        <f>Table3[[#This Row],[Units Produced]]/Table3[[#This Row],[Max Capacity]]</f>
        <v>0.68611987381703465</v>
      </c>
      <c r="AE707" s="4">
        <f>Table3[[#This Row],[Repair Time (minutes)]]/Table3[[#This Row],[Number of Repairs]]</f>
        <v>7.75</v>
      </c>
      <c r="AF707" s="4">
        <f ca="1">Table3[[#This Row],[Total Operating Time (minutes)]]/Table3[[#This Row],[Number of failures]]</f>
        <v>99.5</v>
      </c>
      <c r="AG707" s="4">
        <f>Table3[[#This Row],[Orders Fulfilled]]/Table3[[#This Row],[Orders Received]]</f>
        <v>1.2571428571428571</v>
      </c>
      <c r="AH707" s="4">
        <f>Table3[[#This Row],[Units Produced]]/Table3[[#This Row],[Energy Consumed (kWh)]]</f>
        <v>2.9393877964727344</v>
      </c>
    </row>
    <row r="708" spans="1:34" x14ac:dyDescent="0.3">
      <c r="A708" s="1">
        <f t="shared" ca="1" si="44"/>
        <v>45195</v>
      </c>
      <c r="B708">
        <v>2</v>
      </c>
      <c r="C708" t="s">
        <v>18</v>
      </c>
      <c r="D708">
        <v>549</v>
      </c>
      <c r="E708">
        <v>524</v>
      </c>
      <c r="F708">
        <v>25</v>
      </c>
      <c r="G708">
        <f t="shared" ca="1" si="45"/>
        <v>70</v>
      </c>
      <c r="H708">
        <v>18</v>
      </c>
      <c r="I708">
        <v>468</v>
      </c>
      <c r="J708">
        <v>5</v>
      </c>
      <c r="K708">
        <v>151.87</v>
      </c>
      <c r="L708">
        <v>30</v>
      </c>
      <c r="M708">
        <v>31</v>
      </c>
      <c r="N708">
        <v>3.25</v>
      </c>
      <c r="O708">
        <v>674</v>
      </c>
      <c r="P708">
        <f t="shared" ca="1" si="46"/>
        <v>3</v>
      </c>
      <c r="Q708">
        <v>34</v>
      </c>
      <c r="R708">
        <v>3</v>
      </c>
      <c r="S708">
        <v>5.59</v>
      </c>
      <c r="T708">
        <f t="shared" ca="1" si="47"/>
        <v>558</v>
      </c>
      <c r="U708" s="2">
        <f ca="1">Table3[[#This Row],[Total Operating Time (minutes)]]/Table3[[#This Row],[Production planning Time(minutes)]]</f>
        <v>0.83870967741935487</v>
      </c>
      <c r="V708" s="2">
        <f>Table3[[#This Row],[Units Produced]]/Table3[[#This Row],[Max Capacity]]</f>
        <v>0.81454005934718099</v>
      </c>
      <c r="W708" s="2">
        <f>Table3[[#This Row],[Good Units]]/Table3[[#This Row],[Units Produced]]</f>
        <v>0.95446265938069219</v>
      </c>
      <c r="X708" s="2">
        <f>Table3[[#This Row],[Total Operating Time (minutes)]]/Table3[[#This Row],[Units Produced]]</f>
        <v>0.85245901639344257</v>
      </c>
      <c r="Y708" s="2">
        <f>Table3[[#This Row],[Defective Units]]/Table3[[#This Row],[Units Produced]]</f>
        <v>4.553734061930783E-2</v>
      </c>
      <c r="Z708" s="4">
        <f ca="1">Table3[[#This Row],[Total Operating Time (minutes)]]/Table3[[#This Row],[Available Time(minutes)]]</f>
        <v>6.6857142857142859</v>
      </c>
      <c r="AA708" s="2">
        <f>Table3[[#This Row],[Good Units]]/Table3[[#This Row],[Units Produced]]</f>
        <v>0.95446265938069219</v>
      </c>
      <c r="AB708" s="2">
        <f>Table3[[#This Row],[Scrap Units]]/Table3[[#This Row],[Units Produced]]</f>
        <v>9.1074681238615673E-3</v>
      </c>
      <c r="AC708" s="4">
        <f>Table3[[#This Row],[Units Produced]]/Table3[[#This Row],[Shift]]</f>
        <v>274.5</v>
      </c>
      <c r="AD708" s="2">
        <f>Table3[[#This Row],[Units Produced]]/Table3[[#This Row],[Max Capacity]]</f>
        <v>0.81454005934718099</v>
      </c>
      <c r="AE708" s="4">
        <f>Table3[[#This Row],[Repair Time (minutes)]]/Table3[[#This Row],[Number of Repairs]]</f>
        <v>11.333333333333334</v>
      </c>
      <c r="AF708" s="4">
        <f ca="1">Table3[[#This Row],[Total Operating Time (minutes)]]/Table3[[#This Row],[Number of failures]]</f>
        <v>156</v>
      </c>
      <c r="AG708" s="4">
        <f>Table3[[#This Row],[Orders Fulfilled]]/Table3[[#This Row],[Orders Received]]</f>
        <v>0.967741935483871</v>
      </c>
      <c r="AH708" s="4">
        <f>Table3[[#This Row],[Units Produced]]/Table3[[#This Row],[Energy Consumed (kWh)]]</f>
        <v>3.6149338249818923</v>
      </c>
    </row>
    <row r="709" spans="1:34" x14ac:dyDescent="0.3">
      <c r="A709" s="1">
        <f t="shared" ca="1" si="44"/>
        <v>45165</v>
      </c>
      <c r="B709">
        <v>3</v>
      </c>
      <c r="C709" t="s">
        <v>20</v>
      </c>
      <c r="D709">
        <v>496</v>
      </c>
      <c r="E709">
        <v>486</v>
      </c>
      <c r="F709">
        <v>10</v>
      </c>
      <c r="G709">
        <f t="shared" ca="1" si="45"/>
        <v>67</v>
      </c>
      <c r="H709">
        <v>60</v>
      </c>
      <c r="I709">
        <v>512</v>
      </c>
      <c r="J709">
        <v>10</v>
      </c>
      <c r="K709">
        <v>159.46</v>
      </c>
      <c r="L709">
        <v>37</v>
      </c>
      <c r="M709">
        <v>62</v>
      </c>
      <c r="N709">
        <v>4.82</v>
      </c>
      <c r="O709">
        <v>693</v>
      </c>
      <c r="P709">
        <f t="shared" ca="1" si="46"/>
        <v>1</v>
      </c>
      <c r="Q709">
        <v>27</v>
      </c>
      <c r="R709">
        <v>2</v>
      </c>
      <c r="S709">
        <v>4.08</v>
      </c>
      <c r="T709">
        <f t="shared" ca="1" si="47"/>
        <v>534</v>
      </c>
      <c r="U709" s="2">
        <f ca="1">Table3[[#This Row],[Total Operating Time (minutes)]]/Table3[[#This Row],[Production planning Time(minutes)]]</f>
        <v>0.95880149812734083</v>
      </c>
      <c r="V709" s="2">
        <f>Table3[[#This Row],[Units Produced]]/Table3[[#This Row],[Max Capacity]]</f>
        <v>0.71572871572871577</v>
      </c>
      <c r="W709" s="2">
        <f>Table3[[#This Row],[Good Units]]/Table3[[#This Row],[Units Produced]]</f>
        <v>0.97983870967741937</v>
      </c>
      <c r="X709" s="2">
        <f>Table3[[#This Row],[Total Operating Time (minutes)]]/Table3[[#This Row],[Units Produced]]</f>
        <v>1.032258064516129</v>
      </c>
      <c r="Y709" s="2">
        <f>Table3[[#This Row],[Defective Units]]/Table3[[#This Row],[Units Produced]]</f>
        <v>2.0161290322580645E-2</v>
      </c>
      <c r="Z709" s="4">
        <f ca="1">Table3[[#This Row],[Total Operating Time (minutes)]]/Table3[[#This Row],[Available Time(minutes)]]</f>
        <v>7.6417910447761193</v>
      </c>
      <c r="AA709" s="2">
        <f>Table3[[#This Row],[Good Units]]/Table3[[#This Row],[Units Produced]]</f>
        <v>0.97983870967741937</v>
      </c>
      <c r="AB709" s="2">
        <f>Table3[[#This Row],[Scrap Units]]/Table3[[#This Row],[Units Produced]]</f>
        <v>2.0161290322580645E-2</v>
      </c>
      <c r="AC709" s="4">
        <f>Table3[[#This Row],[Units Produced]]/Table3[[#This Row],[Shift]]</f>
        <v>165.33333333333334</v>
      </c>
      <c r="AD709" s="2">
        <f>Table3[[#This Row],[Units Produced]]/Table3[[#This Row],[Max Capacity]]</f>
        <v>0.71572871572871577</v>
      </c>
      <c r="AE709" s="4">
        <f>Table3[[#This Row],[Repair Time (minutes)]]/Table3[[#This Row],[Number of Repairs]]</f>
        <v>13.5</v>
      </c>
      <c r="AF709" s="4">
        <f ca="1">Table3[[#This Row],[Total Operating Time (minutes)]]/Table3[[#This Row],[Number of failures]]</f>
        <v>512</v>
      </c>
      <c r="AG709" s="4">
        <f>Table3[[#This Row],[Orders Fulfilled]]/Table3[[#This Row],[Orders Received]]</f>
        <v>0.59677419354838712</v>
      </c>
      <c r="AH709" s="4">
        <f>Table3[[#This Row],[Units Produced]]/Table3[[#This Row],[Energy Consumed (kWh)]]</f>
        <v>3.1104979305154896</v>
      </c>
    </row>
    <row r="710" spans="1:34" x14ac:dyDescent="0.3">
      <c r="A710" s="1">
        <f t="shared" ca="1" si="44"/>
        <v>45095</v>
      </c>
      <c r="B710">
        <v>2</v>
      </c>
      <c r="C710" t="s">
        <v>18</v>
      </c>
      <c r="D710">
        <v>430</v>
      </c>
      <c r="E710">
        <v>418</v>
      </c>
      <c r="F710">
        <v>12</v>
      </c>
      <c r="G710">
        <f t="shared" ca="1" si="45"/>
        <v>64</v>
      </c>
      <c r="H710">
        <v>17</v>
      </c>
      <c r="I710">
        <v>460</v>
      </c>
      <c r="J710">
        <v>9</v>
      </c>
      <c r="K710">
        <v>143.72999999999999</v>
      </c>
      <c r="L710">
        <v>58</v>
      </c>
      <c r="M710">
        <v>38</v>
      </c>
      <c r="N710">
        <v>4.4400000000000004</v>
      </c>
      <c r="O710">
        <v>690</v>
      </c>
      <c r="P710">
        <f t="shared" ca="1" si="46"/>
        <v>1</v>
      </c>
      <c r="Q710">
        <v>36</v>
      </c>
      <c r="R710">
        <v>4</v>
      </c>
      <c r="S710">
        <v>3.54</v>
      </c>
      <c r="T710">
        <f t="shared" ca="1" si="47"/>
        <v>559</v>
      </c>
      <c r="U710" s="2">
        <f ca="1">Table3[[#This Row],[Total Operating Time (minutes)]]/Table3[[#This Row],[Production planning Time(minutes)]]</f>
        <v>0.82289803220035773</v>
      </c>
      <c r="V710" s="2">
        <f>Table3[[#This Row],[Units Produced]]/Table3[[#This Row],[Max Capacity]]</f>
        <v>0.62318840579710144</v>
      </c>
      <c r="W710" s="2">
        <f>Table3[[#This Row],[Good Units]]/Table3[[#This Row],[Units Produced]]</f>
        <v>0.97209302325581393</v>
      </c>
      <c r="X710" s="2">
        <f>Table3[[#This Row],[Total Operating Time (minutes)]]/Table3[[#This Row],[Units Produced]]</f>
        <v>1.069767441860465</v>
      </c>
      <c r="Y710" s="2">
        <f>Table3[[#This Row],[Defective Units]]/Table3[[#This Row],[Units Produced]]</f>
        <v>2.7906976744186046E-2</v>
      </c>
      <c r="Z710" s="4">
        <f ca="1">Table3[[#This Row],[Total Operating Time (minutes)]]/Table3[[#This Row],[Available Time(minutes)]]</f>
        <v>7.1875</v>
      </c>
      <c r="AA710" s="2">
        <f>Table3[[#This Row],[Good Units]]/Table3[[#This Row],[Units Produced]]</f>
        <v>0.97209302325581393</v>
      </c>
      <c r="AB710" s="2">
        <f>Table3[[#This Row],[Scrap Units]]/Table3[[#This Row],[Units Produced]]</f>
        <v>2.0930232558139535E-2</v>
      </c>
      <c r="AC710" s="4">
        <f>Table3[[#This Row],[Units Produced]]/Table3[[#This Row],[Shift]]</f>
        <v>215</v>
      </c>
      <c r="AD710" s="2">
        <f>Table3[[#This Row],[Units Produced]]/Table3[[#This Row],[Max Capacity]]</f>
        <v>0.62318840579710144</v>
      </c>
      <c r="AE710" s="4">
        <f>Table3[[#This Row],[Repair Time (minutes)]]/Table3[[#This Row],[Number of Repairs]]</f>
        <v>9</v>
      </c>
      <c r="AF710" s="4">
        <f ca="1">Table3[[#This Row],[Total Operating Time (minutes)]]/Table3[[#This Row],[Number of failures]]</f>
        <v>460</v>
      </c>
      <c r="AG710" s="4">
        <f>Table3[[#This Row],[Orders Fulfilled]]/Table3[[#This Row],[Orders Received]]</f>
        <v>1.5263157894736843</v>
      </c>
      <c r="AH710" s="4">
        <f>Table3[[#This Row],[Units Produced]]/Table3[[#This Row],[Energy Consumed (kWh)]]</f>
        <v>2.991720587212134</v>
      </c>
    </row>
    <row r="711" spans="1:34" x14ac:dyDescent="0.3">
      <c r="A711" s="1">
        <f t="shared" ca="1" si="44"/>
        <v>45079</v>
      </c>
      <c r="B711">
        <v>1</v>
      </c>
      <c r="C711" t="s">
        <v>19</v>
      </c>
      <c r="D711">
        <v>700</v>
      </c>
      <c r="E711">
        <v>680</v>
      </c>
      <c r="F711">
        <v>20</v>
      </c>
      <c r="G711">
        <f t="shared" ca="1" si="45"/>
        <v>66</v>
      </c>
      <c r="H711">
        <v>24</v>
      </c>
      <c r="I711">
        <v>406</v>
      </c>
      <c r="J711">
        <v>1</v>
      </c>
      <c r="K711">
        <v>102.47</v>
      </c>
      <c r="L711">
        <v>35</v>
      </c>
      <c r="M711">
        <v>36</v>
      </c>
      <c r="N711">
        <v>4.2300000000000004</v>
      </c>
      <c r="O711">
        <v>678</v>
      </c>
      <c r="P711">
        <f t="shared" ca="1" si="46"/>
        <v>7</v>
      </c>
      <c r="Q711">
        <v>20</v>
      </c>
      <c r="R711">
        <v>2</v>
      </c>
      <c r="S711">
        <v>7.23</v>
      </c>
      <c r="T711">
        <f t="shared" ca="1" si="47"/>
        <v>575</v>
      </c>
      <c r="U711" s="2">
        <f ca="1">Table3[[#This Row],[Total Operating Time (minutes)]]/Table3[[#This Row],[Production planning Time(minutes)]]</f>
        <v>0.70608695652173914</v>
      </c>
      <c r="V711" s="2">
        <f>Table3[[#This Row],[Units Produced]]/Table3[[#This Row],[Max Capacity]]</f>
        <v>1.0324483775811208</v>
      </c>
      <c r="W711" s="2">
        <f>Table3[[#This Row],[Good Units]]/Table3[[#This Row],[Units Produced]]</f>
        <v>0.97142857142857142</v>
      </c>
      <c r="X711" s="2">
        <f>Table3[[#This Row],[Total Operating Time (minutes)]]/Table3[[#This Row],[Units Produced]]</f>
        <v>0.57999999999999996</v>
      </c>
      <c r="Y711" s="2">
        <f>Table3[[#This Row],[Defective Units]]/Table3[[#This Row],[Units Produced]]</f>
        <v>2.8571428571428571E-2</v>
      </c>
      <c r="Z711" s="4">
        <f ca="1">Table3[[#This Row],[Total Operating Time (minutes)]]/Table3[[#This Row],[Available Time(minutes)]]</f>
        <v>6.1515151515151514</v>
      </c>
      <c r="AA711" s="2">
        <f>Table3[[#This Row],[Good Units]]/Table3[[#This Row],[Units Produced]]</f>
        <v>0.97142857142857142</v>
      </c>
      <c r="AB711" s="2">
        <f>Table3[[#This Row],[Scrap Units]]/Table3[[#This Row],[Units Produced]]</f>
        <v>1.4285714285714286E-3</v>
      </c>
      <c r="AC711" s="4">
        <f>Table3[[#This Row],[Units Produced]]/Table3[[#This Row],[Shift]]</f>
        <v>700</v>
      </c>
      <c r="AD711" s="2">
        <f>Table3[[#This Row],[Units Produced]]/Table3[[#This Row],[Max Capacity]]</f>
        <v>1.0324483775811208</v>
      </c>
      <c r="AE711" s="4">
        <f>Table3[[#This Row],[Repair Time (minutes)]]/Table3[[#This Row],[Number of Repairs]]</f>
        <v>10</v>
      </c>
      <c r="AF711" s="4">
        <f ca="1">Table3[[#This Row],[Total Operating Time (minutes)]]/Table3[[#This Row],[Number of failures]]</f>
        <v>58</v>
      </c>
      <c r="AG711" s="4">
        <f>Table3[[#This Row],[Orders Fulfilled]]/Table3[[#This Row],[Orders Received]]</f>
        <v>0.97222222222222221</v>
      </c>
      <c r="AH711" s="4">
        <f>Table3[[#This Row],[Units Produced]]/Table3[[#This Row],[Energy Consumed (kWh)]]</f>
        <v>6.8312676881038357</v>
      </c>
    </row>
    <row r="712" spans="1:34" x14ac:dyDescent="0.3">
      <c r="A712" s="1">
        <f t="shared" ca="1" si="44"/>
        <v>45026</v>
      </c>
      <c r="B712">
        <v>1</v>
      </c>
      <c r="C712" t="s">
        <v>18</v>
      </c>
      <c r="D712">
        <v>545</v>
      </c>
      <c r="E712">
        <v>529</v>
      </c>
      <c r="F712">
        <v>16</v>
      </c>
      <c r="G712">
        <f t="shared" ca="1" si="45"/>
        <v>66</v>
      </c>
      <c r="H712">
        <v>18</v>
      </c>
      <c r="I712">
        <v>519</v>
      </c>
      <c r="J712">
        <v>1</v>
      </c>
      <c r="K712">
        <v>148.04</v>
      </c>
      <c r="L712">
        <v>41</v>
      </c>
      <c r="M712">
        <v>64</v>
      </c>
      <c r="N712">
        <v>3.78</v>
      </c>
      <c r="O712">
        <v>646</v>
      </c>
      <c r="P712">
        <f t="shared" ca="1" si="46"/>
        <v>4</v>
      </c>
      <c r="Q712">
        <v>27</v>
      </c>
      <c r="R712">
        <v>5</v>
      </c>
      <c r="S712">
        <v>5.73</v>
      </c>
      <c r="T712">
        <f t="shared" ca="1" si="47"/>
        <v>561</v>
      </c>
      <c r="U712" s="2">
        <f ca="1">Table3[[#This Row],[Total Operating Time (minutes)]]/Table3[[#This Row],[Production planning Time(minutes)]]</f>
        <v>0.92513368983957223</v>
      </c>
      <c r="V712" s="2">
        <f>Table3[[#This Row],[Units Produced]]/Table3[[#This Row],[Max Capacity]]</f>
        <v>0.84365325077399378</v>
      </c>
      <c r="W712" s="2">
        <f>Table3[[#This Row],[Good Units]]/Table3[[#This Row],[Units Produced]]</f>
        <v>0.97064220183486238</v>
      </c>
      <c r="X712" s="2">
        <f>Table3[[#This Row],[Total Operating Time (minutes)]]/Table3[[#This Row],[Units Produced]]</f>
        <v>0.95229357798165137</v>
      </c>
      <c r="Y712" s="2">
        <f>Table3[[#This Row],[Defective Units]]/Table3[[#This Row],[Units Produced]]</f>
        <v>2.9357798165137616E-2</v>
      </c>
      <c r="Z712" s="4">
        <f ca="1">Table3[[#This Row],[Total Operating Time (minutes)]]/Table3[[#This Row],[Available Time(minutes)]]</f>
        <v>7.8636363636363633</v>
      </c>
      <c r="AA712" s="2">
        <f>Table3[[#This Row],[Good Units]]/Table3[[#This Row],[Units Produced]]</f>
        <v>0.97064220183486238</v>
      </c>
      <c r="AB712" s="2">
        <f>Table3[[#This Row],[Scrap Units]]/Table3[[#This Row],[Units Produced]]</f>
        <v>1.834862385321101E-3</v>
      </c>
      <c r="AC712" s="4">
        <f>Table3[[#This Row],[Units Produced]]/Table3[[#This Row],[Shift]]</f>
        <v>545</v>
      </c>
      <c r="AD712" s="2">
        <f>Table3[[#This Row],[Units Produced]]/Table3[[#This Row],[Max Capacity]]</f>
        <v>0.84365325077399378</v>
      </c>
      <c r="AE712" s="4">
        <f>Table3[[#This Row],[Repair Time (minutes)]]/Table3[[#This Row],[Number of Repairs]]</f>
        <v>5.4</v>
      </c>
      <c r="AF712" s="4">
        <f ca="1">Table3[[#This Row],[Total Operating Time (minutes)]]/Table3[[#This Row],[Number of failures]]</f>
        <v>129.75</v>
      </c>
      <c r="AG712" s="4">
        <f>Table3[[#This Row],[Orders Fulfilled]]/Table3[[#This Row],[Orders Received]]</f>
        <v>0.640625</v>
      </c>
      <c r="AH712" s="4">
        <f>Table3[[#This Row],[Units Produced]]/Table3[[#This Row],[Energy Consumed (kWh)]]</f>
        <v>3.6814374493380169</v>
      </c>
    </row>
    <row r="713" spans="1:34" x14ac:dyDescent="0.3">
      <c r="A713" s="1">
        <f t="shared" ca="1" si="44"/>
        <v>45246</v>
      </c>
      <c r="B713">
        <v>3</v>
      </c>
      <c r="C713" t="s">
        <v>21</v>
      </c>
      <c r="D713">
        <v>469</v>
      </c>
      <c r="E713">
        <v>451</v>
      </c>
      <c r="F713">
        <v>18</v>
      </c>
      <c r="G713">
        <f t="shared" ca="1" si="45"/>
        <v>64</v>
      </c>
      <c r="H713">
        <v>39</v>
      </c>
      <c r="I713">
        <v>564</v>
      </c>
      <c r="J713">
        <v>4</v>
      </c>
      <c r="K713">
        <v>177</v>
      </c>
      <c r="L713">
        <v>46</v>
      </c>
      <c r="M713">
        <v>48</v>
      </c>
      <c r="N713">
        <v>4.45</v>
      </c>
      <c r="O713">
        <v>647</v>
      </c>
      <c r="P713">
        <f t="shared" ca="1" si="46"/>
        <v>6</v>
      </c>
      <c r="Q713">
        <v>40</v>
      </c>
      <c r="R713">
        <v>5</v>
      </c>
      <c r="S713">
        <v>7.05</v>
      </c>
      <c r="T713">
        <f t="shared" ca="1" si="47"/>
        <v>576</v>
      </c>
      <c r="U713" s="2">
        <f ca="1">Table3[[#This Row],[Total Operating Time (minutes)]]/Table3[[#This Row],[Production planning Time(minutes)]]</f>
        <v>0.97916666666666663</v>
      </c>
      <c r="V713" s="2">
        <f>Table3[[#This Row],[Units Produced]]/Table3[[#This Row],[Max Capacity]]</f>
        <v>0.72488408037094276</v>
      </c>
      <c r="W713" s="2">
        <f>Table3[[#This Row],[Good Units]]/Table3[[#This Row],[Units Produced]]</f>
        <v>0.96162046908315568</v>
      </c>
      <c r="X713" s="2">
        <f>Table3[[#This Row],[Total Operating Time (minutes)]]/Table3[[#This Row],[Units Produced]]</f>
        <v>1.2025586353944564</v>
      </c>
      <c r="Y713" s="2">
        <f>Table3[[#This Row],[Defective Units]]/Table3[[#This Row],[Units Produced]]</f>
        <v>3.8379530916844352E-2</v>
      </c>
      <c r="Z713" s="4">
        <f ca="1">Table3[[#This Row],[Total Operating Time (minutes)]]/Table3[[#This Row],[Available Time(minutes)]]</f>
        <v>8.8125</v>
      </c>
      <c r="AA713" s="2">
        <f>Table3[[#This Row],[Good Units]]/Table3[[#This Row],[Units Produced]]</f>
        <v>0.96162046908315568</v>
      </c>
      <c r="AB713" s="2">
        <f>Table3[[#This Row],[Scrap Units]]/Table3[[#This Row],[Units Produced]]</f>
        <v>8.5287846481876331E-3</v>
      </c>
      <c r="AC713" s="4">
        <f>Table3[[#This Row],[Units Produced]]/Table3[[#This Row],[Shift]]</f>
        <v>156.33333333333334</v>
      </c>
      <c r="AD713" s="2">
        <f>Table3[[#This Row],[Units Produced]]/Table3[[#This Row],[Max Capacity]]</f>
        <v>0.72488408037094276</v>
      </c>
      <c r="AE713" s="4">
        <f>Table3[[#This Row],[Repair Time (minutes)]]/Table3[[#This Row],[Number of Repairs]]</f>
        <v>8</v>
      </c>
      <c r="AF713" s="4">
        <f ca="1">Table3[[#This Row],[Total Operating Time (minutes)]]/Table3[[#This Row],[Number of failures]]</f>
        <v>94</v>
      </c>
      <c r="AG713" s="4">
        <f>Table3[[#This Row],[Orders Fulfilled]]/Table3[[#This Row],[Orders Received]]</f>
        <v>0.95833333333333337</v>
      </c>
      <c r="AH713" s="4">
        <f>Table3[[#This Row],[Units Produced]]/Table3[[#This Row],[Energy Consumed (kWh)]]</f>
        <v>2.6497175141242937</v>
      </c>
    </row>
    <row r="714" spans="1:34" x14ac:dyDescent="0.3">
      <c r="A714" s="1">
        <f t="shared" ca="1" si="44"/>
        <v>44973</v>
      </c>
      <c r="B714">
        <v>2</v>
      </c>
      <c r="C714" t="s">
        <v>21</v>
      </c>
      <c r="D714">
        <v>658</v>
      </c>
      <c r="E714">
        <v>632</v>
      </c>
      <c r="F714">
        <v>26</v>
      </c>
      <c r="G714">
        <f t="shared" ca="1" si="45"/>
        <v>65</v>
      </c>
      <c r="H714">
        <v>23</v>
      </c>
      <c r="I714">
        <v>568</v>
      </c>
      <c r="J714">
        <v>1</v>
      </c>
      <c r="K714">
        <v>176.1</v>
      </c>
      <c r="L714">
        <v>34</v>
      </c>
      <c r="M714">
        <v>62</v>
      </c>
      <c r="N714">
        <v>3.73</v>
      </c>
      <c r="O714">
        <v>617</v>
      </c>
      <c r="P714">
        <f t="shared" ca="1" si="46"/>
        <v>5</v>
      </c>
      <c r="Q714">
        <v>23</v>
      </c>
      <c r="R714">
        <v>5</v>
      </c>
      <c r="S714">
        <v>4.87</v>
      </c>
      <c r="T714">
        <f t="shared" ca="1" si="47"/>
        <v>583</v>
      </c>
      <c r="U714" s="2">
        <f ca="1">Table3[[#This Row],[Total Operating Time (minutes)]]/Table3[[#This Row],[Production planning Time(minutes)]]</f>
        <v>0.97427101200686106</v>
      </c>
      <c r="V714" s="2">
        <f>Table3[[#This Row],[Units Produced]]/Table3[[#This Row],[Max Capacity]]</f>
        <v>1.0664505672609401</v>
      </c>
      <c r="W714" s="2">
        <f>Table3[[#This Row],[Good Units]]/Table3[[#This Row],[Units Produced]]</f>
        <v>0.96048632218844987</v>
      </c>
      <c r="X714" s="2">
        <f>Table3[[#This Row],[Total Operating Time (minutes)]]/Table3[[#This Row],[Units Produced]]</f>
        <v>0.86322188449848025</v>
      </c>
      <c r="Y714" s="2">
        <f>Table3[[#This Row],[Defective Units]]/Table3[[#This Row],[Units Produced]]</f>
        <v>3.9513677811550151E-2</v>
      </c>
      <c r="Z714" s="4">
        <f ca="1">Table3[[#This Row],[Total Operating Time (minutes)]]/Table3[[#This Row],[Available Time(minutes)]]</f>
        <v>8.7384615384615376</v>
      </c>
      <c r="AA714" s="2">
        <f>Table3[[#This Row],[Good Units]]/Table3[[#This Row],[Units Produced]]</f>
        <v>0.96048632218844987</v>
      </c>
      <c r="AB714" s="2">
        <f>Table3[[#This Row],[Scrap Units]]/Table3[[#This Row],[Units Produced]]</f>
        <v>1.5197568389057751E-3</v>
      </c>
      <c r="AC714" s="4">
        <f>Table3[[#This Row],[Units Produced]]/Table3[[#This Row],[Shift]]</f>
        <v>329</v>
      </c>
      <c r="AD714" s="2">
        <f>Table3[[#This Row],[Units Produced]]/Table3[[#This Row],[Max Capacity]]</f>
        <v>1.0664505672609401</v>
      </c>
      <c r="AE714" s="4">
        <f>Table3[[#This Row],[Repair Time (minutes)]]/Table3[[#This Row],[Number of Repairs]]</f>
        <v>4.5999999999999996</v>
      </c>
      <c r="AF714" s="4">
        <f ca="1">Table3[[#This Row],[Total Operating Time (minutes)]]/Table3[[#This Row],[Number of failures]]</f>
        <v>113.6</v>
      </c>
      <c r="AG714" s="4">
        <f>Table3[[#This Row],[Orders Fulfilled]]/Table3[[#This Row],[Orders Received]]</f>
        <v>0.54838709677419351</v>
      </c>
      <c r="AH714" s="4">
        <f>Table3[[#This Row],[Units Produced]]/Table3[[#This Row],[Energy Consumed (kWh)]]</f>
        <v>3.736513344690517</v>
      </c>
    </row>
    <row r="715" spans="1:34" x14ac:dyDescent="0.3">
      <c r="A715" s="1">
        <f t="shared" ca="1" si="44"/>
        <v>45037</v>
      </c>
      <c r="B715">
        <v>1</v>
      </c>
      <c r="C715" t="s">
        <v>19</v>
      </c>
      <c r="D715">
        <v>631</v>
      </c>
      <c r="E715">
        <v>621</v>
      </c>
      <c r="F715">
        <v>10</v>
      </c>
      <c r="G715">
        <f t="shared" ca="1" si="45"/>
        <v>69</v>
      </c>
      <c r="H715">
        <v>28</v>
      </c>
      <c r="I715">
        <v>482</v>
      </c>
      <c r="J715">
        <v>5</v>
      </c>
      <c r="K715">
        <v>135.26</v>
      </c>
      <c r="L715">
        <v>51</v>
      </c>
      <c r="M715">
        <v>44</v>
      </c>
      <c r="N715">
        <v>2.68</v>
      </c>
      <c r="O715">
        <v>673</v>
      </c>
      <c r="P715">
        <f t="shared" ca="1" si="46"/>
        <v>2</v>
      </c>
      <c r="Q715">
        <v>34</v>
      </c>
      <c r="R715">
        <v>1</v>
      </c>
      <c r="S715">
        <v>5.2</v>
      </c>
      <c r="T715">
        <f t="shared" ca="1" si="47"/>
        <v>515</v>
      </c>
      <c r="U715" s="2">
        <f ca="1">Table3[[#This Row],[Total Operating Time (minutes)]]/Table3[[#This Row],[Production planning Time(minutes)]]</f>
        <v>0.93592233009708736</v>
      </c>
      <c r="V715" s="2">
        <f>Table3[[#This Row],[Units Produced]]/Table3[[#This Row],[Max Capacity]]</f>
        <v>0.93759286775631501</v>
      </c>
      <c r="W715" s="2">
        <f>Table3[[#This Row],[Good Units]]/Table3[[#This Row],[Units Produced]]</f>
        <v>0.98415213946117275</v>
      </c>
      <c r="X715" s="2">
        <f>Table3[[#This Row],[Total Operating Time (minutes)]]/Table3[[#This Row],[Units Produced]]</f>
        <v>0.7638668779714739</v>
      </c>
      <c r="Y715" s="2">
        <f>Table3[[#This Row],[Defective Units]]/Table3[[#This Row],[Units Produced]]</f>
        <v>1.5847860538827259E-2</v>
      </c>
      <c r="Z715" s="4">
        <f ca="1">Table3[[#This Row],[Total Operating Time (minutes)]]/Table3[[#This Row],[Available Time(minutes)]]</f>
        <v>6.9855072463768115</v>
      </c>
      <c r="AA715" s="2">
        <f>Table3[[#This Row],[Good Units]]/Table3[[#This Row],[Units Produced]]</f>
        <v>0.98415213946117275</v>
      </c>
      <c r="AB715" s="2">
        <f>Table3[[#This Row],[Scrap Units]]/Table3[[#This Row],[Units Produced]]</f>
        <v>7.9239302694136295E-3</v>
      </c>
      <c r="AC715" s="4">
        <f>Table3[[#This Row],[Units Produced]]/Table3[[#This Row],[Shift]]</f>
        <v>631</v>
      </c>
      <c r="AD715" s="2">
        <f>Table3[[#This Row],[Units Produced]]/Table3[[#This Row],[Max Capacity]]</f>
        <v>0.93759286775631501</v>
      </c>
      <c r="AE715" s="4">
        <f>Table3[[#This Row],[Repair Time (minutes)]]/Table3[[#This Row],[Number of Repairs]]</f>
        <v>34</v>
      </c>
      <c r="AF715" s="4">
        <f ca="1">Table3[[#This Row],[Total Operating Time (minutes)]]/Table3[[#This Row],[Number of failures]]</f>
        <v>241</v>
      </c>
      <c r="AG715" s="4">
        <f>Table3[[#This Row],[Orders Fulfilled]]/Table3[[#This Row],[Orders Received]]</f>
        <v>1.1590909090909092</v>
      </c>
      <c r="AH715" s="4">
        <f>Table3[[#This Row],[Units Produced]]/Table3[[#This Row],[Energy Consumed (kWh)]]</f>
        <v>4.6650894573414172</v>
      </c>
    </row>
    <row r="716" spans="1:34" x14ac:dyDescent="0.3">
      <c r="A716" s="1">
        <f t="shared" ca="1" si="44"/>
        <v>45127</v>
      </c>
      <c r="B716">
        <v>2</v>
      </c>
      <c r="C716" t="s">
        <v>21</v>
      </c>
      <c r="D716">
        <v>440</v>
      </c>
      <c r="E716">
        <v>417</v>
      </c>
      <c r="F716">
        <v>23</v>
      </c>
      <c r="G716">
        <f t="shared" ca="1" si="45"/>
        <v>69</v>
      </c>
      <c r="H716">
        <v>50</v>
      </c>
      <c r="I716">
        <v>489</v>
      </c>
      <c r="J716">
        <v>3</v>
      </c>
      <c r="K716">
        <v>131.6</v>
      </c>
      <c r="L716">
        <v>31</v>
      </c>
      <c r="M716">
        <v>63</v>
      </c>
      <c r="N716">
        <v>4.2699999999999996</v>
      </c>
      <c r="O716">
        <v>690</v>
      </c>
      <c r="P716">
        <f t="shared" ca="1" si="46"/>
        <v>6</v>
      </c>
      <c r="Q716">
        <v>38</v>
      </c>
      <c r="R716">
        <v>4</v>
      </c>
      <c r="S716">
        <v>7.58</v>
      </c>
      <c r="T716">
        <f t="shared" ca="1" si="47"/>
        <v>591</v>
      </c>
      <c r="U716" s="2">
        <f ca="1">Table3[[#This Row],[Total Operating Time (minutes)]]/Table3[[#This Row],[Production planning Time(minutes)]]</f>
        <v>0.82741116751269039</v>
      </c>
      <c r="V716" s="2">
        <f>Table3[[#This Row],[Units Produced]]/Table3[[#This Row],[Max Capacity]]</f>
        <v>0.6376811594202898</v>
      </c>
      <c r="W716" s="2">
        <f>Table3[[#This Row],[Good Units]]/Table3[[#This Row],[Units Produced]]</f>
        <v>0.94772727272727275</v>
      </c>
      <c r="X716" s="2">
        <f>Table3[[#This Row],[Total Operating Time (minutes)]]/Table3[[#This Row],[Units Produced]]</f>
        <v>1.1113636363636363</v>
      </c>
      <c r="Y716" s="2">
        <f>Table3[[#This Row],[Defective Units]]/Table3[[#This Row],[Units Produced]]</f>
        <v>5.2272727272727269E-2</v>
      </c>
      <c r="Z716" s="4">
        <f ca="1">Table3[[#This Row],[Total Operating Time (minutes)]]/Table3[[#This Row],[Available Time(minutes)]]</f>
        <v>7.0869565217391308</v>
      </c>
      <c r="AA716" s="2">
        <f>Table3[[#This Row],[Good Units]]/Table3[[#This Row],[Units Produced]]</f>
        <v>0.94772727272727275</v>
      </c>
      <c r="AB716" s="2">
        <f>Table3[[#This Row],[Scrap Units]]/Table3[[#This Row],[Units Produced]]</f>
        <v>6.8181818181818179E-3</v>
      </c>
      <c r="AC716" s="4">
        <f>Table3[[#This Row],[Units Produced]]/Table3[[#This Row],[Shift]]</f>
        <v>220</v>
      </c>
      <c r="AD716" s="2">
        <f>Table3[[#This Row],[Units Produced]]/Table3[[#This Row],[Max Capacity]]</f>
        <v>0.6376811594202898</v>
      </c>
      <c r="AE716" s="4">
        <f>Table3[[#This Row],[Repair Time (minutes)]]/Table3[[#This Row],[Number of Repairs]]</f>
        <v>9.5</v>
      </c>
      <c r="AF716" s="4">
        <f ca="1">Table3[[#This Row],[Total Operating Time (minutes)]]/Table3[[#This Row],[Number of failures]]</f>
        <v>81.5</v>
      </c>
      <c r="AG716" s="4">
        <f>Table3[[#This Row],[Orders Fulfilled]]/Table3[[#This Row],[Orders Received]]</f>
        <v>0.49206349206349204</v>
      </c>
      <c r="AH716" s="4">
        <f>Table3[[#This Row],[Units Produced]]/Table3[[#This Row],[Energy Consumed (kWh)]]</f>
        <v>3.3434650455927053</v>
      </c>
    </row>
    <row r="717" spans="1:34" x14ac:dyDescent="0.3">
      <c r="A717" s="1">
        <f t="shared" ca="1" si="44"/>
        <v>45223</v>
      </c>
      <c r="B717">
        <v>2</v>
      </c>
      <c r="C717" t="s">
        <v>19</v>
      </c>
      <c r="D717">
        <v>668</v>
      </c>
      <c r="E717">
        <v>648</v>
      </c>
      <c r="F717">
        <v>20</v>
      </c>
      <c r="G717">
        <f t="shared" ca="1" si="45"/>
        <v>60</v>
      </c>
      <c r="H717">
        <v>42</v>
      </c>
      <c r="I717">
        <v>561</v>
      </c>
      <c r="J717">
        <v>2</v>
      </c>
      <c r="K717">
        <v>184.36</v>
      </c>
      <c r="L717">
        <v>60</v>
      </c>
      <c r="M717">
        <v>45</v>
      </c>
      <c r="N717">
        <v>4.0599999999999996</v>
      </c>
      <c r="O717">
        <v>615</v>
      </c>
      <c r="P717">
        <f t="shared" ca="1" si="46"/>
        <v>2</v>
      </c>
      <c r="Q717">
        <v>39</v>
      </c>
      <c r="R717">
        <v>4</v>
      </c>
      <c r="S717">
        <v>6.58</v>
      </c>
      <c r="T717">
        <f t="shared" ca="1" si="47"/>
        <v>577</v>
      </c>
      <c r="U717" s="2">
        <f ca="1">Table3[[#This Row],[Total Operating Time (minutes)]]/Table3[[#This Row],[Production planning Time(minutes)]]</f>
        <v>0.97227036395147315</v>
      </c>
      <c r="V717" s="2">
        <f>Table3[[#This Row],[Units Produced]]/Table3[[#This Row],[Max Capacity]]</f>
        <v>1.0861788617886179</v>
      </c>
      <c r="W717" s="2">
        <f>Table3[[#This Row],[Good Units]]/Table3[[#This Row],[Units Produced]]</f>
        <v>0.97005988023952094</v>
      </c>
      <c r="X717" s="2">
        <f>Table3[[#This Row],[Total Operating Time (minutes)]]/Table3[[#This Row],[Units Produced]]</f>
        <v>0.83982035928143717</v>
      </c>
      <c r="Y717" s="2">
        <f>Table3[[#This Row],[Defective Units]]/Table3[[#This Row],[Units Produced]]</f>
        <v>2.9940119760479042E-2</v>
      </c>
      <c r="Z717" s="4">
        <f ca="1">Table3[[#This Row],[Total Operating Time (minutes)]]/Table3[[#This Row],[Available Time(minutes)]]</f>
        <v>9.35</v>
      </c>
      <c r="AA717" s="2">
        <f>Table3[[#This Row],[Good Units]]/Table3[[#This Row],[Units Produced]]</f>
        <v>0.97005988023952094</v>
      </c>
      <c r="AB717" s="2">
        <f>Table3[[#This Row],[Scrap Units]]/Table3[[#This Row],[Units Produced]]</f>
        <v>2.9940119760479044E-3</v>
      </c>
      <c r="AC717" s="4">
        <f>Table3[[#This Row],[Units Produced]]/Table3[[#This Row],[Shift]]</f>
        <v>334</v>
      </c>
      <c r="AD717" s="2">
        <f>Table3[[#This Row],[Units Produced]]/Table3[[#This Row],[Max Capacity]]</f>
        <v>1.0861788617886179</v>
      </c>
      <c r="AE717" s="4">
        <f>Table3[[#This Row],[Repair Time (minutes)]]/Table3[[#This Row],[Number of Repairs]]</f>
        <v>9.75</v>
      </c>
      <c r="AF717" s="4">
        <f ca="1">Table3[[#This Row],[Total Operating Time (minutes)]]/Table3[[#This Row],[Number of failures]]</f>
        <v>280.5</v>
      </c>
      <c r="AG717" s="4">
        <f>Table3[[#This Row],[Orders Fulfilled]]/Table3[[#This Row],[Orders Received]]</f>
        <v>1.3333333333333333</v>
      </c>
      <c r="AH717" s="4">
        <f>Table3[[#This Row],[Units Produced]]/Table3[[#This Row],[Energy Consumed (kWh)]]</f>
        <v>3.6233456281188974</v>
      </c>
    </row>
    <row r="718" spans="1:34" x14ac:dyDescent="0.3">
      <c r="A718" s="1">
        <f t="shared" ca="1" si="44"/>
        <v>45072</v>
      </c>
      <c r="B718">
        <v>1</v>
      </c>
      <c r="C718" t="s">
        <v>20</v>
      </c>
      <c r="D718">
        <v>459</v>
      </c>
      <c r="E718">
        <v>435</v>
      </c>
      <c r="F718">
        <v>24</v>
      </c>
      <c r="G718">
        <f t="shared" ca="1" si="45"/>
        <v>61</v>
      </c>
      <c r="H718">
        <v>29</v>
      </c>
      <c r="I718">
        <v>584</v>
      </c>
      <c r="J718">
        <v>8</v>
      </c>
      <c r="K718">
        <v>152.74</v>
      </c>
      <c r="L718">
        <v>57</v>
      </c>
      <c r="M718">
        <v>66</v>
      </c>
      <c r="N718">
        <v>3.57</v>
      </c>
      <c r="O718">
        <v>652</v>
      </c>
      <c r="P718">
        <f t="shared" ca="1" si="46"/>
        <v>5</v>
      </c>
      <c r="Q718">
        <v>40</v>
      </c>
      <c r="R718">
        <v>4</v>
      </c>
      <c r="S718">
        <v>6.53</v>
      </c>
      <c r="T718">
        <f t="shared" ca="1" si="47"/>
        <v>576</v>
      </c>
      <c r="U718" s="2">
        <f ca="1">Table3[[#This Row],[Total Operating Time (minutes)]]/Table3[[#This Row],[Production planning Time(minutes)]]</f>
        <v>1.0138888888888888</v>
      </c>
      <c r="V718" s="2">
        <f>Table3[[#This Row],[Units Produced]]/Table3[[#This Row],[Max Capacity]]</f>
        <v>0.70398773006134974</v>
      </c>
      <c r="W718" s="2">
        <f>Table3[[#This Row],[Good Units]]/Table3[[#This Row],[Units Produced]]</f>
        <v>0.94771241830065356</v>
      </c>
      <c r="X718" s="2">
        <f>Table3[[#This Row],[Total Operating Time (minutes)]]/Table3[[#This Row],[Units Produced]]</f>
        <v>1.2723311546840959</v>
      </c>
      <c r="Y718" s="2">
        <f>Table3[[#This Row],[Defective Units]]/Table3[[#This Row],[Units Produced]]</f>
        <v>5.2287581699346407E-2</v>
      </c>
      <c r="Z718" s="4">
        <f ca="1">Table3[[#This Row],[Total Operating Time (minutes)]]/Table3[[#This Row],[Available Time(minutes)]]</f>
        <v>9.5737704918032787</v>
      </c>
      <c r="AA718" s="2">
        <f>Table3[[#This Row],[Good Units]]/Table3[[#This Row],[Units Produced]]</f>
        <v>0.94771241830065356</v>
      </c>
      <c r="AB718" s="2">
        <f>Table3[[#This Row],[Scrap Units]]/Table3[[#This Row],[Units Produced]]</f>
        <v>1.7429193899782137E-2</v>
      </c>
      <c r="AC718" s="4">
        <f>Table3[[#This Row],[Units Produced]]/Table3[[#This Row],[Shift]]</f>
        <v>459</v>
      </c>
      <c r="AD718" s="2">
        <f>Table3[[#This Row],[Units Produced]]/Table3[[#This Row],[Max Capacity]]</f>
        <v>0.70398773006134974</v>
      </c>
      <c r="AE718" s="4">
        <f>Table3[[#This Row],[Repair Time (minutes)]]/Table3[[#This Row],[Number of Repairs]]</f>
        <v>10</v>
      </c>
      <c r="AF718" s="4">
        <f ca="1">Table3[[#This Row],[Total Operating Time (minutes)]]/Table3[[#This Row],[Number of failures]]</f>
        <v>116.8</v>
      </c>
      <c r="AG718" s="4">
        <f>Table3[[#This Row],[Orders Fulfilled]]/Table3[[#This Row],[Orders Received]]</f>
        <v>0.86363636363636365</v>
      </c>
      <c r="AH718" s="4">
        <f>Table3[[#This Row],[Units Produced]]/Table3[[#This Row],[Energy Consumed (kWh)]]</f>
        <v>3.0051067172973678</v>
      </c>
    </row>
    <row r="719" spans="1:34" x14ac:dyDescent="0.3">
      <c r="A719" s="1">
        <f t="shared" ca="1" si="44"/>
        <v>45040</v>
      </c>
      <c r="B719">
        <v>3</v>
      </c>
      <c r="C719" t="s">
        <v>21</v>
      </c>
      <c r="D719">
        <v>660</v>
      </c>
      <c r="E719">
        <v>633</v>
      </c>
      <c r="F719">
        <v>27</v>
      </c>
      <c r="G719">
        <f t="shared" ca="1" si="45"/>
        <v>70</v>
      </c>
      <c r="H719">
        <v>41</v>
      </c>
      <c r="I719">
        <v>432</v>
      </c>
      <c r="J719">
        <v>6</v>
      </c>
      <c r="K719">
        <v>166.63</v>
      </c>
      <c r="L719">
        <v>59</v>
      </c>
      <c r="M719">
        <v>51</v>
      </c>
      <c r="N719">
        <v>2.0099999999999998</v>
      </c>
      <c r="O719">
        <v>647</v>
      </c>
      <c r="P719">
        <f t="shared" ca="1" si="46"/>
        <v>5</v>
      </c>
      <c r="Q719">
        <v>29</v>
      </c>
      <c r="R719">
        <v>5</v>
      </c>
      <c r="S719">
        <v>7.31</v>
      </c>
      <c r="T719">
        <f t="shared" ca="1" si="47"/>
        <v>565</v>
      </c>
      <c r="U719" s="2">
        <f ca="1">Table3[[#This Row],[Total Operating Time (minutes)]]/Table3[[#This Row],[Production planning Time(minutes)]]</f>
        <v>0.76460176991150441</v>
      </c>
      <c r="V719" s="2">
        <f>Table3[[#This Row],[Units Produced]]/Table3[[#This Row],[Max Capacity]]</f>
        <v>1.0200927357032457</v>
      </c>
      <c r="W719" s="2">
        <f>Table3[[#This Row],[Good Units]]/Table3[[#This Row],[Units Produced]]</f>
        <v>0.95909090909090911</v>
      </c>
      <c r="X719" s="2">
        <f>Table3[[#This Row],[Total Operating Time (minutes)]]/Table3[[#This Row],[Units Produced]]</f>
        <v>0.65454545454545454</v>
      </c>
      <c r="Y719" s="2">
        <f>Table3[[#This Row],[Defective Units]]/Table3[[#This Row],[Units Produced]]</f>
        <v>4.0909090909090909E-2</v>
      </c>
      <c r="Z719" s="4">
        <f ca="1">Table3[[#This Row],[Total Operating Time (minutes)]]/Table3[[#This Row],[Available Time(minutes)]]</f>
        <v>6.1714285714285717</v>
      </c>
      <c r="AA719" s="2">
        <f>Table3[[#This Row],[Good Units]]/Table3[[#This Row],[Units Produced]]</f>
        <v>0.95909090909090911</v>
      </c>
      <c r="AB719" s="2">
        <f>Table3[[#This Row],[Scrap Units]]/Table3[[#This Row],[Units Produced]]</f>
        <v>9.0909090909090905E-3</v>
      </c>
      <c r="AC719" s="4">
        <f>Table3[[#This Row],[Units Produced]]/Table3[[#This Row],[Shift]]</f>
        <v>220</v>
      </c>
      <c r="AD719" s="2">
        <f>Table3[[#This Row],[Units Produced]]/Table3[[#This Row],[Max Capacity]]</f>
        <v>1.0200927357032457</v>
      </c>
      <c r="AE719" s="4">
        <f>Table3[[#This Row],[Repair Time (minutes)]]/Table3[[#This Row],[Number of Repairs]]</f>
        <v>5.8</v>
      </c>
      <c r="AF719" s="4">
        <f ca="1">Table3[[#This Row],[Total Operating Time (minutes)]]/Table3[[#This Row],[Number of failures]]</f>
        <v>86.4</v>
      </c>
      <c r="AG719" s="4">
        <f>Table3[[#This Row],[Orders Fulfilled]]/Table3[[#This Row],[Orders Received]]</f>
        <v>1.1568627450980393</v>
      </c>
      <c r="AH719" s="4">
        <f>Table3[[#This Row],[Units Produced]]/Table3[[#This Row],[Energy Consumed (kWh)]]</f>
        <v>3.9608713917061755</v>
      </c>
    </row>
    <row r="720" spans="1:34" x14ac:dyDescent="0.3">
      <c r="A720" s="1">
        <f t="shared" ca="1" si="44"/>
        <v>44995</v>
      </c>
      <c r="B720">
        <v>2</v>
      </c>
      <c r="C720" t="s">
        <v>17</v>
      </c>
      <c r="D720">
        <v>552</v>
      </c>
      <c r="E720">
        <v>535</v>
      </c>
      <c r="F720">
        <v>17</v>
      </c>
      <c r="G720">
        <f t="shared" ca="1" si="45"/>
        <v>65</v>
      </c>
      <c r="H720">
        <v>17</v>
      </c>
      <c r="I720">
        <v>594</v>
      </c>
      <c r="J720">
        <v>5</v>
      </c>
      <c r="K720">
        <v>105.08</v>
      </c>
      <c r="L720">
        <v>32</v>
      </c>
      <c r="M720">
        <v>37</v>
      </c>
      <c r="N720">
        <v>4.5</v>
      </c>
      <c r="O720">
        <v>612</v>
      </c>
      <c r="P720">
        <f t="shared" ca="1" si="46"/>
        <v>3</v>
      </c>
      <c r="Q720">
        <v>29</v>
      </c>
      <c r="R720">
        <v>1</v>
      </c>
      <c r="S720">
        <v>6.15</v>
      </c>
      <c r="T720">
        <f t="shared" ca="1" si="47"/>
        <v>544</v>
      </c>
      <c r="U720" s="2">
        <f ca="1">Table3[[#This Row],[Total Operating Time (minutes)]]/Table3[[#This Row],[Production planning Time(minutes)]]</f>
        <v>1.0919117647058822</v>
      </c>
      <c r="V720" s="2">
        <f>Table3[[#This Row],[Units Produced]]/Table3[[#This Row],[Max Capacity]]</f>
        <v>0.90196078431372551</v>
      </c>
      <c r="W720" s="2">
        <f>Table3[[#This Row],[Good Units]]/Table3[[#This Row],[Units Produced]]</f>
        <v>0.96920289855072461</v>
      </c>
      <c r="X720" s="2">
        <f>Table3[[#This Row],[Total Operating Time (minutes)]]/Table3[[#This Row],[Units Produced]]</f>
        <v>1.076086956521739</v>
      </c>
      <c r="Y720" s="2">
        <f>Table3[[#This Row],[Defective Units]]/Table3[[#This Row],[Units Produced]]</f>
        <v>3.0797101449275364E-2</v>
      </c>
      <c r="Z720" s="4">
        <f ca="1">Table3[[#This Row],[Total Operating Time (minutes)]]/Table3[[#This Row],[Available Time(minutes)]]</f>
        <v>9.138461538461538</v>
      </c>
      <c r="AA720" s="2">
        <f>Table3[[#This Row],[Good Units]]/Table3[[#This Row],[Units Produced]]</f>
        <v>0.96920289855072461</v>
      </c>
      <c r="AB720" s="2">
        <f>Table3[[#This Row],[Scrap Units]]/Table3[[#This Row],[Units Produced]]</f>
        <v>9.057971014492754E-3</v>
      </c>
      <c r="AC720" s="4">
        <f>Table3[[#This Row],[Units Produced]]/Table3[[#This Row],[Shift]]</f>
        <v>276</v>
      </c>
      <c r="AD720" s="2">
        <f>Table3[[#This Row],[Units Produced]]/Table3[[#This Row],[Max Capacity]]</f>
        <v>0.90196078431372551</v>
      </c>
      <c r="AE720" s="4">
        <f>Table3[[#This Row],[Repair Time (minutes)]]/Table3[[#This Row],[Number of Repairs]]</f>
        <v>29</v>
      </c>
      <c r="AF720" s="4">
        <f ca="1">Table3[[#This Row],[Total Operating Time (minutes)]]/Table3[[#This Row],[Number of failures]]</f>
        <v>198</v>
      </c>
      <c r="AG720" s="4">
        <f>Table3[[#This Row],[Orders Fulfilled]]/Table3[[#This Row],[Orders Received]]</f>
        <v>0.86486486486486491</v>
      </c>
      <c r="AH720" s="4">
        <f>Table3[[#This Row],[Units Produced]]/Table3[[#This Row],[Energy Consumed (kWh)]]</f>
        <v>5.2531404644080704</v>
      </c>
    </row>
    <row r="721" spans="1:34" x14ac:dyDescent="0.3">
      <c r="A721" s="1">
        <f t="shared" ca="1" si="44"/>
        <v>45111</v>
      </c>
      <c r="B721">
        <v>2</v>
      </c>
      <c r="C721" t="s">
        <v>21</v>
      </c>
      <c r="D721">
        <v>442</v>
      </c>
      <c r="E721">
        <v>412</v>
      </c>
      <c r="F721">
        <v>30</v>
      </c>
      <c r="G721">
        <f t="shared" ca="1" si="45"/>
        <v>60</v>
      </c>
      <c r="H721">
        <v>58</v>
      </c>
      <c r="I721">
        <v>554</v>
      </c>
      <c r="J721">
        <v>1</v>
      </c>
      <c r="K721">
        <v>192.98</v>
      </c>
      <c r="L721">
        <v>41</v>
      </c>
      <c r="M721">
        <v>63</v>
      </c>
      <c r="N721">
        <v>4.04</v>
      </c>
      <c r="O721">
        <v>624</v>
      </c>
      <c r="P721">
        <f t="shared" ca="1" si="46"/>
        <v>4</v>
      </c>
      <c r="Q721">
        <v>35</v>
      </c>
      <c r="R721">
        <v>3</v>
      </c>
      <c r="S721">
        <v>4.1399999999999997</v>
      </c>
      <c r="T721">
        <f t="shared" ca="1" si="47"/>
        <v>508</v>
      </c>
      <c r="U721" s="2">
        <f ca="1">Table3[[#This Row],[Total Operating Time (minutes)]]/Table3[[#This Row],[Production planning Time(minutes)]]</f>
        <v>1.0905511811023623</v>
      </c>
      <c r="V721" s="2">
        <f>Table3[[#This Row],[Units Produced]]/Table3[[#This Row],[Max Capacity]]</f>
        <v>0.70833333333333337</v>
      </c>
      <c r="W721" s="2">
        <f>Table3[[#This Row],[Good Units]]/Table3[[#This Row],[Units Produced]]</f>
        <v>0.9321266968325792</v>
      </c>
      <c r="X721" s="2">
        <f>Table3[[#This Row],[Total Operating Time (minutes)]]/Table3[[#This Row],[Units Produced]]</f>
        <v>1.253393665158371</v>
      </c>
      <c r="Y721" s="2">
        <f>Table3[[#This Row],[Defective Units]]/Table3[[#This Row],[Units Produced]]</f>
        <v>6.7873303167420809E-2</v>
      </c>
      <c r="Z721" s="4">
        <f ca="1">Table3[[#This Row],[Total Operating Time (minutes)]]/Table3[[#This Row],[Available Time(minutes)]]</f>
        <v>9.2333333333333325</v>
      </c>
      <c r="AA721" s="2">
        <f>Table3[[#This Row],[Good Units]]/Table3[[#This Row],[Units Produced]]</f>
        <v>0.9321266968325792</v>
      </c>
      <c r="AB721" s="2">
        <f>Table3[[#This Row],[Scrap Units]]/Table3[[#This Row],[Units Produced]]</f>
        <v>2.2624434389140274E-3</v>
      </c>
      <c r="AC721" s="4">
        <f>Table3[[#This Row],[Units Produced]]/Table3[[#This Row],[Shift]]</f>
        <v>221</v>
      </c>
      <c r="AD721" s="2">
        <f>Table3[[#This Row],[Units Produced]]/Table3[[#This Row],[Max Capacity]]</f>
        <v>0.70833333333333337</v>
      </c>
      <c r="AE721" s="4">
        <f>Table3[[#This Row],[Repair Time (minutes)]]/Table3[[#This Row],[Number of Repairs]]</f>
        <v>11.666666666666666</v>
      </c>
      <c r="AF721" s="4">
        <f ca="1">Table3[[#This Row],[Total Operating Time (minutes)]]/Table3[[#This Row],[Number of failures]]</f>
        <v>138.5</v>
      </c>
      <c r="AG721" s="4">
        <f>Table3[[#This Row],[Orders Fulfilled]]/Table3[[#This Row],[Orders Received]]</f>
        <v>0.65079365079365081</v>
      </c>
      <c r="AH721" s="4">
        <f>Table3[[#This Row],[Units Produced]]/Table3[[#This Row],[Energy Consumed (kWh)]]</f>
        <v>2.2903927868172871</v>
      </c>
    </row>
    <row r="722" spans="1:34" x14ac:dyDescent="0.3">
      <c r="A722" s="1">
        <f t="shared" ca="1" si="44"/>
        <v>45093</v>
      </c>
      <c r="B722">
        <v>3</v>
      </c>
      <c r="C722" t="s">
        <v>18</v>
      </c>
      <c r="D722">
        <v>547</v>
      </c>
      <c r="E722">
        <v>520</v>
      </c>
      <c r="F722">
        <v>27</v>
      </c>
      <c r="G722">
        <f t="shared" ca="1" si="45"/>
        <v>67</v>
      </c>
      <c r="H722">
        <v>22</v>
      </c>
      <c r="I722">
        <v>471</v>
      </c>
      <c r="J722">
        <v>8</v>
      </c>
      <c r="K722">
        <v>172.16</v>
      </c>
      <c r="L722">
        <v>43</v>
      </c>
      <c r="M722">
        <v>52</v>
      </c>
      <c r="N722">
        <v>2.19</v>
      </c>
      <c r="O722">
        <v>672</v>
      </c>
      <c r="P722">
        <f t="shared" ca="1" si="46"/>
        <v>1</v>
      </c>
      <c r="Q722">
        <v>37</v>
      </c>
      <c r="R722">
        <v>5</v>
      </c>
      <c r="S722">
        <v>5.2</v>
      </c>
      <c r="T722">
        <f t="shared" ca="1" si="47"/>
        <v>541</v>
      </c>
      <c r="U722" s="2">
        <f ca="1">Table3[[#This Row],[Total Operating Time (minutes)]]/Table3[[#This Row],[Production planning Time(minutes)]]</f>
        <v>0.87060998151571167</v>
      </c>
      <c r="V722" s="2">
        <f>Table3[[#This Row],[Units Produced]]/Table3[[#This Row],[Max Capacity]]</f>
        <v>0.81398809523809523</v>
      </c>
      <c r="W722" s="2">
        <f>Table3[[#This Row],[Good Units]]/Table3[[#This Row],[Units Produced]]</f>
        <v>0.95063985374771476</v>
      </c>
      <c r="X722" s="2">
        <f>Table3[[#This Row],[Total Operating Time (minutes)]]/Table3[[#This Row],[Units Produced]]</f>
        <v>0.86106032906764163</v>
      </c>
      <c r="Y722" s="2">
        <f>Table3[[#This Row],[Defective Units]]/Table3[[#This Row],[Units Produced]]</f>
        <v>4.9360146252285193E-2</v>
      </c>
      <c r="Z722" s="4">
        <f ca="1">Table3[[#This Row],[Total Operating Time (minutes)]]/Table3[[#This Row],[Available Time(minutes)]]</f>
        <v>7.0298507462686564</v>
      </c>
      <c r="AA722" s="2">
        <f>Table3[[#This Row],[Good Units]]/Table3[[#This Row],[Units Produced]]</f>
        <v>0.95063985374771476</v>
      </c>
      <c r="AB722" s="2">
        <f>Table3[[#This Row],[Scrap Units]]/Table3[[#This Row],[Units Produced]]</f>
        <v>1.4625228519195612E-2</v>
      </c>
      <c r="AC722" s="4">
        <f>Table3[[#This Row],[Units Produced]]/Table3[[#This Row],[Shift]]</f>
        <v>182.33333333333334</v>
      </c>
      <c r="AD722" s="2">
        <f>Table3[[#This Row],[Units Produced]]/Table3[[#This Row],[Max Capacity]]</f>
        <v>0.81398809523809523</v>
      </c>
      <c r="AE722" s="4">
        <f>Table3[[#This Row],[Repair Time (minutes)]]/Table3[[#This Row],[Number of Repairs]]</f>
        <v>7.4</v>
      </c>
      <c r="AF722" s="4">
        <f ca="1">Table3[[#This Row],[Total Operating Time (minutes)]]/Table3[[#This Row],[Number of failures]]</f>
        <v>471</v>
      </c>
      <c r="AG722" s="4">
        <f>Table3[[#This Row],[Orders Fulfilled]]/Table3[[#This Row],[Orders Received]]</f>
        <v>0.82692307692307687</v>
      </c>
      <c r="AH722" s="4">
        <f>Table3[[#This Row],[Units Produced]]/Table3[[#This Row],[Energy Consumed (kWh)]]</f>
        <v>3.1772769516728627</v>
      </c>
    </row>
    <row r="723" spans="1:34" x14ac:dyDescent="0.3">
      <c r="A723" s="1">
        <f t="shared" ca="1" si="44"/>
        <v>45002</v>
      </c>
      <c r="B723">
        <v>3</v>
      </c>
      <c r="C723" t="s">
        <v>20</v>
      </c>
      <c r="D723">
        <v>624</v>
      </c>
      <c r="E723">
        <v>595</v>
      </c>
      <c r="F723">
        <v>29</v>
      </c>
      <c r="G723">
        <f t="shared" ca="1" si="45"/>
        <v>61</v>
      </c>
      <c r="H723">
        <v>38</v>
      </c>
      <c r="I723">
        <v>578</v>
      </c>
      <c r="J723">
        <v>10</v>
      </c>
      <c r="K723">
        <v>128.97</v>
      </c>
      <c r="L723">
        <v>35</v>
      </c>
      <c r="M723">
        <v>54</v>
      </c>
      <c r="N723">
        <v>3.52</v>
      </c>
      <c r="O723">
        <v>672</v>
      </c>
      <c r="P723">
        <f t="shared" ca="1" si="46"/>
        <v>5</v>
      </c>
      <c r="Q723">
        <v>30</v>
      </c>
      <c r="R723">
        <v>5</v>
      </c>
      <c r="S723">
        <v>7.31</v>
      </c>
      <c r="T723">
        <f t="shared" ca="1" si="47"/>
        <v>560</v>
      </c>
      <c r="U723" s="2">
        <f ca="1">Table3[[#This Row],[Total Operating Time (minutes)]]/Table3[[#This Row],[Production planning Time(minutes)]]</f>
        <v>1.0321428571428573</v>
      </c>
      <c r="V723" s="2">
        <f>Table3[[#This Row],[Units Produced]]/Table3[[#This Row],[Max Capacity]]</f>
        <v>0.9285714285714286</v>
      </c>
      <c r="W723" s="2">
        <f>Table3[[#This Row],[Good Units]]/Table3[[#This Row],[Units Produced]]</f>
        <v>0.95352564102564108</v>
      </c>
      <c r="X723" s="2">
        <f>Table3[[#This Row],[Total Operating Time (minutes)]]/Table3[[#This Row],[Units Produced]]</f>
        <v>0.92628205128205132</v>
      </c>
      <c r="Y723" s="2">
        <f>Table3[[#This Row],[Defective Units]]/Table3[[#This Row],[Units Produced]]</f>
        <v>4.6474358974358976E-2</v>
      </c>
      <c r="Z723" s="4">
        <f ca="1">Table3[[#This Row],[Total Operating Time (minutes)]]/Table3[[#This Row],[Available Time(minutes)]]</f>
        <v>9.4754098360655732</v>
      </c>
      <c r="AA723" s="2">
        <f>Table3[[#This Row],[Good Units]]/Table3[[#This Row],[Units Produced]]</f>
        <v>0.95352564102564108</v>
      </c>
      <c r="AB723" s="2">
        <f>Table3[[#This Row],[Scrap Units]]/Table3[[#This Row],[Units Produced]]</f>
        <v>1.6025641025641024E-2</v>
      </c>
      <c r="AC723" s="4">
        <f>Table3[[#This Row],[Units Produced]]/Table3[[#This Row],[Shift]]</f>
        <v>208</v>
      </c>
      <c r="AD723" s="2">
        <f>Table3[[#This Row],[Units Produced]]/Table3[[#This Row],[Max Capacity]]</f>
        <v>0.9285714285714286</v>
      </c>
      <c r="AE723" s="4">
        <f>Table3[[#This Row],[Repair Time (minutes)]]/Table3[[#This Row],[Number of Repairs]]</f>
        <v>6</v>
      </c>
      <c r="AF723" s="4">
        <f ca="1">Table3[[#This Row],[Total Operating Time (minutes)]]/Table3[[#This Row],[Number of failures]]</f>
        <v>115.6</v>
      </c>
      <c r="AG723" s="4">
        <f>Table3[[#This Row],[Orders Fulfilled]]/Table3[[#This Row],[Orders Received]]</f>
        <v>0.64814814814814814</v>
      </c>
      <c r="AH723" s="4">
        <f>Table3[[#This Row],[Units Produced]]/Table3[[#This Row],[Energy Consumed (kWh)]]</f>
        <v>4.8383344963945101</v>
      </c>
    </row>
    <row r="724" spans="1:34" x14ac:dyDescent="0.3">
      <c r="A724" s="1">
        <f t="shared" ca="1" si="44"/>
        <v>45072</v>
      </c>
      <c r="B724">
        <v>1</v>
      </c>
      <c r="C724" t="s">
        <v>18</v>
      </c>
      <c r="D724">
        <v>429</v>
      </c>
      <c r="E724">
        <v>403</v>
      </c>
      <c r="F724">
        <v>26</v>
      </c>
      <c r="G724">
        <f t="shared" ca="1" si="45"/>
        <v>65</v>
      </c>
      <c r="H724">
        <v>13</v>
      </c>
      <c r="I724">
        <v>464</v>
      </c>
      <c r="J724">
        <v>1</v>
      </c>
      <c r="K724">
        <v>177.09</v>
      </c>
      <c r="L724">
        <v>52</v>
      </c>
      <c r="M724">
        <v>47</v>
      </c>
      <c r="N724">
        <v>3.34</v>
      </c>
      <c r="O724">
        <v>642</v>
      </c>
      <c r="P724">
        <f t="shared" ca="1" si="46"/>
        <v>1</v>
      </c>
      <c r="Q724">
        <v>24</v>
      </c>
      <c r="R724">
        <v>4</v>
      </c>
      <c r="S724">
        <v>4.25</v>
      </c>
      <c r="T724">
        <f t="shared" ca="1" si="47"/>
        <v>577</v>
      </c>
      <c r="U724" s="2">
        <f ca="1">Table3[[#This Row],[Total Operating Time (minutes)]]/Table3[[#This Row],[Production planning Time(minutes)]]</f>
        <v>0.80415944540727902</v>
      </c>
      <c r="V724" s="2">
        <f>Table3[[#This Row],[Units Produced]]/Table3[[#This Row],[Max Capacity]]</f>
        <v>0.66822429906542058</v>
      </c>
      <c r="W724" s="2">
        <f>Table3[[#This Row],[Good Units]]/Table3[[#This Row],[Units Produced]]</f>
        <v>0.93939393939393945</v>
      </c>
      <c r="X724" s="2">
        <f>Table3[[#This Row],[Total Operating Time (minutes)]]/Table3[[#This Row],[Units Produced]]</f>
        <v>1.0815850815850816</v>
      </c>
      <c r="Y724" s="2">
        <f>Table3[[#This Row],[Defective Units]]/Table3[[#This Row],[Units Produced]]</f>
        <v>6.0606060606060608E-2</v>
      </c>
      <c r="Z724" s="4">
        <f ca="1">Table3[[#This Row],[Total Operating Time (minutes)]]/Table3[[#This Row],[Available Time(minutes)]]</f>
        <v>7.1384615384615389</v>
      </c>
      <c r="AA724" s="2">
        <f>Table3[[#This Row],[Good Units]]/Table3[[#This Row],[Units Produced]]</f>
        <v>0.93939393939393945</v>
      </c>
      <c r="AB724" s="2">
        <f>Table3[[#This Row],[Scrap Units]]/Table3[[#This Row],[Units Produced]]</f>
        <v>2.331002331002331E-3</v>
      </c>
      <c r="AC724" s="4">
        <f>Table3[[#This Row],[Units Produced]]/Table3[[#This Row],[Shift]]</f>
        <v>429</v>
      </c>
      <c r="AD724" s="2">
        <f>Table3[[#This Row],[Units Produced]]/Table3[[#This Row],[Max Capacity]]</f>
        <v>0.66822429906542058</v>
      </c>
      <c r="AE724" s="4">
        <f>Table3[[#This Row],[Repair Time (minutes)]]/Table3[[#This Row],[Number of Repairs]]</f>
        <v>6</v>
      </c>
      <c r="AF724" s="4">
        <f ca="1">Table3[[#This Row],[Total Operating Time (minutes)]]/Table3[[#This Row],[Number of failures]]</f>
        <v>464</v>
      </c>
      <c r="AG724" s="4">
        <f>Table3[[#This Row],[Orders Fulfilled]]/Table3[[#This Row],[Orders Received]]</f>
        <v>1.1063829787234043</v>
      </c>
      <c r="AH724" s="4">
        <f>Table3[[#This Row],[Units Produced]]/Table3[[#This Row],[Energy Consumed (kWh)]]</f>
        <v>2.4224970354057258</v>
      </c>
    </row>
    <row r="725" spans="1:34" x14ac:dyDescent="0.3">
      <c r="A725" s="1">
        <f t="shared" ca="1" si="44"/>
        <v>45164</v>
      </c>
      <c r="B725">
        <v>3</v>
      </c>
      <c r="C725" t="s">
        <v>20</v>
      </c>
      <c r="D725">
        <v>642</v>
      </c>
      <c r="E725">
        <v>613</v>
      </c>
      <c r="F725">
        <v>29</v>
      </c>
      <c r="G725">
        <f t="shared" ca="1" si="45"/>
        <v>64</v>
      </c>
      <c r="H725">
        <v>58</v>
      </c>
      <c r="I725">
        <v>525</v>
      </c>
      <c r="J725">
        <v>1</v>
      </c>
      <c r="K725">
        <v>176.75</v>
      </c>
      <c r="L725">
        <v>40</v>
      </c>
      <c r="M725">
        <v>33</v>
      </c>
      <c r="N725">
        <v>3.64</v>
      </c>
      <c r="O725">
        <v>671</v>
      </c>
      <c r="P725">
        <f t="shared" ca="1" si="46"/>
        <v>6</v>
      </c>
      <c r="Q725">
        <v>30</v>
      </c>
      <c r="R725">
        <v>1</v>
      </c>
      <c r="S725">
        <v>3.72</v>
      </c>
      <c r="T725">
        <f t="shared" ca="1" si="47"/>
        <v>544</v>
      </c>
      <c r="U725" s="2">
        <f ca="1">Table3[[#This Row],[Total Operating Time (minutes)]]/Table3[[#This Row],[Production planning Time(minutes)]]</f>
        <v>0.96507352941176472</v>
      </c>
      <c r="V725" s="2">
        <f>Table3[[#This Row],[Units Produced]]/Table3[[#This Row],[Max Capacity]]</f>
        <v>0.9567809239940388</v>
      </c>
      <c r="W725" s="2">
        <f>Table3[[#This Row],[Good Units]]/Table3[[#This Row],[Units Produced]]</f>
        <v>0.95482866043613712</v>
      </c>
      <c r="X725" s="2">
        <f>Table3[[#This Row],[Total Operating Time (minutes)]]/Table3[[#This Row],[Units Produced]]</f>
        <v>0.81775700934579443</v>
      </c>
      <c r="Y725" s="2">
        <f>Table3[[#This Row],[Defective Units]]/Table3[[#This Row],[Units Produced]]</f>
        <v>4.5171339563862926E-2</v>
      </c>
      <c r="Z725" s="4">
        <f ca="1">Table3[[#This Row],[Total Operating Time (minutes)]]/Table3[[#This Row],[Available Time(minutes)]]</f>
        <v>8.203125</v>
      </c>
      <c r="AA725" s="2">
        <f>Table3[[#This Row],[Good Units]]/Table3[[#This Row],[Units Produced]]</f>
        <v>0.95482866043613712</v>
      </c>
      <c r="AB725" s="2">
        <f>Table3[[#This Row],[Scrap Units]]/Table3[[#This Row],[Units Produced]]</f>
        <v>1.557632398753894E-3</v>
      </c>
      <c r="AC725" s="4">
        <f>Table3[[#This Row],[Units Produced]]/Table3[[#This Row],[Shift]]</f>
        <v>214</v>
      </c>
      <c r="AD725" s="2">
        <f>Table3[[#This Row],[Units Produced]]/Table3[[#This Row],[Max Capacity]]</f>
        <v>0.9567809239940388</v>
      </c>
      <c r="AE725" s="4">
        <f>Table3[[#This Row],[Repair Time (minutes)]]/Table3[[#This Row],[Number of Repairs]]</f>
        <v>30</v>
      </c>
      <c r="AF725" s="4">
        <f ca="1">Table3[[#This Row],[Total Operating Time (minutes)]]/Table3[[#This Row],[Number of failures]]</f>
        <v>87.5</v>
      </c>
      <c r="AG725" s="4">
        <f>Table3[[#This Row],[Orders Fulfilled]]/Table3[[#This Row],[Orders Received]]</f>
        <v>1.2121212121212122</v>
      </c>
      <c r="AH725" s="4">
        <f>Table3[[#This Row],[Units Produced]]/Table3[[#This Row],[Energy Consumed (kWh)]]</f>
        <v>3.6322489391796324</v>
      </c>
    </row>
    <row r="726" spans="1:34" x14ac:dyDescent="0.3">
      <c r="A726" s="1">
        <f t="shared" ca="1" si="44"/>
        <v>45258</v>
      </c>
      <c r="B726">
        <v>2</v>
      </c>
      <c r="C726" t="s">
        <v>19</v>
      </c>
      <c r="D726">
        <v>581</v>
      </c>
      <c r="E726">
        <v>555</v>
      </c>
      <c r="F726">
        <v>26</v>
      </c>
      <c r="G726">
        <f t="shared" ca="1" si="45"/>
        <v>64</v>
      </c>
      <c r="H726">
        <v>37</v>
      </c>
      <c r="I726">
        <v>478</v>
      </c>
      <c r="J726">
        <v>8</v>
      </c>
      <c r="K726">
        <v>173.49</v>
      </c>
      <c r="L726">
        <v>52</v>
      </c>
      <c r="M726">
        <v>35</v>
      </c>
      <c r="N726">
        <v>3.92</v>
      </c>
      <c r="O726">
        <v>659</v>
      </c>
      <c r="P726">
        <f t="shared" ca="1" si="46"/>
        <v>3</v>
      </c>
      <c r="Q726">
        <v>27</v>
      </c>
      <c r="R726">
        <v>5</v>
      </c>
      <c r="S726">
        <v>5.23</v>
      </c>
      <c r="T726">
        <f t="shared" ca="1" si="47"/>
        <v>549</v>
      </c>
      <c r="U726" s="2">
        <f ca="1">Table3[[#This Row],[Total Operating Time (minutes)]]/Table3[[#This Row],[Production planning Time(minutes)]]</f>
        <v>0.87067395264116576</v>
      </c>
      <c r="V726" s="2">
        <f>Table3[[#This Row],[Units Produced]]/Table3[[#This Row],[Max Capacity]]</f>
        <v>0.88163884673748105</v>
      </c>
      <c r="W726" s="2">
        <f>Table3[[#This Row],[Good Units]]/Table3[[#This Row],[Units Produced]]</f>
        <v>0.95524956970740105</v>
      </c>
      <c r="X726" s="2">
        <f>Table3[[#This Row],[Total Operating Time (minutes)]]/Table3[[#This Row],[Units Produced]]</f>
        <v>0.82271944922547335</v>
      </c>
      <c r="Y726" s="2">
        <f>Table3[[#This Row],[Defective Units]]/Table3[[#This Row],[Units Produced]]</f>
        <v>4.4750430292598967E-2</v>
      </c>
      <c r="Z726" s="4">
        <f ca="1">Table3[[#This Row],[Total Operating Time (minutes)]]/Table3[[#This Row],[Available Time(minutes)]]</f>
        <v>7.46875</v>
      </c>
      <c r="AA726" s="2">
        <f>Table3[[#This Row],[Good Units]]/Table3[[#This Row],[Units Produced]]</f>
        <v>0.95524956970740105</v>
      </c>
      <c r="AB726" s="2">
        <f>Table3[[#This Row],[Scrap Units]]/Table3[[#This Row],[Units Produced]]</f>
        <v>1.3769363166953529E-2</v>
      </c>
      <c r="AC726" s="4">
        <f>Table3[[#This Row],[Units Produced]]/Table3[[#This Row],[Shift]]</f>
        <v>290.5</v>
      </c>
      <c r="AD726" s="2">
        <f>Table3[[#This Row],[Units Produced]]/Table3[[#This Row],[Max Capacity]]</f>
        <v>0.88163884673748105</v>
      </c>
      <c r="AE726" s="4">
        <f>Table3[[#This Row],[Repair Time (minutes)]]/Table3[[#This Row],[Number of Repairs]]</f>
        <v>5.4</v>
      </c>
      <c r="AF726" s="4">
        <f ca="1">Table3[[#This Row],[Total Operating Time (minutes)]]/Table3[[#This Row],[Number of failures]]</f>
        <v>159.33333333333334</v>
      </c>
      <c r="AG726" s="4">
        <f>Table3[[#This Row],[Orders Fulfilled]]/Table3[[#This Row],[Orders Received]]</f>
        <v>1.4857142857142858</v>
      </c>
      <c r="AH726" s="4">
        <f>Table3[[#This Row],[Units Produced]]/Table3[[#This Row],[Energy Consumed (kWh)]]</f>
        <v>3.3488961899821312</v>
      </c>
    </row>
    <row r="727" spans="1:34" x14ac:dyDescent="0.3">
      <c r="A727" s="1">
        <f t="shared" ca="1" si="44"/>
        <v>44992</v>
      </c>
      <c r="B727">
        <v>1</v>
      </c>
      <c r="C727" t="s">
        <v>20</v>
      </c>
      <c r="D727">
        <v>643</v>
      </c>
      <c r="E727">
        <v>615</v>
      </c>
      <c r="F727">
        <v>28</v>
      </c>
      <c r="G727">
        <f t="shared" ca="1" si="45"/>
        <v>62</v>
      </c>
      <c r="H727">
        <v>47</v>
      </c>
      <c r="I727">
        <v>539</v>
      </c>
      <c r="J727">
        <v>7</v>
      </c>
      <c r="K727">
        <v>110.59</v>
      </c>
      <c r="L727">
        <v>37</v>
      </c>
      <c r="M727">
        <v>56</v>
      </c>
      <c r="N727">
        <v>4.41</v>
      </c>
      <c r="O727">
        <v>650</v>
      </c>
      <c r="P727">
        <f t="shared" ca="1" si="46"/>
        <v>5</v>
      </c>
      <c r="Q727">
        <v>26</v>
      </c>
      <c r="R727">
        <v>2</v>
      </c>
      <c r="S727">
        <v>6.93</v>
      </c>
      <c r="T727">
        <f t="shared" ca="1" si="47"/>
        <v>539</v>
      </c>
      <c r="U727" s="2">
        <f ca="1">Table3[[#This Row],[Total Operating Time (minutes)]]/Table3[[#This Row],[Production planning Time(minutes)]]</f>
        <v>1</v>
      </c>
      <c r="V727" s="2">
        <f>Table3[[#This Row],[Units Produced]]/Table3[[#This Row],[Max Capacity]]</f>
        <v>0.98923076923076925</v>
      </c>
      <c r="W727" s="2">
        <f>Table3[[#This Row],[Good Units]]/Table3[[#This Row],[Units Produced]]</f>
        <v>0.95645412130637641</v>
      </c>
      <c r="X727" s="2">
        <f>Table3[[#This Row],[Total Operating Time (minutes)]]/Table3[[#This Row],[Units Produced]]</f>
        <v>0.83825816485225502</v>
      </c>
      <c r="Y727" s="2">
        <f>Table3[[#This Row],[Defective Units]]/Table3[[#This Row],[Units Produced]]</f>
        <v>4.3545878693623641E-2</v>
      </c>
      <c r="Z727" s="4">
        <f ca="1">Table3[[#This Row],[Total Operating Time (minutes)]]/Table3[[#This Row],[Available Time(minutes)]]</f>
        <v>8.693548387096774</v>
      </c>
      <c r="AA727" s="2">
        <f>Table3[[#This Row],[Good Units]]/Table3[[#This Row],[Units Produced]]</f>
        <v>0.95645412130637641</v>
      </c>
      <c r="AB727" s="2">
        <f>Table3[[#This Row],[Scrap Units]]/Table3[[#This Row],[Units Produced]]</f>
        <v>1.088646967340591E-2</v>
      </c>
      <c r="AC727" s="4">
        <f>Table3[[#This Row],[Units Produced]]/Table3[[#This Row],[Shift]]</f>
        <v>643</v>
      </c>
      <c r="AD727" s="2">
        <f>Table3[[#This Row],[Units Produced]]/Table3[[#This Row],[Max Capacity]]</f>
        <v>0.98923076923076925</v>
      </c>
      <c r="AE727" s="4">
        <f>Table3[[#This Row],[Repair Time (minutes)]]/Table3[[#This Row],[Number of Repairs]]</f>
        <v>13</v>
      </c>
      <c r="AF727" s="4">
        <f ca="1">Table3[[#This Row],[Total Operating Time (minutes)]]/Table3[[#This Row],[Number of failures]]</f>
        <v>107.8</v>
      </c>
      <c r="AG727" s="4">
        <f>Table3[[#This Row],[Orders Fulfilled]]/Table3[[#This Row],[Orders Received]]</f>
        <v>0.6607142857142857</v>
      </c>
      <c r="AH727" s="4">
        <f>Table3[[#This Row],[Units Produced]]/Table3[[#This Row],[Energy Consumed (kWh)]]</f>
        <v>5.8142689212406182</v>
      </c>
    </row>
    <row r="728" spans="1:34" x14ac:dyDescent="0.3">
      <c r="A728" s="1">
        <f t="shared" ca="1" si="44"/>
        <v>44966</v>
      </c>
      <c r="B728">
        <v>2</v>
      </c>
      <c r="C728" t="s">
        <v>20</v>
      </c>
      <c r="D728">
        <v>687</v>
      </c>
      <c r="E728">
        <v>677</v>
      </c>
      <c r="F728">
        <v>10</v>
      </c>
      <c r="G728">
        <f t="shared" ca="1" si="45"/>
        <v>60</v>
      </c>
      <c r="H728">
        <v>28</v>
      </c>
      <c r="I728">
        <v>589</v>
      </c>
      <c r="J728">
        <v>8</v>
      </c>
      <c r="K728">
        <v>191.82</v>
      </c>
      <c r="L728">
        <v>43</v>
      </c>
      <c r="M728">
        <v>41</v>
      </c>
      <c r="N728">
        <v>2.46</v>
      </c>
      <c r="O728">
        <v>609</v>
      </c>
      <c r="P728">
        <f t="shared" ca="1" si="46"/>
        <v>4</v>
      </c>
      <c r="Q728">
        <v>27</v>
      </c>
      <c r="R728">
        <v>2</v>
      </c>
      <c r="S728">
        <v>3.04</v>
      </c>
      <c r="T728">
        <f t="shared" ca="1" si="47"/>
        <v>546</v>
      </c>
      <c r="U728" s="2">
        <f ca="1">Table3[[#This Row],[Total Operating Time (minutes)]]/Table3[[#This Row],[Production planning Time(minutes)]]</f>
        <v>1.0787545787545787</v>
      </c>
      <c r="V728" s="2">
        <f>Table3[[#This Row],[Units Produced]]/Table3[[#This Row],[Max Capacity]]</f>
        <v>1.1280788177339902</v>
      </c>
      <c r="W728" s="2">
        <f>Table3[[#This Row],[Good Units]]/Table3[[#This Row],[Units Produced]]</f>
        <v>0.98544395924308592</v>
      </c>
      <c r="X728" s="2">
        <f>Table3[[#This Row],[Total Operating Time (minutes)]]/Table3[[#This Row],[Units Produced]]</f>
        <v>0.85735080058224167</v>
      </c>
      <c r="Y728" s="2">
        <f>Table3[[#This Row],[Defective Units]]/Table3[[#This Row],[Units Produced]]</f>
        <v>1.4556040756914119E-2</v>
      </c>
      <c r="Z728" s="4">
        <f ca="1">Table3[[#This Row],[Total Operating Time (minutes)]]/Table3[[#This Row],[Available Time(minutes)]]</f>
        <v>9.8166666666666664</v>
      </c>
      <c r="AA728" s="2">
        <f>Table3[[#This Row],[Good Units]]/Table3[[#This Row],[Units Produced]]</f>
        <v>0.98544395924308592</v>
      </c>
      <c r="AB728" s="2">
        <f>Table3[[#This Row],[Scrap Units]]/Table3[[#This Row],[Units Produced]]</f>
        <v>1.1644832605531296E-2</v>
      </c>
      <c r="AC728" s="4">
        <f>Table3[[#This Row],[Units Produced]]/Table3[[#This Row],[Shift]]</f>
        <v>343.5</v>
      </c>
      <c r="AD728" s="2">
        <f>Table3[[#This Row],[Units Produced]]/Table3[[#This Row],[Max Capacity]]</f>
        <v>1.1280788177339902</v>
      </c>
      <c r="AE728" s="4">
        <f>Table3[[#This Row],[Repair Time (minutes)]]/Table3[[#This Row],[Number of Repairs]]</f>
        <v>13.5</v>
      </c>
      <c r="AF728" s="4">
        <f ca="1">Table3[[#This Row],[Total Operating Time (minutes)]]/Table3[[#This Row],[Number of failures]]</f>
        <v>147.25</v>
      </c>
      <c r="AG728" s="4">
        <f>Table3[[#This Row],[Orders Fulfilled]]/Table3[[#This Row],[Orders Received]]</f>
        <v>1.0487804878048781</v>
      </c>
      <c r="AH728" s="4">
        <f>Table3[[#This Row],[Units Produced]]/Table3[[#This Row],[Energy Consumed (kWh)]]</f>
        <v>3.5814826399749768</v>
      </c>
    </row>
    <row r="729" spans="1:34" x14ac:dyDescent="0.3">
      <c r="A729" s="1">
        <f t="shared" ca="1" si="44"/>
        <v>45120</v>
      </c>
      <c r="B729">
        <v>3</v>
      </c>
      <c r="C729" t="s">
        <v>17</v>
      </c>
      <c r="D729">
        <v>535</v>
      </c>
      <c r="E729">
        <v>519</v>
      </c>
      <c r="F729">
        <v>16</v>
      </c>
      <c r="G729">
        <f t="shared" ca="1" si="45"/>
        <v>62</v>
      </c>
      <c r="H729">
        <v>13</v>
      </c>
      <c r="I729">
        <v>512</v>
      </c>
      <c r="J729">
        <v>9</v>
      </c>
      <c r="K729">
        <v>141.49</v>
      </c>
      <c r="L729">
        <v>30</v>
      </c>
      <c r="M729">
        <v>63</v>
      </c>
      <c r="N729">
        <v>3.22</v>
      </c>
      <c r="O729">
        <v>635</v>
      </c>
      <c r="P729">
        <f t="shared" ca="1" si="46"/>
        <v>5</v>
      </c>
      <c r="Q729">
        <v>22</v>
      </c>
      <c r="R729">
        <v>4</v>
      </c>
      <c r="S729">
        <v>6.22</v>
      </c>
      <c r="T729">
        <f t="shared" ca="1" si="47"/>
        <v>545</v>
      </c>
      <c r="U729" s="2">
        <f ca="1">Table3[[#This Row],[Total Operating Time (minutes)]]/Table3[[#This Row],[Production planning Time(minutes)]]</f>
        <v>0.93944954128440372</v>
      </c>
      <c r="V729" s="2">
        <f>Table3[[#This Row],[Units Produced]]/Table3[[#This Row],[Max Capacity]]</f>
        <v>0.84251968503937003</v>
      </c>
      <c r="W729" s="2">
        <f>Table3[[#This Row],[Good Units]]/Table3[[#This Row],[Units Produced]]</f>
        <v>0.97009345794392521</v>
      </c>
      <c r="X729" s="2">
        <f>Table3[[#This Row],[Total Operating Time (minutes)]]/Table3[[#This Row],[Units Produced]]</f>
        <v>0.95700934579439256</v>
      </c>
      <c r="Y729" s="2">
        <f>Table3[[#This Row],[Defective Units]]/Table3[[#This Row],[Units Produced]]</f>
        <v>2.9906542056074768E-2</v>
      </c>
      <c r="Z729" s="4">
        <f ca="1">Table3[[#This Row],[Total Operating Time (minutes)]]/Table3[[#This Row],[Available Time(minutes)]]</f>
        <v>8.258064516129032</v>
      </c>
      <c r="AA729" s="2">
        <f>Table3[[#This Row],[Good Units]]/Table3[[#This Row],[Units Produced]]</f>
        <v>0.97009345794392521</v>
      </c>
      <c r="AB729" s="2">
        <f>Table3[[#This Row],[Scrap Units]]/Table3[[#This Row],[Units Produced]]</f>
        <v>1.6822429906542057E-2</v>
      </c>
      <c r="AC729" s="4">
        <f>Table3[[#This Row],[Units Produced]]/Table3[[#This Row],[Shift]]</f>
        <v>178.33333333333334</v>
      </c>
      <c r="AD729" s="2">
        <f>Table3[[#This Row],[Units Produced]]/Table3[[#This Row],[Max Capacity]]</f>
        <v>0.84251968503937003</v>
      </c>
      <c r="AE729" s="4">
        <f>Table3[[#This Row],[Repair Time (minutes)]]/Table3[[#This Row],[Number of Repairs]]</f>
        <v>5.5</v>
      </c>
      <c r="AF729" s="4">
        <f ca="1">Table3[[#This Row],[Total Operating Time (minutes)]]/Table3[[#This Row],[Number of failures]]</f>
        <v>102.4</v>
      </c>
      <c r="AG729" s="4">
        <f>Table3[[#This Row],[Orders Fulfilled]]/Table3[[#This Row],[Orders Received]]</f>
        <v>0.47619047619047616</v>
      </c>
      <c r="AH729" s="4">
        <f>Table3[[#This Row],[Units Produced]]/Table3[[#This Row],[Energy Consumed (kWh)]]</f>
        <v>3.7811859495370697</v>
      </c>
    </row>
    <row r="730" spans="1:34" x14ac:dyDescent="0.3">
      <c r="A730" s="1">
        <f t="shared" ca="1" si="44"/>
        <v>45167</v>
      </c>
      <c r="B730">
        <v>3</v>
      </c>
      <c r="C730" t="s">
        <v>19</v>
      </c>
      <c r="D730">
        <v>590</v>
      </c>
      <c r="E730">
        <v>572</v>
      </c>
      <c r="F730">
        <v>18</v>
      </c>
      <c r="G730">
        <f t="shared" ca="1" si="45"/>
        <v>68</v>
      </c>
      <c r="H730">
        <v>38</v>
      </c>
      <c r="I730">
        <v>583</v>
      </c>
      <c r="J730">
        <v>3</v>
      </c>
      <c r="K730">
        <v>194.78</v>
      </c>
      <c r="L730">
        <v>57</v>
      </c>
      <c r="M730">
        <v>47</v>
      </c>
      <c r="N730">
        <v>4.93</v>
      </c>
      <c r="O730">
        <v>697</v>
      </c>
      <c r="P730">
        <f t="shared" ca="1" si="46"/>
        <v>2</v>
      </c>
      <c r="Q730">
        <v>30</v>
      </c>
      <c r="R730">
        <v>1</v>
      </c>
      <c r="S730">
        <v>3.84</v>
      </c>
      <c r="T730">
        <f t="shared" ca="1" si="47"/>
        <v>532</v>
      </c>
      <c r="U730" s="2">
        <f ca="1">Table3[[#This Row],[Total Operating Time (minutes)]]/Table3[[#This Row],[Production planning Time(minutes)]]</f>
        <v>1.0958646616541354</v>
      </c>
      <c r="V730" s="2">
        <f>Table3[[#This Row],[Units Produced]]/Table3[[#This Row],[Max Capacity]]</f>
        <v>0.84648493543758963</v>
      </c>
      <c r="W730" s="2">
        <f>Table3[[#This Row],[Good Units]]/Table3[[#This Row],[Units Produced]]</f>
        <v>0.96949152542372885</v>
      </c>
      <c r="X730" s="2">
        <f>Table3[[#This Row],[Total Operating Time (minutes)]]/Table3[[#This Row],[Units Produced]]</f>
        <v>0.98813559322033895</v>
      </c>
      <c r="Y730" s="2">
        <f>Table3[[#This Row],[Defective Units]]/Table3[[#This Row],[Units Produced]]</f>
        <v>3.0508474576271188E-2</v>
      </c>
      <c r="Z730" s="4">
        <f ca="1">Table3[[#This Row],[Total Operating Time (minutes)]]/Table3[[#This Row],[Available Time(minutes)]]</f>
        <v>8.5735294117647065</v>
      </c>
      <c r="AA730" s="2">
        <f>Table3[[#This Row],[Good Units]]/Table3[[#This Row],[Units Produced]]</f>
        <v>0.96949152542372885</v>
      </c>
      <c r="AB730" s="2">
        <f>Table3[[#This Row],[Scrap Units]]/Table3[[#This Row],[Units Produced]]</f>
        <v>5.084745762711864E-3</v>
      </c>
      <c r="AC730" s="4">
        <f>Table3[[#This Row],[Units Produced]]/Table3[[#This Row],[Shift]]</f>
        <v>196.66666666666666</v>
      </c>
      <c r="AD730" s="2">
        <f>Table3[[#This Row],[Units Produced]]/Table3[[#This Row],[Max Capacity]]</f>
        <v>0.84648493543758963</v>
      </c>
      <c r="AE730" s="4">
        <f>Table3[[#This Row],[Repair Time (minutes)]]/Table3[[#This Row],[Number of Repairs]]</f>
        <v>30</v>
      </c>
      <c r="AF730" s="4">
        <f ca="1">Table3[[#This Row],[Total Operating Time (minutes)]]/Table3[[#This Row],[Number of failures]]</f>
        <v>291.5</v>
      </c>
      <c r="AG730" s="4">
        <f>Table3[[#This Row],[Orders Fulfilled]]/Table3[[#This Row],[Orders Received]]</f>
        <v>1.2127659574468086</v>
      </c>
      <c r="AH730" s="4">
        <f>Table3[[#This Row],[Units Produced]]/Table3[[#This Row],[Energy Consumed (kWh)]]</f>
        <v>3.0290584248896191</v>
      </c>
    </row>
    <row r="731" spans="1:34" x14ac:dyDescent="0.3">
      <c r="A731" s="1">
        <f t="shared" ca="1" si="44"/>
        <v>44929</v>
      </c>
      <c r="B731">
        <v>2</v>
      </c>
      <c r="C731" t="s">
        <v>18</v>
      </c>
      <c r="D731">
        <v>491</v>
      </c>
      <c r="E731">
        <v>479</v>
      </c>
      <c r="F731">
        <v>12</v>
      </c>
      <c r="G731">
        <f t="shared" ca="1" si="45"/>
        <v>69</v>
      </c>
      <c r="H731">
        <v>43</v>
      </c>
      <c r="I731">
        <v>587</v>
      </c>
      <c r="J731">
        <v>6</v>
      </c>
      <c r="K731">
        <v>102.42</v>
      </c>
      <c r="L731">
        <v>38</v>
      </c>
      <c r="M731">
        <v>34</v>
      </c>
      <c r="N731">
        <v>3.85</v>
      </c>
      <c r="O731">
        <v>696</v>
      </c>
      <c r="P731">
        <f t="shared" ca="1" si="46"/>
        <v>2</v>
      </c>
      <c r="Q731">
        <v>20</v>
      </c>
      <c r="R731">
        <v>4</v>
      </c>
      <c r="S731">
        <v>7.7</v>
      </c>
      <c r="T731">
        <f t="shared" ca="1" si="47"/>
        <v>547</v>
      </c>
      <c r="U731" s="2">
        <f ca="1">Table3[[#This Row],[Total Operating Time (minutes)]]/Table3[[#This Row],[Production planning Time(minutes)]]</f>
        <v>1.0731261425959782</v>
      </c>
      <c r="V731" s="2">
        <f>Table3[[#This Row],[Units Produced]]/Table3[[#This Row],[Max Capacity]]</f>
        <v>0.70545977011494254</v>
      </c>
      <c r="W731" s="2">
        <f>Table3[[#This Row],[Good Units]]/Table3[[#This Row],[Units Produced]]</f>
        <v>0.97556008146639506</v>
      </c>
      <c r="X731" s="2">
        <f>Table3[[#This Row],[Total Operating Time (minutes)]]/Table3[[#This Row],[Units Produced]]</f>
        <v>1.1955193482688391</v>
      </c>
      <c r="Y731" s="2">
        <f>Table3[[#This Row],[Defective Units]]/Table3[[#This Row],[Units Produced]]</f>
        <v>2.4439918533604887E-2</v>
      </c>
      <c r="Z731" s="4">
        <f ca="1">Table3[[#This Row],[Total Operating Time (minutes)]]/Table3[[#This Row],[Available Time(minutes)]]</f>
        <v>8.5072463768115938</v>
      </c>
      <c r="AA731" s="2">
        <f>Table3[[#This Row],[Good Units]]/Table3[[#This Row],[Units Produced]]</f>
        <v>0.97556008146639506</v>
      </c>
      <c r="AB731" s="2">
        <f>Table3[[#This Row],[Scrap Units]]/Table3[[#This Row],[Units Produced]]</f>
        <v>1.2219959266802444E-2</v>
      </c>
      <c r="AC731" s="4">
        <f>Table3[[#This Row],[Units Produced]]/Table3[[#This Row],[Shift]]</f>
        <v>245.5</v>
      </c>
      <c r="AD731" s="2">
        <f>Table3[[#This Row],[Units Produced]]/Table3[[#This Row],[Max Capacity]]</f>
        <v>0.70545977011494254</v>
      </c>
      <c r="AE731" s="4">
        <f>Table3[[#This Row],[Repair Time (minutes)]]/Table3[[#This Row],[Number of Repairs]]</f>
        <v>5</v>
      </c>
      <c r="AF731" s="4">
        <f ca="1">Table3[[#This Row],[Total Operating Time (minutes)]]/Table3[[#This Row],[Number of failures]]</f>
        <v>293.5</v>
      </c>
      <c r="AG731" s="4">
        <f>Table3[[#This Row],[Orders Fulfilled]]/Table3[[#This Row],[Orders Received]]</f>
        <v>1.1176470588235294</v>
      </c>
      <c r="AH731" s="4">
        <f>Table3[[#This Row],[Units Produced]]/Table3[[#This Row],[Energy Consumed (kWh)]]</f>
        <v>4.7939855496973243</v>
      </c>
    </row>
    <row r="732" spans="1:34" x14ac:dyDescent="0.3">
      <c r="A732" s="1">
        <f t="shared" ca="1" si="44"/>
        <v>44994</v>
      </c>
      <c r="B732">
        <v>1</v>
      </c>
      <c r="C732" t="s">
        <v>19</v>
      </c>
      <c r="D732">
        <v>644</v>
      </c>
      <c r="E732">
        <v>624</v>
      </c>
      <c r="F732">
        <v>20</v>
      </c>
      <c r="G732">
        <f t="shared" ca="1" si="45"/>
        <v>61</v>
      </c>
      <c r="H732">
        <v>38</v>
      </c>
      <c r="I732">
        <v>532</v>
      </c>
      <c r="J732">
        <v>7</v>
      </c>
      <c r="K732">
        <v>162.34</v>
      </c>
      <c r="L732">
        <v>57</v>
      </c>
      <c r="M732">
        <v>43</v>
      </c>
      <c r="N732">
        <v>2.92</v>
      </c>
      <c r="O732">
        <v>683</v>
      </c>
      <c r="P732">
        <f t="shared" ca="1" si="46"/>
        <v>7</v>
      </c>
      <c r="Q732">
        <v>27</v>
      </c>
      <c r="R732">
        <v>3</v>
      </c>
      <c r="S732">
        <v>6.76</v>
      </c>
      <c r="T732">
        <f t="shared" ca="1" si="47"/>
        <v>593</v>
      </c>
      <c r="U732" s="2">
        <f ca="1">Table3[[#This Row],[Total Operating Time (minutes)]]/Table3[[#This Row],[Production planning Time(minutes)]]</f>
        <v>0.89713322091062397</v>
      </c>
      <c r="V732" s="2">
        <f>Table3[[#This Row],[Units Produced]]/Table3[[#This Row],[Max Capacity]]</f>
        <v>0.94289897510980969</v>
      </c>
      <c r="W732" s="2">
        <f>Table3[[#This Row],[Good Units]]/Table3[[#This Row],[Units Produced]]</f>
        <v>0.96894409937888204</v>
      </c>
      <c r="X732" s="2">
        <f>Table3[[#This Row],[Total Operating Time (minutes)]]/Table3[[#This Row],[Units Produced]]</f>
        <v>0.82608695652173914</v>
      </c>
      <c r="Y732" s="2">
        <f>Table3[[#This Row],[Defective Units]]/Table3[[#This Row],[Units Produced]]</f>
        <v>3.1055900621118012E-2</v>
      </c>
      <c r="Z732" s="4">
        <f ca="1">Table3[[#This Row],[Total Operating Time (minutes)]]/Table3[[#This Row],[Available Time(minutes)]]</f>
        <v>8.721311475409836</v>
      </c>
      <c r="AA732" s="2">
        <f>Table3[[#This Row],[Good Units]]/Table3[[#This Row],[Units Produced]]</f>
        <v>0.96894409937888204</v>
      </c>
      <c r="AB732" s="2">
        <f>Table3[[#This Row],[Scrap Units]]/Table3[[#This Row],[Units Produced]]</f>
        <v>1.0869565217391304E-2</v>
      </c>
      <c r="AC732" s="4">
        <f>Table3[[#This Row],[Units Produced]]/Table3[[#This Row],[Shift]]</f>
        <v>644</v>
      </c>
      <c r="AD732" s="2">
        <f>Table3[[#This Row],[Units Produced]]/Table3[[#This Row],[Max Capacity]]</f>
        <v>0.94289897510980969</v>
      </c>
      <c r="AE732" s="4">
        <f>Table3[[#This Row],[Repair Time (minutes)]]/Table3[[#This Row],[Number of Repairs]]</f>
        <v>9</v>
      </c>
      <c r="AF732" s="4">
        <f ca="1">Table3[[#This Row],[Total Operating Time (minutes)]]/Table3[[#This Row],[Number of failures]]</f>
        <v>76</v>
      </c>
      <c r="AG732" s="4">
        <f>Table3[[#This Row],[Orders Fulfilled]]/Table3[[#This Row],[Orders Received]]</f>
        <v>1.3255813953488371</v>
      </c>
      <c r="AH732" s="4">
        <f>Table3[[#This Row],[Units Produced]]/Table3[[#This Row],[Energy Consumed (kWh)]]</f>
        <v>3.9669828754465937</v>
      </c>
    </row>
    <row r="733" spans="1:34" x14ac:dyDescent="0.3">
      <c r="A733" s="1">
        <f t="shared" ca="1" si="44"/>
        <v>45185</v>
      </c>
      <c r="B733">
        <v>1</v>
      </c>
      <c r="C733" t="s">
        <v>18</v>
      </c>
      <c r="D733">
        <v>425</v>
      </c>
      <c r="E733">
        <v>403</v>
      </c>
      <c r="F733">
        <v>22</v>
      </c>
      <c r="G733">
        <f t="shared" ca="1" si="45"/>
        <v>64</v>
      </c>
      <c r="H733">
        <v>34</v>
      </c>
      <c r="I733">
        <v>558</v>
      </c>
      <c r="J733">
        <v>10</v>
      </c>
      <c r="K733">
        <v>119.14</v>
      </c>
      <c r="L733">
        <v>49</v>
      </c>
      <c r="M733">
        <v>43</v>
      </c>
      <c r="N733">
        <v>2.67</v>
      </c>
      <c r="O733">
        <v>666</v>
      </c>
      <c r="P733">
        <f t="shared" ca="1" si="46"/>
        <v>6</v>
      </c>
      <c r="Q733">
        <v>29</v>
      </c>
      <c r="R733">
        <v>1</v>
      </c>
      <c r="S733">
        <v>6.45</v>
      </c>
      <c r="T733">
        <f t="shared" ca="1" si="47"/>
        <v>568</v>
      </c>
      <c r="U733" s="2">
        <f ca="1">Table3[[#This Row],[Total Operating Time (minutes)]]/Table3[[#This Row],[Production planning Time(minutes)]]</f>
        <v>0.98239436619718312</v>
      </c>
      <c r="V733" s="2">
        <f>Table3[[#This Row],[Units Produced]]/Table3[[#This Row],[Max Capacity]]</f>
        <v>0.63813813813813813</v>
      </c>
      <c r="W733" s="2">
        <f>Table3[[#This Row],[Good Units]]/Table3[[#This Row],[Units Produced]]</f>
        <v>0.94823529411764707</v>
      </c>
      <c r="X733" s="2">
        <f>Table3[[#This Row],[Total Operating Time (minutes)]]/Table3[[#This Row],[Units Produced]]</f>
        <v>1.3129411764705883</v>
      </c>
      <c r="Y733" s="2">
        <f>Table3[[#This Row],[Defective Units]]/Table3[[#This Row],[Units Produced]]</f>
        <v>5.1764705882352942E-2</v>
      </c>
      <c r="Z733" s="4">
        <f ca="1">Table3[[#This Row],[Total Operating Time (minutes)]]/Table3[[#This Row],[Available Time(minutes)]]</f>
        <v>8.71875</v>
      </c>
      <c r="AA733" s="2">
        <f>Table3[[#This Row],[Good Units]]/Table3[[#This Row],[Units Produced]]</f>
        <v>0.94823529411764707</v>
      </c>
      <c r="AB733" s="2">
        <f>Table3[[#This Row],[Scrap Units]]/Table3[[#This Row],[Units Produced]]</f>
        <v>2.3529411764705882E-2</v>
      </c>
      <c r="AC733" s="4">
        <f>Table3[[#This Row],[Units Produced]]/Table3[[#This Row],[Shift]]</f>
        <v>425</v>
      </c>
      <c r="AD733" s="2">
        <f>Table3[[#This Row],[Units Produced]]/Table3[[#This Row],[Max Capacity]]</f>
        <v>0.63813813813813813</v>
      </c>
      <c r="AE733" s="4">
        <f>Table3[[#This Row],[Repair Time (minutes)]]/Table3[[#This Row],[Number of Repairs]]</f>
        <v>29</v>
      </c>
      <c r="AF733" s="4">
        <f ca="1">Table3[[#This Row],[Total Operating Time (minutes)]]/Table3[[#This Row],[Number of failures]]</f>
        <v>93</v>
      </c>
      <c r="AG733" s="4">
        <f>Table3[[#This Row],[Orders Fulfilled]]/Table3[[#This Row],[Orders Received]]</f>
        <v>1.1395348837209303</v>
      </c>
      <c r="AH733" s="4">
        <f>Table3[[#This Row],[Units Produced]]/Table3[[#This Row],[Energy Consumed (kWh)]]</f>
        <v>3.5672318281013933</v>
      </c>
    </row>
    <row r="734" spans="1:34" x14ac:dyDescent="0.3">
      <c r="A734" s="1">
        <f t="shared" ca="1" si="44"/>
        <v>45169</v>
      </c>
      <c r="B734">
        <v>1</v>
      </c>
      <c r="C734" t="s">
        <v>17</v>
      </c>
      <c r="D734">
        <v>553</v>
      </c>
      <c r="E734">
        <v>529</v>
      </c>
      <c r="F734">
        <v>24</v>
      </c>
      <c r="G734">
        <f t="shared" ca="1" si="45"/>
        <v>62</v>
      </c>
      <c r="H734">
        <v>24</v>
      </c>
      <c r="I734">
        <v>496</v>
      </c>
      <c r="J734">
        <v>3</v>
      </c>
      <c r="K734">
        <v>157.49</v>
      </c>
      <c r="L734">
        <v>52</v>
      </c>
      <c r="M734">
        <v>32</v>
      </c>
      <c r="N734">
        <v>4.53</v>
      </c>
      <c r="O734">
        <v>674</v>
      </c>
      <c r="P734">
        <f t="shared" ca="1" si="46"/>
        <v>3</v>
      </c>
      <c r="Q734">
        <v>21</v>
      </c>
      <c r="R734">
        <v>4</v>
      </c>
      <c r="S734">
        <v>3.64</v>
      </c>
      <c r="T734">
        <f t="shared" ca="1" si="47"/>
        <v>579</v>
      </c>
      <c r="U734" s="2">
        <f ca="1">Table3[[#This Row],[Total Operating Time (minutes)]]/Table3[[#This Row],[Production planning Time(minutes)]]</f>
        <v>0.85664939550949915</v>
      </c>
      <c r="V734" s="2">
        <f>Table3[[#This Row],[Units Produced]]/Table3[[#This Row],[Max Capacity]]</f>
        <v>0.82047477744807118</v>
      </c>
      <c r="W734" s="2">
        <f>Table3[[#This Row],[Good Units]]/Table3[[#This Row],[Units Produced]]</f>
        <v>0.95660036166365281</v>
      </c>
      <c r="X734" s="2">
        <f>Table3[[#This Row],[Total Operating Time (minutes)]]/Table3[[#This Row],[Units Produced]]</f>
        <v>0.89692585895117538</v>
      </c>
      <c r="Y734" s="2">
        <f>Table3[[#This Row],[Defective Units]]/Table3[[#This Row],[Units Produced]]</f>
        <v>4.3399638336347197E-2</v>
      </c>
      <c r="Z734" s="4">
        <f ca="1">Table3[[#This Row],[Total Operating Time (minutes)]]/Table3[[#This Row],[Available Time(minutes)]]</f>
        <v>8</v>
      </c>
      <c r="AA734" s="2">
        <f>Table3[[#This Row],[Good Units]]/Table3[[#This Row],[Units Produced]]</f>
        <v>0.95660036166365281</v>
      </c>
      <c r="AB734" s="2">
        <f>Table3[[#This Row],[Scrap Units]]/Table3[[#This Row],[Units Produced]]</f>
        <v>5.4249547920433997E-3</v>
      </c>
      <c r="AC734" s="4">
        <f>Table3[[#This Row],[Units Produced]]/Table3[[#This Row],[Shift]]</f>
        <v>553</v>
      </c>
      <c r="AD734" s="2">
        <f>Table3[[#This Row],[Units Produced]]/Table3[[#This Row],[Max Capacity]]</f>
        <v>0.82047477744807118</v>
      </c>
      <c r="AE734" s="4">
        <f>Table3[[#This Row],[Repair Time (minutes)]]/Table3[[#This Row],[Number of Repairs]]</f>
        <v>5.25</v>
      </c>
      <c r="AF734" s="4">
        <f ca="1">Table3[[#This Row],[Total Operating Time (minutes)]]/Table3[[#This Row],[Number of failures]]</f>
        <v>165.33333333333334</v>
      </c>
      <c r="AG734" s="4">
        <f>Table3[[#This Row],[Orders Fulfilled]]/Table3[[#This Row],[Orders Received]]</f>
        <v>1.625</v>
      </c>
      <c r="AH734" s="4">
        <f>Table3[[#This Row],[Units Produced]]/Table3[[#This Row],[Energy Consumed (kWh)]]</f>
        <v>3.5113340529557431</v>
      </c>
    </row>
    <row r="735" spans="1:34" x14ac:dyDescent="0.3">
      <c r="A735" s="1">
        <f t="shared" ca="1" si="44"/>
        <v>45216</v>
      </c>
      <c r="B735">
        <v>1</v>
      </c>
      <c r="C735" t="s">
        <v>18</v>
      </c>
      <c r="D735">
        <v>648</v>
      </c>
      <c r="E735">
        <v>619</v>
      </c>
      <c r="F735">
        <v>29</v>
      </c>
      <c r="G735">
        <f t="shared" ca="1" si="45"/>
        <v>68</v>
      </c>
      <c r="H735">
        <v>16</v>
      </c>
      <c r="I735">
        <v>448</v>
      </c>
      <c r="J735">
        <v>7</v>
      </c>
      <c r="K735">
        <v>108.7</v>
      </c>
      <c r="L735">
        <v>56</v>
      </c>
      <c r="M735">
        <v>67</v>
      </c>
      <c r="N735">
        <v>2.89</v>
      </c>
      <c r="O735">
        <v>628</v>
      </c>
      <c r="P735">
        <f t="shared" ca="1" si="46"/>
        <v>3</v>
      </c>
      <c r="Q735">
        <v>20</v>
      </c>
      <c r="R735">
        <v>1</v>
      </c>
      <c r="S735">
        <v>7.41</v>
      </c>
      <c r="T735">
        <f t="shared" ca="1" si="47"/>
        <v>526</v>
      </c>
      <c r="U735" s="2">
        <f ca="1">Table3[[#This Row],[Total Operating Time (minutes)]]/Table3[[#This Row],[Production planning Time(minutes)]]</f>
        <v>0.85171102661596954</v>
      </c>
      <c r="V735" s="2">
        <f>Table3[[#This Row],[Units Produced]]/Table3[[#This Row],[Max Capacity]]</f>
        <v>1.0318471337579618</v>
      </c>
      <c r="W735" s="2">
        <f>Table3[[#This Row],[Good Units]]/Table3[[#This Row],[Units Produced]]</f>
        <v>0.95524691358024694</v>
      </c>
      <c r="X735" s="2">
        <f>Table3[[#This Row],[Total Operating Time (minutes)]]/Table3[[#This Row],[Units Produced]]</f>
        <v>0.69135802469135799</v>
      </c>
      <c r="Y735" s="2">
        <f>Table3[[#This Row],[Defective Units]]/Table3[[#This Row],[Units Produced]]</f>
        <v>4.4753086419753084E-2</v>
      </c>
      <c r="Z735" s="4">
        <f ca="1">Table3[[#This Row],[Total Operating Time (minutes)]]/Table3[[#This Row],[Available Time(minutes)]]</f>
        <v>6.5882352941176467</v>
      </c>
      <c r="AA735" s="2">
        <f>Table3[[#This Row],[Good Units]]/Table3[[#This Row],[Units Produced]]</f>
        <v>0.95524691358024694</v>
      </c>
      <c r="AB735" s="2">
        <f>Table3[[#This Row],[Scrap Units]]/Table3[[#This Row],[Units Produced]]</f>
        <v>1.0802469135802469E-2</v>
      </c>
      <c r="AC735" s="4">
        <f>Table3[[#This Row],[Units Produced]]/Table3[[#This Row],[Shift]]</f>
        <v>648</v>
      </c>
      <c r="AD735" s="2">
        <f>Table3[[#This Row],[Units Produced]]/Table3[[#This Row],[Max Capacity]]</f>
        <v>1.0318471337579618</v>
      </c>
      <c r="AE735" s="4">
        <f>Table3[[#This Row],[Repair Time (minutes)]]/Table3[[#This Row],[Number of Repairs]]</f>
        <v>20</v>
      </c>
      <c r="AF735" s="4">
        <f ca="1">Table3[[#This Row],[Total Operating Time (minutes)]]/Table3[[#This Row],[Number of failures]]</f>
        <v>149.33333333333334</v>
      </c>
      <c r="AG735" s="4">
        <f>Table3[[#This Row],[Orders Fulfilled]]/Table3[[#This Row],[Orders Received]]</f>
        <v>0.83582089552238803</v>
      </c>
      <c r="AH735" s="4">
        <f>Table3[[#This Row],[Units Produced]]/Table3[[#This Row],[Energy Consumed (kWh)]]</f>
        <v>5.9613615455381783</v>
      </c>
    </row>
    <row r="736" spans="1:34" x14ac:dyDescent="0.3">
      <c r="A736" s="1">
        <f t="shared" ca="1" si="44"/>
        <v>45260</v>
      </c>
      <c r="B736">
        <v>3</v>
      </c>
      <c r="C736" t="s">
        <v>18</v>
      </c>
      <c r="D736">
        <v>416</v>
      </c>
      <c r="E736">
        <v>403</v>
      </c>
      <c r="F736">
        <v>13</v>
      </c>
      <c r="G736">
        <f t="shared" ca="1" si="45"/>
        <v>64</v>
      </c>
      <c r="H736">
        <v>37</v>
      </c>
      <c r="I736">
        <v>426</v>
      </c>
      <c r="J736">
        <v>9</v>
      </c>
      <c r="K736">
        <v>149.09</v>
      </c>
      <c r="L736">
        <v>48</v>
      </c>
      <c r="M736">
        <v>55</v>
      </c>
      <c r="N736">
        <v>2.14</v>
      </c>
      <c r="O736">
        <v>689</v>
      </c>
      <c r="P736">
        <f t="shared" ca="1" si="46"/>
        <v>7</v>
      </c>
      <c r="Q736">
        <v>20</v>
      </c>
      <c r="R736">
        <v>2</v>
      </c>
      <c r="S736">
        <v>6.04</v>
      </c>
      <c r="T736">
        <f t="shared" ca="1" si="47"/>
        <v>582</v>
      </c>
      <c r="U736" s="2">
        <f ca="1">Table3[[#This Row],[Total Operating Time (minutes)]]/Table3[[#This Row],[Production planning Time(minutes)]]</f>
        <v>0.73195876288659789</v>
      </c>
      <c r="V736" s="2">
        <f>Table3[[#This Row],[Units Produced]]/Table3[[#This Row],[Max Capacity]]</f>
        <v>0.60377358490566035</v>
      </c>
      <c r="W736" s="2">
        <f>Table3[[#This Row],[Good Units]]/Table3[[#This Row],[Units Produced]]</f>
        <v>0.96875</v>
      </c>
      <c r="X736" s="2">
        <f>Table3[[#This Row],[Total Operating Time (minutes)]]/Table3[[#This Row],[Units Produced]]</f>
        <v>1.0240384615384615</v>
      </c>
      <c r="Y736" s="2">
        <f>Table3[[#This Row],[Defective Units]]/Table3[[#This Row],[Units Produced]]</f>
        <v>3.125E-2</v>
      </c>
      <c r="Z736" s="4">
        <f ca="1">Table3[[#This Row],[Total Operating Time (minutes)]]/Table3[[#This Row],[Available Time(minutes)]]</f>
        <v>6.65625</v>
      </c>
      <c r="AA736" s="2">
        <f>Table3[[#This Row],[Good Units]]/Table3[[#This Row],[Units Produced]]</f>
        <v>0.96875</v>
      </c>
      <c r="AB736" s="2">
        <f>Table3[[#This Row],[Scrap Units]]/Table3[[#This Row],[Units Produced]]</f>
        <v>2.1634615384615384E-2</v>
      </c>
      <c r="AC736" s="4">
        <f>Table3[[#This Row],[Units Produced]]/Table3[[#This Row],[Shift]]</f>
        <v>138.66666666666666</v>
      </c>
      <c r="AD736" s="2">
        <f>Table3[[#This Row],[Units Produced]]/Table3[[#This Row],[Max Capacity]]</f>
        <v>0.60377358490566035</v>
      </c>
      <c r="AE736" s="4">
        <f>Table3[[#This Row],[Repair Time (minutes)]]/Table3[[#This Row],[Number of Repairs]]</f>
        <v>10</v>
      </c>
      <c r="AF736" s="4">
        <f ca="1">Table3[[#This Row],[Total Operating Time (minutes)]]/Table3[[#This Row],[Number of failures]]</f>
        <v>60.857142857142854</v>
      </c>
      <c r="AG736" s="4">
        <f>Table3[[#This Row],[Orders Fulfilled]]/Table3[[#This Row],[Orders Received]]</f>
        <v>0.87272727272727268</v>
      </c>
      <c r="AH736" s="4">
        <f>Table3[[#This Row],[Units Produced]]/Table3[[#This Row],[Energy Consumed (kWh)]]</f>
        <v>2.7902609162250989</v>
      </c>
    </row>
    <row r="737" spans="1:34" x14ac:dyDescent="0.3">
      <c r="A737" s="1">
        <f t="shared" ca="1" si="44"/>
        <v>45017</v>
      </c>
      <c r="B737">
        <v>2</v>
      </c>
      <c r="C737" t="s">
        <v>20</v>
      </c>
      <c r="D737">
        <v>645</v>
      </c>
      <c r="E737">
        <v>623</v>
      </c>
      <c r="F737">
        <v>22</v>
      </c>
      <c r="G737">
        <f t="shared" ca="1" si="45"/>
        <v>70</v>
      </c>
      <c r="H737">
        <v>17</v>
      </c>
      <c r="I737">
        <v>522</v>
      </c>
      <c r="J737">
        <v>9</v>
      </c>
      <c r="K737">
        <v>152.05000000000001</v>
      </c>
      <c r="L737">
        <v>53</v>
      </c>
      <c r="M737">
        <v>62</v>
      </c>
      <c r="N737">
        <v>3.29</v>
      </c>
      <c r="O737">
        <v>669</v>
      </c>
      <c r="P737">
        <f t="shared" ca="1" si="46"/>
        <v>7</v>
      </c>
      <c r="Q737">
        <v>31</v>
      </c>
      <c r="R737">
        <v>5</v>
      </c>
      <c r="S737">
        <v>6.01</v>
      </c>
      <c r="T737">
        <f t="shared" ca="1" si="47"/>
        <v>543</v>
      </c>
      <c r="U737" s="2">
        <f ca="1">Table3[[#This Row],[Total Operating Time (minutes)]]/Table3[[#This Row],[Production planning Time(minutes)]]</f>
        <v>0.96132596685082872</v>
      </c>
      <c r="V737" s="2">
        <f>Table3[[#This Row],[Units Produced]]/Table3[[#This Row],[Max Capacity]]</f>
        <v>0.9641255605381166</v>
      </c>
      <c r="W737" s="2">
        <f>Table3[[#This Row],[Good Units]]/Table3[[#This Row],[Units Produced]]</f>
        <v>0.96589147286821708</v>
      </c>
      <c r="X737" s="2">
        <f>Table3[[#This Row],[Total Operating Time (minutes)]]/Table3[[#This Row],[Units Produced]]</f>
        <v>0.80930232558139537</v>
      </c>
      <c r="Y737" s="2">
        <f>Table3[[#This Row],[Defective Units]]/Table3[[#This Row],[Units Produced]]</f>
        <v>3.4108527131782945E-2</v>
      </c>
      <c r="Z737" s="4">
        <f ca="1">Table3[[#This Row],[Total Operating Time (minutes)]]/Table3[[#This Row],[Available Time(minutes)]]</f>
        <v>7.4571428571428573</v>
      </c>
      <c r="AA737" s="2">
        <f>Table3[[#This Row],[Good Units]]/Table3[[#This Row],[Units Produced]]</f>
        <v>0.96589147286821708</v>
      </c>
      <c r="AB737" s="2">
        <f>Table3[[#This Row],[Scrap Units]]/Table3[[#This Row],[Units Produced]]</f>
        <v>1.3953488372093023E-2</v>
      </c>
      <c r="AC737" s="4">
        <f>Table3[[#This Row],[Units Produced]]/Table3[[#This Row],[Shift]]</f>
        <v>322.5</v>
      </c>
      <c r="AD737" s="2">
        <f>Table3[[#This Row],[Units Produced]]/Table3[[#This Row],[Max Capacity]]</f>
        <v>0.9641255605381166</v>
      </c>
      <c r="AE737" s="4">
        <f>Table3[[#This Row],[Repair Time (minutes)]]/Table3[[#This Row],[Number of Repairs]]</f>
        <v>6.2</v>
      </c>
      <c r="AF737" s="4">
        <f ca="1">Table3[[#This Row],[Total Operating Time (minutes)]]/Table3[[#This Row],[Number of failures]]</f>
        <v>74.571428571428569</v>
      </c>
      <c r="AG737" s="4">
        <f>Table3[[#This Row],[Orders Fulfilled]]/Table3[[#This Row],[Orders Received]]</f>
        <v>0.85483870967741937</v>
      </c>
      <c r="AH737" s="4">
        <f>Table3[[#This Row],[Units Produced]]/Table3[[#This Row],[Energy Consumed (kWh)]]</f>
        <v>4.2420256494574149</v>
      </c>
    </row>
    <row r="738" spans="1:34" x14ac:dyDescent="0.3">
      <c r="A738" s="1">
        <f t="shared" ca="1" si="44"/>
        <v>45200</v>
      </c>
      <c r="B738">
        <v>1</v>
      </c>
      <c r="C738" t="s">
        <v>21</v>
      </c>
      <c r="D738">
        <v>665</v>
      </c>
      <c r="E738">
        <v>646</v>
      </c>
      <c r="F738">
        <v>19</v>
      </c>
      <c r="G738">
        <f t="shared" ca="1" si="45"/>
        <v>63</v>
      </c>
      <c r="H738">
        <v>51</v>
      </c>
      <c r="I738">
        <v>576</v>
      </c>
      <c r="J738">
        <v>9</v>
      </c>
      <c r="K738">
        <v>112.25</v>
      </c>
      <c r="L738">
        <v>47</v>
      </c>
      <c r="M738">
        <v>52</v>
      </c>
      <c r="N738">
        <v>2.8</v>
      </c>
      <c r="O738">
        <v>647</v>
      </c>
      <c r="P738">
        <f t="shared" ca="1" si="46"/>
        <v>7</v>
      </c>
      <c r="Q738">
        <v>23</v>
      </c>
      <c r="R738">
        <v>1</v>
      </c>
      <c r="S738">
        <v>6.18</v>
      </c>
      <c r="T738">
        <f t="shared" ca="1" si="47"/>
        <v>528</v>
      </c>
      <c r="U738" s="2">
        <f ca="1">Table3[[#This Row],[Total Operating Time (minutes)]]/Table3[[#This Row],[Production planning Time(minutes)]]</f>
        <v>1.0909090909090908</v>
      </c>
      <c r="V738" s="2">
        <f>Table3[[#This Row],[Units Produced]]/Table3[[#This Row],[Max Capacity]]</f>
        <v>1.027820710973725</v>
      </c>
      <c r="W738" s="2">
        <f>Table3[[#This Row],[Good Units]]/Table3[[#This Row],[Units Produced]]</f>
        <v>0.97142857142857142</v>
      </c>
      <c r="X738" s="2">
        <f>Table3[[#This Row],[Total Operating Time (minutes)]]/Table3[[#This Row],[Units Produced]]</f>
        <v>0.86616541353383458</v>
      </c>
      <c r="Y738" s="2">
        <f>Table3[[#This Row],[Defective Units]]/Table3[[#This Row],[Units Produced]]</f>
        <v>2.8571428571428571E-2</v>
      </c>
      <c r="Z738" s="4">
        <f ca="1">Table3[[#This Row],[Total Operating Time (minutes)]]/Table3[[#This Row],[Available Time(minutes)]]</f>
        <v>9.1428571428571423</v>
      </c>
      <c r="AA738" s="2">
        <f>Table3[[#This Row],[Good Units]]/Table3[[#This Row],[Units Produced]]</f>
        <v>0.97142857142857142</v>
      </c>
      <c r="AB738" s="2">
        <f>Table3[[#This Row],[Scrap Units]]/Table3[[#This Row],[Units Produced]]</f>
        <v>1.3533834586466165E-2</v>
      </c>
      <c r="AC738" s="4">
        <f>Table3[[#This Row],[Units Produced]]/Table3[[#This Row],[Shift]]</f>
        <v>665</v>
      </c>
      <c r="AD738" s="2">
        <f>Table3[[#This Row],[Units Produced]]/Table3[[#This Row],[Max Capacity]]</f>
        <v>1.027820710973725</v>
      </c>
      <c r="AE738" s="4">
        <f>Table3[[#This Row],[Repair Time (minutes)]]/Table3[[#This Row],[Number of Repairs]]</f>
        <v>23</v>
      </c>
      <c r="AF738" s="4">
        <f ca="1">Table3[[#This Row],[Total Operating Time (minutes)]]/Table3[[#This Row],[Number of failures]]</f>
        <v>82.285714285714292</v>
      </c>
      <c r="AG738" s="4">
        <f>Table3[[#This Row],[Orders Fulfilled]]/Table3[[#This Row],[Orders Received]]</f>
        <v>0.90384615384615385</v>
      </c>
      <c r="AH738" s="4">
        <f>Table3[[#This Row],[Units Produced]]/Table3[[#This Row],[Energy Consumed (kWh)]]</f>
        <v>5.924276169265033</v>
      </c>
    </row>
    <row r="739" spans="1:34" x14ac:dyDescent="0.3">
      <c r="A739" s="1">
        <f t="shared" ca="1" si="44"/>
        <v>45269</v>
      </c>
      <c r="B739">
        <v>2</v>
      </c>
      <c r="C739" t="s">
        <v>21</v>
      </c>
      <c r="D739">
        <v>538</v>
      </c>
      <c r="E739">
        <v>518</v>
      </c>
      <c r="F739">
        <v>20</v>
      </c>
      <c r="G739">
        <f t="shared" ca="1" si="45"/>
        <v>67</v>
      </c>
      <c r="H739">
        <v>57</v>
      </c>
      <c r="I739">
        <v>592</v>
      </c>
      <c r="J739">
        <v>3</v>
      </c>
      <c r="K739">
        <v>152.24</v>
      </c>
      <c r="L739">
        <v>43</v>
      </c>
      <c r="M739">
        <v>46</v>
      </c>
      <c r="N739">
        <v>3.37</v>
      </c>
      <c r="O739">
        <v>696</v>
      </c>
      <c r="P739">
        <f t="shared" ca="1" si="46"/>
        <v>3</v>
      </c>
      <c r="Q739">
        <v>33</v>
      </c>
      <c r="R739">
        <v>1</v>
      </c>
      <c r="S739">
        <v>5.1100000000000003</v>
      </c>
      <c r="T739">
        <f t="shared" ca="1" si="47"/>
        <v>532</v>
      </c>
      <c r="U739" s="2">
        <f ca="1">Table3[[#This Row],[Total Operating Time (minutes)]]/Table3[[#This Row],[Production planning Time(minutes)]]</f>
        <v>1.112781954887218</v>
      </c>
      <c r="V739" s="2">
        <f>Table3[[#This Row],[Units Produced]]/Table3[[#This Row],[Max Capacity]]</f>
        <v>0.77298850574712641</v>
      </c>
      <c r="W739" s="2">
        <f>Table3[[#This Row],[Good Units]]/Table3[[#This Row],[Units Produced]]</f>
        <v>0.96282527881040891</v>
      </c>
      <c r="X739" s="2">
        <f>Table3[[#This Row],[Total Operating Time (minutes)]]/Table3[[#This Row],[Units Produced]]</f>
        <v>1.1003717472118959</v>
      </c>
      <c r="Y739" s="2">
        <f>Table3[[#This Row],[Defective Units]]/Table3[[#This Row],[Units Produced]]</f>
        <v>3.717472118959108E-2</v>
      </c>
      <c r="Z739" s="4">
        <f ca="1">Table3[[#This Row],[Total Operating Time (minutes)]]/Table3[[#This Row],[Available Time(minutes)]]</f>
        <v>8.8358208955223887</v>
      </c>
      <c r="AA739" s="2">
        <f>Table3[[#This Row],[Good Units]]/Table3[[#This Row],[Units Produced]]</f>
        <v>0.96282527881040891</v>
      </c>
      <c r="AB739" s="2">
        <f>Table3[[#This Row],[Scrap Units]]/Table3[[#This Row],[Units Produced]]</f>
        <v>5.5762081784386614E-3</v>
      </c>
      <c r="AC739" s="4">
        <f>Table3[[#This Row],[Units Produced]]/Table3[[#This Row],[Shift]]</f>
        <v>269</v>
      </c>
      <c r="AD739" s="2">
        <f>Table3[[#This Row],[Units Produced]]/Table3[[#This Row],[Max Capacity]]</f>
        <v>0.77298850574712641</v>
      </c>
      <c r="AE739" s="4">
        <f>Table3[[#This Row],[Repair Time (minutes)]]/Table3[[#This Row],[Number of Repairs]]</f>
        <v>33</v>
      </c>
      <c r="AF739" s="4">
        <f ca="1">Table3[[#This Row],[Total Operating Time (minutes)]]/Table3[[#This Row],[Number of failures]]</f>
        <v>197.33333333333334</v>
      </c>
      <c r="AG739" s="4">
        <f>Table3[[#This Row],[Orders Fulfilled]]/Table3[[#This Row],[Orders Received]]</f>
        <v>0.93478260869565222</v>
      </c>
      <c r="AH739" s="4">
        <f>Table3[[#This Row],[Units Produced]]/Table3[[#This Row],[Energy Consumed (kWh)]]</f>
        <v>3.5338938518129268</v>
      </c>
    </row>
    <row r="740" spans="1:34" x14ac:dyDescent="0.3">
      <c r="A740" s="1">
        <f t="shared" ca="1" si="44"/>
        <v>45003</v>
      </c>
      <c r="B740">
        <v>2</v>
      </c>
      <c r="C740" t="s">
        <v>17</v>
      </c>
      <c r="D740">
        <v>558</v>
      </c>
      <c r="E740">
        <v>534</v>
      </c>
      <c r="F740">
        <v>24</v>
      </c>
      <c r="G740">
        <f t="shared" ca="1" si="45"/>
        <v>60</v>
      </c>
      <c r="H740">
        <v>56</v>
      </c>
      <c r="I740">
        <v>557</v>
      </c>
      <c r="J740">
        <v>9</v>
      </c>
      <c r="K740">
        <v>162.88999999999999</v>
      </c>
      <c r="L740">
        <v>36</v>
      </c>
      <c r="M740">
        <v>63</v>
      </c>
      <c r="N740">
        <v>3.08</v>
      </c>
      <c r="O740">
        <v>682</v>
      </c>
      <c r="P740">
        <f t="shared" ca="1" si="46"/>
        <v>7</v>
      </c>
      <c r="Q740">
        <v>20</v>
      </c>
      <c r="R740">
        <v>2</v>
      </c>
      <c r="S740">
        <v>7.26</v>
      </c>
      <c r="T740">
        <f t="shared" ca="1" si="47"/>
        <v>595</v>
      </c>
      <c r="U740" s="2">
        <f ca="1">Table3[[#This Row],[Total Operating Time (minutes)]]/Table3[[#This Row],[Production planning Time(minutes)]]</f>
        <v>0.93613445378151261</v>
      </c>
      <c r="V740" s="2">
        <f>Table3[[#This Row],[Units Produced]]/Table3[[#This Row],[Max Capacity]]</f>
        <v>0.81818181818181823</v>
      </c>
      <c r="W740" s="2">
        <f>Table3[[#This Row],[Good Units]]/Table3[[#This Row],[Units Produced]]</f>
        <v>0.956989247311828</v>
      </c>
      <c r="X740" s="2">
        <f>Table3[[#This Row],[Total Operating Time (minutes)]]/Table3[[#This Row],[Units Produced]]</f>
        <v>0.99820788530465954</v>
      </c>
      <c r="Y740" s="2">
        <f>Table3[[#This Row],[Defective Units]]/Table3[[#This Row],[Units Produced]]</f>
        <v>4.3010752688172046E-2</v>
      </c>
      <c r="Z740" s="4">
        <f ca="1">Table3[[#This Row],[Total Operating Time (minutes)]]/Table3[[#This Row],[Available Time(minutes)]]</f>
        <v>9.2833333333333332</v>
      </c>
      <c r="AA740" s="2">
        <f>Table3[[#This Row],[Good Units]]/Table3[[#This Row],[Units Produced]]</f>
        <v>0.956989247311828</v>
      </c>
      <c r="AB740" s="2">
        <f>Table3[[#This Row],[Scrap Units]]/Table3[[#This Row],[Units Produced]]</f>
        <v>1.6129032258064516E-2</v>
      </c>
      <c r="AC740" s="4">
        <f>Table3[[#This Row],[Units Produced]]/Table3[[#This Row],[Shift]]</f>
        <v>279</v>
      </c>
      <c r="AD740" s="2">
        <f>Table3[[#This Row],[Units Produced]]/Table3[[#This Row],[Max Capacity]]</f>
        <v>0.81818181818181823</v>
      </c>
      <c r="AE740" s="4">
        <f>Table3[[#This Row],[Repair Time (minutes)]]/Table3[[#This Row],[Number of Repairs]]</f>
        <v>10</v>
      </c>
      <c r="AF740" s="4">
        <f ca="1">Table3[[#This Row],[Total Operating Time (minutes)]]/Table3[[#This Row],[Number of failures]]</f>
        <v>79.571428571428569</v>
      </c>
      <c r="AG740" s="4">
        <f>Table3[[#This Row],[Orders Fulfilled]]/Table3[[#This Row],[Orders Received]]</f>
        <v>0.5714285714285714</v>
      </c>
      <c r="AH740" s="4">
        <f>Table3[[#This Row],[Units Produced]]/Table3[[#This Row],[Energy Consumed (kWh)]]</f>
        <v>3.4256246546749343</v>
      </c>
    </row>
    <row r="741" spans="1:34" x14ac:dyDescent="0.3">
      <c r="A741" s="1">
        <f t="shared" ca="1" si="44"/>
        <v>45005</v>
      </c>
      <c r="B741">
        <v>2</v>
      </c>
      <c r="C741" t="s">
        <v>19</v>
      </c>
      <c r="D741">
        <v>684</v>
      </c>
      <c r="E741">
        <v>667</v>
      </c>
      <c r="F741">
        <v>17</v>
      </c>
      <c r="G741">
        <f t="shared" ca="1" si="45"/>
        <v>65</v>
      </c>
      <c r="H741">
        <v>28</v>
      </c>
      <c r="I741">
        <v>452</v>
      </c>
      <c r="J741">
        <v>6</v>
      </c>
      <c r="K741">
        <v>191.98</v>
      </c>
      <c r="L741">
        <v>46</v>
      </c>
      <c r="M741">
        <v>39</v>
      </c>
      <c r="N741">
        <v>4.09</v>
      </c>
      <c r="O741">
        <v>648</v>
      </c>
      <c r="P741">
        <f t="shared" ca="1" si="46"/>
        <v>7</v>
      </c>
      <c r="Q741">
        <v>23</v>
      </c>
      <c r="R741">
        <v>3</v>
      </c>
      <c r="S741">
        <v>6.79</v>
      </c>
      <c r="T741">
        <f t="shared" ca="1" si="47"/>
        <v>583</v>
      </c>
      <c r="U741" s="2">
        <f ca="1">Table3[[#This Row],[Total Operating Time (minutes)]]/Table3[[#This Row],[Production planning Time(minutes)]]</f>
        <v>0.77530017152658659</v>
      </c>
      <c r="V741" s="2">
        <f>Table3[[#This Row],[Units Produced]]/Table3[[#This Row],[Max Capacity]]</f>
        <v>1.0555555555555556</v>
      </c>
      <c r="W741" s="2">
        <f>Table3[[#This Row],[Good Units]]/Table3[[#This Row],[Units Produced]]</f>
        <v>0.97514619883040932</v>
      </c>
      <c r="X741" s="2">
        <f>Table3[[#This Row],[Total Operating Time (minutes)]]/Table3[[#This Row],[Units Produced]]</f>
        <v>0.66081871345029242</v>
      </c>
      <c r="Y741" s="2">
        <f>Table3[[#This Row],[Defective Units]]/Table3[[#This Row],[Units Produced]]</f>
        <v>2.4853801169590642E-2</v>
      </c>
      <c r="Z741" s="4">
        <f ca="1">Table3[[#This Row],[Total Operating Time (minutes)]]/Table3[[#This Row],[Available Time(minutes)]]</f>
        <v>6.953846153846154</v>
      </c>
      <c r="AA741" s="2">
        <f>Table3[[#This Row],[Good Units]]/Table3[[#This Row],[Units Produced]]</f>
        <v>0.97514619883040932</v>
      </c>
      <c r="AB741" s="2">
        <f>Table3[[#This Row],[Scrap Units]]/Table3[[#This Row],[Units Produced]]</f>
        <v>8.771929824561403E-3</v>
      </c>
      <c r="AC741" s="4">
        <f>Table3[[#This Row],[Units Produced]]/Table3[[#This Row],[Shift]]</f>
        <v>342</v>
      </c>
      <c r="AD741" s="2">
        <f>Table3[[#This Row],[Units Produced]]/Table3[[#This Row],[Max Capacity]]</f>
        <v>1.0555555555555556</v>
      </c>
      <c r="AE741" s="4">
        <f>Table3[[#This Row],[Repair Time (minutes)]]/Table3[[#This Row],[Number of Repairs]]</f>
        <v>7.666666666666667</v>
      </c>
      <c r="AF741" s="4">
        <f ca="1">Table3[[#This Row],[Total Operating Time (minutes)]]/Table3[[#This Row],[Number of failures]]</f>
        <v>64.571428571428569</v>
      </c>
      <c r="AG741" s="4">
        <f>Table3[[#This Row],[Orders Fulfilled]]/Table3[[#This Row],[Orders Received]]</f>
        <v>1.1794871794871795</v>
      </c>
      <c r="AH741" s="4">
        <f>Table3[[#This Row],[Units Produced]]/Table3[[#This Row],[Energy Consumed (kWh)]]</f>
        <v>3.5628711324096263</v>
      </c>
    </row>
    <row r="742" spans="1:34" x14ac:dyDescent="0.3">
      <c r="A742" s="1">
        <f t="shared" ca="1" si="44"/>
        <v>45190</v>
      </c>
      <c r="B742">
        <v>2</v>
      </c>
      <c r="C742" t="s">
        <v>17</v>
      </c>
      <c r="D742">
        <v>428</v>
      </c>
      <c r="E742">
        <v>409</v>
      </c>
      <c r="F742">
        <v>19</v>
      </c>
      <c r="G742">
        <f t="shared" ca="1" si="45"/>
        <v>66</v>
      </c>
      <c r="H742">
        <v>57</v>
      </c>
      <c r="I742">
        <v>488</v>
      </c>
      <c r="J742">
        <v>7</v>
      </c>
      <c r="K742">
        <v>156.84</v>
      </c>
      <c r="L742">
        <v>31</v>
      </c>
      <c r="M742">
        <v>37</v>
      </c>
      <c r="N742">
        <v>3.94</v>
      </c>
      <c r="O742">
        <v>634</v>
      </c>
      <c r="P742">
        <f t="shared" ca="1" si="46"/>
        <v>7</v>
      </c>
      <c r="Q742">
        <v>36</v>
      </c>
      <c r="R742">
        <v>5</v>
      </c>
      <c r="S742">
        <v>3.22</v>
      </c>
      <c r="T742">
        <f t="shared" ca="1" si="47"/>
        <v>533</v>
      </c>
      <c r="U742" s="2">
        <f ca="1">Table3[[#This Row],[Total Operating Time (minutes)]]/Table3[[#This Row],[Production planning Time(minutes)]]</f>
        <v>0.91557223264540333</v>
      </c>
      <c r="V742" s="2">
        <f>Table3[[#This Row],[Units Produced]]/Table3[[#This Row],[Max Capacity]]</f>
        <v>0.67507886435331232</v>
      </c>
      <c r="W742" s="2">
        <f>Table3[[#This Row],[Good Units]]/Table3[[#This Row],[Units Produced]]</f>
        <v>0.95560747663551404</v>
      </c>
      <c r="X742" s="2">
        <f>Table3[[#This Row],[Total Operating Time (minutes)]]/Table3[[#This Row],[Units Produced]]</f>
        <v>1.1401869158878504</v>
      </c>
      <c r="Y742" s="2">
        <f>Table3[[#This Row],[Defective Units]]/Table3[[#This Row],[Units Produced]]</f>
        <v>4.4392523364485979E-2</v>
      </c>
      <c r="Z742" s="4">
        <f ca="1">Table3[[#This Row],[Total Operating Time (minutes)]]/Table3[[#This Row],[Available Time(minutes)]]</f>
        <v>7.3939393939393936</v>
      </c>
      <c r="AA742" s="2">
        <f>Table3[[#This Row],[Good Units]]/Table3[[#This Row],[Units Produced]]</f>
        <v>0.95560747663551404</v>
      </c>
      <c r="AB742" s="2">
        <f>Table3[[#This Row],[Scrap Units]]/Table3[[#This Row],[Units Produced]]</f>
        <v>1.6355140186915886E-2</v>
      </c>
      <c r="AC742" s="4">
        <f>Table3[[#This Row],[Units Produced]]/Table3[[#This Row],[Shift]]</f>
        <v>214</v>
      </c>
      <c r="AD742" s="2">
        <f>Table3[[#This Row],[Units Produced]]/Table3[[#This Row],[Max Capacity]]</f>
        <v>0.67507886435331232</v>
      </c>
      <c r="AE742" s="4">
        <f>Table3[[#This Row],[Repair Time (minutes)]]/Table3[[#This Row],[Number of Repairs]]</f>
        <v>7.2</v>
      </c>
      <c r="AF742" s="4">
        <f ca="1">Table3[[#This Row],[Total Operating Time (minutes)]]/Table3[[#This Row],[Number of failures]]</f>
        <v>69.714285714285708</v>
      </c>
      <c r="AG742" s="4">
        <f>Table3[[#This Row],[Orders Fulfilled]]/Table3[[#This Row],[Orders Received]]</f>
        <v>0.83783783783783783</v>
      </c>
      <c r="AH742" s="4">
        <f>Table3[[#This Row],[Units Produced]]/Table3[[#This Row],[Energy Consumed (kWh)]]</f>
        <v>2.7288956898750318</v>
      </c>
    </row>
    <row r="743" spans="1:34" x14ac:dyDescent="0.3">
      <c r="A743" s="1">
        <f t="shared" ca="1" si="44"/>
        <v>45141</v>
      </c>
      <c r="B743">
        <v>1</v>
      </c>
      <c r="C743" t="s">
        <v>18</v>
      </c>
      <c r="D743">
        <v>614</v>
      </c>
      <c r="E743">
        <v>584</v>
      </c>
      <c r="F743">
        <v>30</v>
      </c>
      <c r="G743">
        <f t="shared" ca="1" si="45"/>
        <v>60</v>
      </c>
      <c r="H743">
        <v>38</v>
      </c>
      <c r="I743">
        <v>434</v>
      </c>
      <c r="J743">
        <v>9</v>
      </c>
      <c r="K743">
        <v>180.06</v>
      </c>
      <c r="L743">
        <v>40</v>
      </c>
      <c r="M743">
        <v>33</v>
      </c>
      <c r="N743">
        <v>4.96</v>
      </c>
      <c r="O743">
        <v>630</v>
      </c>
      <c r="P743">
        <f t="shared" ca="1" si="46"/>
        <v>2</v>
      </c>
      <c r="Q743">
        <v>32</v>
      </c>
      <c r="R743">
        <v>5</v>
      </c>
      <c r="S743">
        <v>3.72</v>
      </c>
      <c r="T743">
        <f t="shared" ca="1" si="47"/>
        <v>537</v>
      </c>
      <c r="U743" s="2">
        <f ca="1">Table3[[#This Row],[Total Operating Time (minutes)]]/Table3[[#This Row],[Production planning Time(minutes)]]</f>
        <v>0.8081936685288641</v>
      </c>
      <c r="V743" s="2">
        <f>Table3[[#This Row],[Units Produced]]/Table3[[#This Row],[Max Capacity]]</f>
        <v>0.97460317460317458</v>
      </c>
      <c r="W743" s="2">
        <f>Table3[[#This Row],[Good Units]]/Table3[[#This Row],[Units Produced]]</f>
        <v>0.95114006514657978</v>
      </c>
      <c r="X743" s="2">
        <f>Table3[[#This Row],[Total Operating Time (minutes)]]/Table3[[#This Row],[Units Produced]]</f>
        <v>0.70684039087947881</v>
      </c>
      <c r="Y743" s="2">
        <f>Table3[[#This Row],[Defective Units]]/Table3[[#This Row],[Units Produced]]</f>
        <v>4.8859934853420196E-2</v>
      </c>
      <c r="Z743" s="4">
        <f ca="1">Table3[[#This Row],[Total Operating Time (minutes)]]/Table3[[#This Row],[Available Time(minutes)]]</f>
        <v>7.2333333333333334</v>
      </c>
      <c r="AA743" s="2">
        <f>Table3[[#This Row],[Good Units]]/Table3[[#This Row],[Units Produced]]</f>
        <v>0.95114006514657978</v>
      </c>
      <c r="AB743" s="2">
        <f>Table3[[#This Row],[Scrap Units]]/Table3[[#This Row],[Units Produced]]</f>
        <v>1.4657980456026058E-2</v>
      </c>
      <c r="AC743" s="4">
        <f>Table3[[#This Row],[Units Produced]]/Table3[[#This Row],[Shift]]</f>
        <v>614</v>
      </c>
      <c r="AD743" s="2">
        <f>Table3[[#This Row],[Units Produced]]/Table3[[#This Row],[Max Capacity]]</f>
        <v>0.97460317460317458</v>
      </c>
      <c r="AE743" s="4">
        <f>Table3[[#This Row],[Repair Time (minutes)]]/Table3[[#This Row],[Number of Repairs]]</f>
        <v>6.4</v>
      </c>
      <c r="AF743" s="4">
        <f ca="1">Table3[[#This Row],[Total Operating Time (minutes)]]/Table3[[#This Row],[Number of failures]]</f>
        <v>217</v>
      </c>
      <c r="AG743" s="4">
        <f>Table3[[#This Row],[Orders Fulfilled]]/Table3[[#This Row],[Orders Received]]</f>
        <v>1.2121212121212122</v>
      </c>
      <c r="AH743" s="4">
        <f>Table3[[#This Row],[Units Produced]]/Table3[[#This Row],[Energy Consumed (kWh)]]</f>
        <v>3.4099744529601246</v>
      </c>
    </row>
    <row r="744" spans="1:34" x14ac:dyDescent="0.3">
      <c r="A744" s="1">
        <f t="shared" ca="1" si="44"/>
        <v>45095</v>
      </c>
      <c r="B744">
        <v>2</v>
      </c>
      <c r="C744" t="s">
        <v>21</v>
      </c>
      <c r="D744">
        <v>512</v>
      </c>
      <c r="E744">
        <v>496</v>
      </c>
      <c r="F744">
        <v>16</v>
      </c>
      <c r="G744">
        <f t="shared" ca="1" si="45"/>
        <v>62</v>
      </c>
      <c r="H744">
        <v>57</v>
      </c>
      <c r="I744">
        <v>600</v>
      </c>
      <c r="J744">
        <v>3</v>
      </c>
      <c r="K744">
        <v>119.23</v>
      </c>
      <c r="L744">
        <v>57</v>
      </c>
      <c r="M744">
        <v>69</v>
      </c>
      <c r="N744">
        <v>3.57</v>
      </c>
      <c r="O744">
        <v>629</v>
      </c>
      <c r="P744">
        <f t="shared" ca="1" si="46"/>
        <v>3</v>
      </c>
      <c r="Q744">
        <v>26</v>
      </c>
      <c r="R744">
        <v>3</v>
      </c>
      <c r="S744">
        <v>5.49</v>
      </c>
      <c r="T744">
        <f t="shared" ca="1" si="47"/>
        <v>559</v>
      </c>
      <c r="U744" s="2">
        <f ca="1">Table3[[#This Row],[Total Operating Time (minutes)]]/Table3[[#This Row],[Production planning Time(minutes)]]</f>
        <v>1.0733452593917709</v>
      </c>
      <c r="V744" s="2">
        <f>Table3[[#This Row],[Units Produced]]/Table3[[#This Row],[Max Capacity]]</f>
        <v>0.81399046104928463</v>
      </c>
      <c r="W744" s="2">
        <f>Table3[[#This Row],[Good Units]]/Table3[[#This Row],[Units Produced]]</f>
        <v>0.96875</v>
      </c>
      <c r="X744" s="2">
        <f>Table3[[#This Row],[Total Operating Time (minutes)]]/Table3[[#This Row],[Units Produced]]</f>
        <v>1.171875</v>
      </c>
      <c r="Y744" s="2">
        <f>Table3[[#This Row],[Defective Units]]/Table3[[#This Row],[Units Produced]]</f>
        <v>3.125E-2</v>
      </c>
      <c r="Z744" s="4">
        <f ca="1">Table3[[#This Row],[Total Operating Time (minutes)]]/Table3[[#This Row],[Available Time(minutes)]]</f>
        <v>9.67741935483871</v>
      </c>
      <c r="AA744" s="2">
        <f>Table3[[#This Row],[Good Units]]/Table3[[#This Row],[Units Produced]]</f>
        <v>0.96875</v>
      </c>
      <c r="AB744" s="2">
        <f>Table3[[#This Row],[Scrap Units]]/Table3[[#This Row],[Units Produced]]</f>
        <v>5.859375E-3</v>
      </c>
      <c r="AC744" s="4">
        <f>Table3[[#This Row],[Units Produced]]/Table3[[#This Row],[Shift]]</f>
        <v>256</v>
      </c>
      <c r="AD744" s="2">
        <f>Table3[[#This Row],[Units Produced]]/Table3[[#This Row],[Max Capacity]]</f>
        <v>0.81399046104928463</v>
      </c>
      <c r="AE744" s="4">
        <f>Table3[[#This Row],[Repair Time (minutes)]]/Table3[[#This Row],[Number of Repairs]]</f>
        <v>8.6666666666666661</v>
      </c>
      <c r="AF744" s="4">
        <f ca="1">Table3[[#This Row],[Total Operating Time (minutes)]]/Table3[[#This Row],[Number of failures]]</f>
        <v>200</v>
      </c>
      <c r="AG744" s="4">
        <f>Table3[[#This Row],[Orders Fulfilled]]/Table3[[#This Row],[Orders Received]]</f>
        <v>0.82608695652173914</v>
      </c>
      <c r="AH744" s="4">
        <f>Table3[[#This Row],[Units Produced]]/Table3[[#This Row],[Energy Consumed (kWh)]]</f>
        <v>4.2942212530403419</v>
      </c>
    </row>
    <row r="745" spans="1:34" x14ac:dyDescent="0.3">
      <c r="A745" s="1">
        <f t="shared" ca="1" si="44"/>
        <v>44929</v>
      </c>
      <c r="B745">
        <v>3</v>
      </c>
      <c r="C745" t="s">
        <v>17</v>
      </c>
      <c r="D745">
        <v>486</v>
      </c>
      <c r="E745">
        <v>467</v>
      </c>
      <c r="F745">
        <v>19</v>
      </c>
      <c r="G745">
        <f t="shared" ca="1" si="45"/>
        <v>65</v>
      </c>
      <c r="H745">
        <v>29</v>
      </c>
      <c r="I745">
        <v>517</v>
      </c>
      <c r="J745">
        <v>3</v>
      </c>
      <c r="K745">
        <v>120.45</v>
      </c>
      <c r="L745">
        <v>55</v>
      </c>
      <c r="M745">
        <v>48</v>
      </c>
      <c r="N745">
        <v>4.29</v>
      </c>
      <c r="O745">
        <v>629</v>
      </c>
      <c r="P745">
        <f t="shared" ca="1" si="46"/>
        <v>4</v>
      </c>
      <c r="Q745">
        <v>37</v>
      </c>
      <c r="R745">
        <v>1</v>
      </c>
      <c r="S745">
        <v>4.67</v>
      </c>
      <c r="T745">
        <f t="shared" ca="1" si="47"/>
        <v>513</v>
      </c>
      <c r="U745" s="2">
        <f ca="1">Table3[[#This Row],[Total Operating Time (minutes)]]/Table3[[#This Row],[Production planning Time(minutes)]]</f>
        <v>1.0077972709551657</v>
      </c>
      <c r="V745" s="2">
        <f>Table3[[#This Row],[Units Produced]]/Table3[[#This Row],[Max Capacity]]</f>
        <v>0.77265500794912556</v>
      </c>
      <c r="W745" s="2">
        <f>Table3[[#This Row],[Good Units]]/Table3[[#This Row],[Units Produced]]</f>
        <v>0.96090534979423869</v>
      </c>
      <c r="X745" s="2">
        <f>Table3[[#This Row],[Total Operating Time (minutes)]]/Table3[[#This Row],[Units Produced]]</f>
        <v>1.0637860082304527</v>
      </c>
      <c r="Y745" s="2">
        <f>Table3[[#This Row],[Defective Units]]/Table3[[#This Row],[Units Produced]]</f>
        <v>3.9094650205761319E-2</v>
      </c>
      <c r="Z745" s="4">
        <f ca="1">Table3[[#This Row],[Total Operating Time (minutes)]]/Table3[[#This Row],[Available Time(minutes)]]</f>
        <v>7.953846153846154</v>
      </c>
      <c r="AA745" s="2">
        <f>Table3[[#This Row],[Good Units]]/Table3[[#This Row],[Units Produced]]</f>
        <v>0.96090534979423869</v>
      </c>
      <c r="AB745" s="2">
        <f>Table3[[#This Row],[Scrap Units]]/Table3[[#This Row],[Units Produced]]</f>
        <v>6.1728395061728392E-3</v>
      </c>
      <c r="AC745" s="4">
        <f>Table3[[#This Row],[Units Produced]]/Table3[[#This Row],[Shift]]</f>
        <v>162</v>
      </c>
      <c r="AD745" s="2">
        <f>Table3[[#This Row],[Units Produced]]/Table3[[#This Row],[Max Capacity]]</f>
        <v>0.77265500794912556</v>
      </c>
      <c r="AE745" s="4">
        <f>Table3[[#This Row],[Repair Time (minutes)]]/Table3[[#This Row],[Number of Repairs]]</f>
        <v>37</v>
      </c>
      <c r="AF745" s="4">
        <f ca="1">Table3[[#This Row],[Total Operating Time (minutes)]]/Table3[[#This Row],[Number of failures]]</f>
        <v>129.25</v>
      </c>
      <c r="AG745" s="4">
        <f>Table3[[#This Row],[Orders Fulfilled]]/Table3[[#This Row],[Orders Received]]</f>
        <v>1.1458333333333333</v>
      </c>
      <c r="AH745" s="4">
        <f>Table3[[#This Row],[Units Produced]]/Table3[[#This Row],[Energy Consumed (kWh)]]</f>
        <v>4.0348692403486925</v>
      </c>
    </row>
    <row r="746" spans="1:34" x14ac:dyDescent="0.3">
      <c r="A746" s="1">
        <f t="shared" ca="1" si="44"/>
        <v>45195</v>
      </c>
      <c r="B746">
        <v>1</v>
      </c>
      <c r="C746" t="s">
        <v>19</v>
      </c>
      <c r="D746">
        <v>479</v>
      </c>
      <c r="E746">
        <v>462</v>
      </c>
      <c r="F746">
        <v>17</v>
      </c>
      <c r="G746">
        <f t="shared" ca="1" si="45"/>
        <v>69</v>
      </c>
      <c r="H746">
        <v>60</v>
      </c>
      <c r="I746">
        <v>484</v>
      </c>
      <c r="J746">
        <v>9</v>
      </c>
      <c r="K746">
        <v>194.91</v>
      </c>
      <c r="L746">
        <v>59</v>
      </c>
      <c r="M746">
        <v>40</v>
      </c>
      <c r="N746">
        <v>4.1399999999999997</v>
      </c>
      <c r="O746">
        <v>682</v>
      </c>
      <c r="P746">
        <f t="shared" ca="1" si="46"/>
        <v>5</v>
      </c>
      <c r="Q746">
        <v>20</v>
      </c>
      <c r="R746">
        <v>4</v>
      </c>
      <c r="S746">
        <v>4.4800000000000004</v>
      </c>
      <c r="T746">
        <f t="shared" ca="1" si="47"/>
        <v>529</v>
      </c>
      <c r="U746" s="2">
        <f ca="1">Table3[[#This Row],[Total Operating Time (minutes)]]/Table3[[#This Row],[Production planning Time(minutes)]]</f>
        <v>0.9149338374291115</v>
      </c>
      <c r="V746" s="2">
        <f>Table3[[#This Row],[Units Produced]]/Table3[[#This Row],[Max Capacity]]</f>
        <v>0.70234604105571852</v>
      </c>
      <c r="W746" s="2">
        <f>Table3[[#This Row],[Good Units]]/Table3[[#This Row],[Units Produced]]</f>
        <v>0.964509394572025</v>
      </c>
      <c r="X746" s="2">
        <f>Table3[[#This Row],[Total Operating Time (minutes)]]/Table3[[#This Row],[Units Produced]]</f>
        <v>1.010438413361169</v>
      </c>
      <c r="Y746" s="2">
        <f>Table3[[#This Row],[Defective Units]]/Table3[[#This Row],[Units Produced]]</f>
        <v>3.5490605427974949E-2</v>
      </c>
      <c r="Z746" s="4">
        <f ca="1">Table3[[#This Row],[Total Operating Time (minutes)]]/Table3[[#This Row],[Available Time(minutes)]]</f>
        <v>7.0144927536231885</v>
      </c>
      <c r="AA746" s="2">
        <f>Table3[[#This Row],[Good Units]]/Table3[[#This Row],[Units Produced]]</f>
        <v>0.964509394572025</v>
      </c>
      <c r="AB746" s="2">
        <f>Table3[[#This Row],[Scrap Units]]/Table3[[#This Row],[Units Produced]]</f>
        <v>1.8789144050104383E-2</v>
      </c>
      <c r="AC746" s="4">
        <f>Table3[[#This Row],[Units Produced]]/Table3[[#This Row],[Shift]]</f>
        <v>479</v>
      </c>
      <c r="AD746" s="2">
        <f>Table3[[#This Row],[Units Produced]]/Table3[[#This Row],[Max Capacity]]</f>
        <v>0.70234604105571852</v>
      </c>
      <c r="AE746" s="4">
        <f>Table3[[#This Row],[Repair Time (minutes)]]/Table3[[#This Row],[Number of Repairs]]</f>
        <v>5</v>
      </c>
      <c r="AF746" s="4">
        <f ca="1">Table3[[#This Row],[Total Operating Time (minutes)]]/Table3[[#This Row],[Number of failures]]</f>
        <v>96.8</v>
      </c>
      <c r="AG746" s="4">
        <f>Table3[[#This Row],[Orders Fulfilled]]/Table3[[#This Row],[Orders Received]]</f>
        <v>1.4750000000000001</v>
      </c>
      <c r="AH746" s="4">
        <f>Table3[[#This Row],[Units Produced]]/Table3[[#This Row],[Energy Consumed (kWh)]]</f>
        <v>2.4575445077215123</v>
      </c>
    </row>
    <row r="747" spans="1:34" x14ac:dyDescent="0.3">
      <c r="A747" s="1">
        <f t="shared" ca="1" si="44"/>
        <v>44964</v>
      </c>
      <c r="B747">
        <v>1</v>
      </c>
      <c r="C747" t="s">
        <v>19</v>
      </c>
      <c r="D747">
        <v>623</v>
      </c>
      <c r="E747">
        <v>604</v>
      </c>
      <c r="F747">
        <v>19</v>
      </c>
      <c r="G747">
        <f t="shared" ca="1" si="45"/>
        <v>68</v>
      </c>
      <c r="H747">
        <v>10</v>
      </c>
      <c r="I747">
        <v>512</v>
      </c>
      <c r="J747">
        <v>10</v>
      </c>
      <c r="K747">
        <v>178.99</v>
      </c>
      <c r="L747">
        <v>49</v>
      </c>
      <c r="M747">
        <v>41</v>
      </c>
      <c r="N747">
        <v>2.4700000000000002</v>
      </c>
      <c r="O747">
        <v>616</v>
      </c>
      <c r="P747">
        <f t="shared" ca="1" si="46"/>
        <v>2</v>
      </c>
      <c r="Q747">
        <v>40</v>
      </c>
      <c r="R747">
        <v>1</v>
      </c>
      <c r="S747">
        <v>3.41</v>
      </c>
      <c r="T747">
        <f t="shared" ca="1" si="47"/>
        <v>546</v>
      </c>
      <c r="U747" s="2">
        <f ca="1">Table3[[#This Row],[Total Operating Time (minutes)]]/Table3[[#This Row],[Production planning Time(minutes)]]</f>
        <v>0.93772893772893773</v>
      </c>
      <c r="V747" s="2">
        <f>Table3[[#This Row],[Units Produced]]/Table3[[#This Row],[Max Capacity]]</f>
        <v>1.0113636363636365</v>
      </c>
      <c r="W747" s="2">
        <f>Table3[[#This Row],[Good Units]]/Table3[[#This Row],[Units Produced]]</f>
        <v>0.9695024077046549</v>
      </c>
      <c r="X747" s="2">
        <f>Table3[[#This Row],[Total Operating Time (minutes)]]/Table3[[#This Row],[Units Produced]]</f>
        <v>0.8218298555377207</v>
      </c>
      <c r="Y747" s="2">
        <f>Table3[[#This Row],[Defective Units]]/Table3[[#This Row],[Units Produced]]</f>
        <v>3.0497592295345103E-2</v>
      </c>
      <c r="Z747" s="4">
        <f ca="1">Table3[[#This Row],[Total Operating Time (minutes)]]/Table3[[#This Row],[Available Time(minutes)]]</f>
        <v>7.5294117647058822</v>
      </c>
      <c r="AA747" s="2">
        <f>Table3[[#This Row],[Good Units]]/Table3[[#This Row],[Units Produced]]</f>
        <v>0.9695024077046549</v>
      </c>
      <c r="AB747" s="2">
        <f>Table3[[#This Row],[Scrap Units]]/Table3[[#This Row],[Units Produced]]</f>
        <v>1.6051364365971106E-2</v>
      </c>
      <c r="AC747" s="4">
        <f>Table3[[#This Row],[Units Produced]]/Table3[[#This Row],[Shift]]</f>
        <v>623</v>
      </c>
      <c r="AD747" s="2">
        <f>Table3[[#This Row],[Units Produced]]/Table3[[#This Row],[Max Capacity]]</f>
        <v>1.0113636363636365</v>
      </c>
      <c r="AE747" s="4">
        <f>Table3[[#This Row],[Repair Time (minutes)]]/Table3[[#This Row],[Number of Repairs]]</f>
        <v>40</v>
      </c>
      <c r="AF747" s="4">
        <f ca="1">Table3[[#This Row],[Total Operating Time (minutes)]]/Table3[[#This Row],[Number of failures]]</f>
        <v>256</v>
      </c>
      <c r="AG747" s="4">
        <f>Table3[[#This Row],[Orders Fulfilled]]/Table3[[#This Row],[Orders Received]]</f>
        <v>1.1951219512195121</v>
      </c>
      <c r="AH747" s="4">
        <f>Table3[[#This Row],[Units Produced]]/Table3[[#This Row],[Energy Consumed (kWh)]]</f>
        <v>3.4806413766132183</v>
      </c>
    </row>
    <row r="748" spans="1:34" x14ac:dyDescent="0.3">
      <c r="A748" s="1">
        <f t="shared" ca="1" si="44"/>
        <v>45071</v>
      </c>
      <c r="B748">
        <v>3</v>
      </c>
      <c r="C748" t="s">
        <v>19</v>
      </c>
      <c r="D748">
        <v>518</v>
      </c>
      <c r="E748">
        <v>491</v>
      </c>
      <c r="F748">
        <v>27</v>
      </c>
      <c r="G748">
        <f t="shared" ca="1" si="45"/>
        <v>69</v>
      </c>
      <c r="H748">
        <v>49</v>
      </c>
      <c r="I748">
        <v>439</v>
      </c>
      <c r="J748">
        <v>1</v>
      </c>
      <c r="K748">
        <v>136.38</v>
      </c>
      <c r="L748">
        <v>52</v>
      </c>
      <c r="M748">
        <v>56</v>
      </c>
      <c r="N748">
        <v>4.43</v>
      </c>
      <c r="O748">
        <v>686</v>
      </c>
      <c r="P748">
        <f t="shared" ca="1" si="46"/>
        <v>1</v>
      </c>
      <c r="Q748">
        <v>31</v>
      </c>
      <c r="R748">
        <v>3</v>
      </c>
      <c r="S748">
        <v>4.8099999999999996</v>
      </c>
      <c r="T748">
        <f t="shared" ca="1" si="47"/>
        <v>515</v>
      </c>
      <c r="U748" s="2">
        <f ca="1">Table3[[#This Row],[Total Operating Time (minutes)]]/Table3[[#This Row],[Production planning Time(minutes)]]</f>
        <v>0.85242718446601939</v>
      </c>
      <c r="V748" s="2">
        <f>Table3[[#This Row],[Units Produced]]/Table3[[#This Row],[Max Capacity]]</f>
        <v>0.75510204081632648</v>
      </c>
      <c r="W748" s="2">
        <f>Table3[[#This Row],[Good Units]]/Table3[[#This Row],[Units Produced]]</f>
        <v>0.94787644787644787</v>
      </c>
      <c r="X748" s="2">
        <f>Table3[[#This Row],[Total Operating Time (minutes)]]/Table3[[#This Row],[Units Produced]]</f>
        <v>0.84749034749034746</v>
      </c>
      <c r="Y748" s="2">
        <f>Table3[[#This Row],[Defective Units]]/Table3[[#This Row],[Units Produced]]</f>
        <v>5.2123552123552123E-2</v>
      </c>
      <c r="Z748" s="4">
        <f ca="1">Table3[[#This Row],[Total Operating Time (minutes)]]/Table3[[#This Row],[Available Time(minutes)]]</f>
        <v>6.36231884057971</v>
      </c>
      <c r="AA748" s="2">
        <f>Table3[[#This Row],[Good Units]]/Table3[[#This Row],[Units Produced]]</f>
        <v>0.94787644787644787</v>
      </c>
      <c r="AB748" s="2">
        <f>Table3[[#This Row],[Scrap Units]]/Table3[[#This Row],[Units Produced]]</f>
        <v>1.9305019305019305E-3</v>
      </c>
      <c r="AC748" s="4">
        <f>Table3[[#This Row],[Units Produced]]/Table3[[#This Row],[Shift]]</f>
        <v>172.66666666666666</v>
      </c>
      <c r="AD748" s="2">
        <f>Table3[[#This Row],[Units Produced]]/Table3[[#This Row],[Max Capacity]]</f>
        <v>0.75510204081632648</v>
      </c>
      <c r="AE748" s="4">
        <f>Table3[[#This Row],[Repair Time (minutes)]]/Table3[[#This Row],[Number of Repairs]]</f>
        <v>10.333333333333334</v>
      </c>
      <c r="AF748" s="4">
        <f ca="1">Table3[[#This Row],[Total Operating Time (minutes)]]/Table3[[#This Row],[Number of failures]]</f>
        <v>439</v>
      </c>
      <c r="AG748" s="4">
        <f>Table3[[#This Row],[Orders Fulfilled]]/Table3[[#This Row],[Orders Received]]</f>
        <v>0.9285714285714286</v>
      </c>
      <c r="AH748" s="4">
        <f>Table3[[#This Row],[Units Produced]]/Table3[[#This Row],[Energy Consumed (kWh)]]</f>
        <v>3.7982108813609035</v>
      </c>
    </row>
    <row r="749" spans="1:34" x14ac:dyDescent="0.3">
      <c r="A749" s="1">
        <f t="shared" ca="1" si="44"/>
        <v>45185</v>
      </c>
      <c r="B749">
        <v>3</v>
      </c>
      <c r="C749" t="s">
        <v>19</v>
      </c>
      <c r="D749">
        <v>677</v>
      </c>
      <c r="E749">
        <v>651</v>
      </c>
      <c r="F749">
        <v>26</v>
      </c>
      <c r="G749">
        <f t="shared" ca="1" si="45"/>
        <v>60</v>
      </c>
      <c r="H749">
        <v>35</v>
      </c>
      <c r="I749">
        <v>532</v>
      </c>
      <c r="J749">
        <v>6</v>
      </c>
      <c r="K749">
        <v>142.37</v>
      </c>
      <c r="L749">
        <v>59</v>
      </c>
      <c r="M749">
        <v>51</v>
      </c>
      <c r="N749">
        <v>2.04</v>
      </c>
      <c r="O749">
        <v>616</v>
      </c>
      <c r="P749">
        <f t="shared" ca="1" si="46"/>
        <v>7</v>
      </c>
      <c r="Q749">
        <v>39</v>
      </c>
      <c r="R749">
        <v>5</v>
      </c>
      <c r="S749">
        <v>3.23</v>
      </c>
      <c r="T749">
        <f t="shared" ca="1" si="47"/>
        <v>598</v>
      </c>
      <c r="U749" s="2">
        <f ca="1">Table3[[#This Row],[Total Operating Time (minutes)]]/Table3[[#This Row],[Production planning Time(minutes)]]</f>
        <v>0.88963210702341133</v>
      </c>
      <c r="V749" s="2">
        <f>Table3[[#This Row],[Units Produced]]/Table3[[#This Row],[Max Capacity]]</f>
        <v>1.099025974025974</v>
      </c>
      <c r="W749" s="2">
        <f>Table3[[#This Row],[Good Units]]/Table3[[#This Row],[Units Produced]]</f>
        <v>0.96159527326440175</v>
      </c>
      <c r="X749" s="2">
        <f>Table3[[#This Row],[Total Operating Time (minutes)]]/Table3[[#This Row],[Units Produced]]</f>
        <v>0.78581979320531758</v>
      </c>
      <c r="Y749" s="2">
        <f>Table3[[#This Row],[Defective Units]]/Table3[[#This Row],[Units Produced]]</f>
        <v>3.8404726735598228E-2</v>
      </c>
      <c r="Z749" s="4">
        <f ca="1">Table3[[#This Row],[Total Operating Time (minutes)]]/Table3[[#This Row],[Available Time(minutes)]]</f>
        <v>8.8666666666666671</v>
      </c>
      <c r="AA749" s="2">
        <f>Table3[[#This Row],[Good Units]]/Table3[[#This Row],[Units Produced]]</f>
        <v>0.96159527326440175</v>
      </c>
      <c r="AB749" s="2">
        <f>Table3[[#This Row],[Scrap Units]]/Table3[[#This Row],[Units Produced]]</f>
        <v>8.8626292466765146E-3</v>
      </c>
      <c r="AC749" s="4">
        <f>Table3[[#This Row],[Units Produced]]/Table3[[#This Row],[Shift]]</f>
        <v>225.66666666666666</v>
      </c>
      <c r="AD749" s="2">
        <f>Table3[[#This Row],[Units Produced]]/Table3[[#This Row],[Max Capacity]]</f>
        <v>1.099025974025974</v>
      </c>
      <c r="AE749" s="4">
        <f>Table3[[#This Row],[Repair Time (minutes)]]/Table3[[#This Row],[Number of Repairs]]</f>
        <v>7.8</v>
      </c>
      <c r="AF749" s="4">
        <f ca="1">Table3[[#This Row],[Total Operating Time (minutes)]]/Table3[[#This Row],[Number of failures]]</f>
        <v>76</v>
      </c>
      <c r="AG749" s="4">
        <f>Table3[[#This Row],[Orders Fulfilled]]/Table3[[#This Row],[Orders Received]]</f>
        <v>1.1568627450980393</v>
      </c>
      <c r="AH749" s="4">
        <f>Table3[[#This Row],[Units Produced]]/Table3[[#This Row],[Energy Consumed (kWh)]]</f>
        <v>4.7552152841188455</v>
      </c>
    </row>
    <row r="750" spans="1:34" x14ac:dyDescent="0.3">
      <c r="A750" s="1">
        <f t="shared" ca="1" si="44"/>
        <v>45298</v>
      </c>
      <c r="B750">
        <v>1</v>
      </c>
      <c r="C750" t="s">
        <v>21</v>
      </c>
      <c r="D750">
        <v>598</v>
      </c>
      <c r="E750">
        <v>582</v>
      </c>
      <c r="F750">
        <v>16</v>
      </c>
      <c r="G750">
        <f t="shared" ca="1" si="45"/>
        <v>70</v>
      </c>
      <c r="H750">
        <v>51</v>
      </c>
      <c r="I750">
        <v>533</v>
      </c>
      <c r="J750">
        <v>8</v>
      </c>
      <c r="K750">
        <v>178.47</v>
      </c>
      <c r="L750">
        <v>44</v>
      </c>
      <c r="M750">
        <v>59</v>
      </c>
      <c r="N750">
        <v>2.73</v>
      </c>
      <c r="O750">
        <v>629</v>
      </c>
      <c r="P750">
        <f t="shared" ca="1" si="46"/>
        <v>4</v>
      </c>
      <c r="Q750">
        <v>37</v>
      </c>
      <c r="R750">
        <v>2</v>
      </c>
      <c r="S750">
        <v>6.97</v>
      </c>
      <c r="T750">
        <f t="shared" ca="1" si="47"/>
        <v>585</v>
      </c>
      <c r="U750" s="2">
        <f ca="1">Table3[[#This Row],[Total Operating Time (minutes)]]/Table3[[#This Row],[Production planning Time(minutes)]]</f>
        <v>0.91111111111111109</v>
      </c>
      <c r="V750" s="2">
        <f>Table3[[#This Row],[Units Produced]]/Table3[[#This Row],[Max Capacity]]</f>
        <v>0.9507154213036566</v>
      </c>
      <c r="W750" s="2">
        <f>Table3[[#This Row],[Good Units]]/Table3[[#This Row],[Units Produced]]</f>
        <v>0.97324414715719065</v>
      </c>
      <c r="X750" s="2">
        <f>Table3[[#This Row],[Total Operating Time (minutes)]]/Table3[[#This Row],[Units Produced]]</f>
        <v>0.89130434782608692</v>
      </c>
      <c r="Y750" s="2">
        <f>Table3[[#This Row],[Defective Units]]/Table3[[#This Row],[Units Produced]]</f>
        <v>2.6755852842809364E-2</v>
      </c>
      <c r="Z750" s="4">
        <f ca="1">Table3[[#This Row],[Total Operating Time (minutes)]]/Table3[[#This Row],[Available Time(minutes)]]</f>
        <v>7.6142857142857139</v>
      </c>
      <c r="AA750" s="2">
        <f>Table3[[#This Row],[Good Units]]/Table3[[#This Row],[Units Produced]]</f>
        <v>0.97324414715719065</v>
      </c>
      <c r="AB750" s="2">
        <f>Table3[[#This Row],[Scrap Units]]/Table3[[#This Row],[Units Produced]]</f>
        <v>1.3377926421404682E-2</v>
      </c>
      <c r="AC750" s="4">
        <f>Table3[[#This Row],[Units Produced]]/Table3[[#This Row],[Shift]]</f>
        <v>598</v>
      </c>
      <c r="AD750" s="2">
        <f>Table3[[#This Row],[Units Produced]]/Table3[[#This Row],[Max Capacity]]</f>
        <v>0.9507154213036566</v>
      </c>
      <c r="AE750" s="4">
        <f>Table3[[#This Row],[Repair Time (minutes)]]/Table3[[#This Row],[Number of Repairs]]</f>
        <v>18.5</v>
      </c>
      <c r="AF750" s="4">
        <f ca="1">Table3[[#This Row],[Total Operating Time (minutes)]]/Table3[[#This Row],[Number of failures]]</f>
        <v>133.25</v>
      </c>
      <c r="AG750" s="4">
        <f>Table3[[#This Row],[Orders Fulfilled]]/Table3[[#This Row],[Orders Received]]</f>
        <v>0.74576271186440679</v>
      </c>
      <c r="AH750" s="4">
        <f>Table3[[#This Row],[Units Produced]]/Table3[[#This Row],[Energy Consumed (kWh)]]</f>
        <v>3.3507031994172691</v>
      </c>
    </row>
    <row r="751" spans="1:34" x14ac:dyDescent="0.3">
      <c r="A751" s="1">
        <f t="shared" ca="1" si="44"/>
        <v>45048</v>
      </c>
      <c r="B751">
        <v>2</v>
      </c>
      <c r="C751" t="s">
        <v>20</v>
      </c>
      <c r="D751">
        <v>517</v>
      </c>
      <c r="E751">
        <v>488</v>
      </c>
      <c r="F751">
        <v>29</v>
      </c>
      <c r="G751">
        <f t="shared" ca="1" si="45"/>
        <v>65</v>
      </c>
      <c r="H751">
        <v>60</v>
      </c>
      <c r="I751">
        <v>402</v>
      </c>
      <c r="J751">
        <v>7</v>
      </c>
      <c r="K751">
        <v>171.92</v>
      </c>
      <c r="L751">
        <v>41</v>
      </c>
      <c r="M751">
        <v>46</v>
      </c>
      <c r="N751">
        <v>4.9000000000000004</v>
      </c>
      <c r="O751">
        <v>607</v>
      </c>
      <c r="P751">
        <f t="shared" ca="1" si="46"/>
        <v>5</v>
      </c>
      <c r="Q751">
        <v>37</v>
      </c>
      <c r="R751">
        <v>4</v>
      </c>
      <c r="S751">
        <v>5.41</v>
      </c>
      <c r="T751">
        <f t="shared" ca="1" si="47"/>
        <v>544</v>
      </c>
      <c r="U751" s="2">
        <f ca="1">Table3[[#This Row],[Total Operating Time (minutes)]]/Table3[[#This Row],[Production planning Time(minutes)]]</f>
        <v>0.73897058823529416</v>
      </c>
      <c r="V751" s="2">
        <f>Table3[[#This Row],[Units Produced]]/Table3[[#This Row],[Max Capacity]]</f>
        <v>0.8517298187808896</v>
      </c>
      <c r="W751" s="2">
        <f>Table3[[#This Row],[Good Units]]/Table3[[#This Row],[Units Produced]]</f>
        <v>0.94390715667311409</v>
      </c>
      <c r="X751" s="2">
        <f>Table3[[#This Row],[Total Operating Time (minutes)]]/Table3[[#This Row],[Units Produced]]</f>
        <v>0.77756286266924568</v>
      </c>
      <c r="Y751" s="2">
        <f>Table3[[#This Row],[Defective Units]]/Table3[[#This Row],[Units Produced]]</f>
        <v>5.6092843326885883E-2</v>
      </c>
      <c r="Z751" s="4">
        <f ca="1">Table3[[#This Row],[Total Operating Time (minutes)]]/Table3[[#This Row],[Available Time(minutes)]]</f>
        <v>6.1846153846153848</v>
      </c>
      <c r="AA751" s="2">
        <f>Table3[[#This Row],[Good Units]]/Table3[[#This Row],[Units Produced]]</f>
        <v>0.94390715667311409</v>
      </c>
      <c r="AB751" s="2">
        <f>Table3[[#This Row],[Scrap Units]]/Table3[[#This Row],[Units Produced]]</f>
        <v>1.3539651837524178E-2</v>
      </c>
      <c r="AC751" s="4">
        <f>Table3[[#This Row],[Units Produced]]/Table3[[#This Row],[Shift]]</f>
        <v>258.5</v>
      </c>
      <c r="AD751" s="2">
        <f>Table3[[#This Row],[Units Produced]]/Table3[[#This Row],[Max Capacity]]</f>
        <v>0.8517298187808896</v>
      </c>
      <c r="AE751" s="4">
        <f>Table3[[#This Row],[Repair Time (minutes)]]/Table3[[#This Row],[Number of Repairs]]</f>
        <v>9.25</v>
      </c>
      <c r="AF751" s="4">
        <f ca="1">Table3[[#This Row],[Total Operating Time (minutes)]]/Table3[[#This Row],[Number of failures]]</f>
        <v>80.400000000000006</v>
      </c>
      <c r="AG751" s="4">
        <f>Table3[[#This Row],[Orders Fulfilled]]/Table3[[#This Row],[Orders Received]]</f>
        <v>0.89130434782608692</v>
      </c>
      <c r="AH751" s="4">
        <f>Table3[[#This Row],[Units Produced]]/Table3[[#This Row],[Energy Consumed (kWh)]]</f>
        <v>3.007212657049791</v>
      </c>
    </row>
    <row r="752" spans="1:34" x14ac:dyDescent="0.3">
      <c r="A752" s="1">
        <f t="shared" ca="1" si="44"/>
        <v>45253</v>
      </c>
      <c r="B752">
        <v>2</v>
      </c>
      <c r="C752" t="s">
        <v>18</v>
      </c>
      <c r="D752">
        <v>444</v>
      </c>
      <c r="E752">
        <v>421</v>
      </c>
      <c r="F752">
        <v>23</v>
      </c>
      <c r="G752">
        <f t="shared" ca="1" si="45"/>
        <v>64</v>
      </c>
      <c r="H752">
        <v>20</v>
      </c>
      <c r="I752">
        <v>576</v>
      </c>
      <c r="J752">
        <v>9</v>
      </c>
      <c r="K752">
        <v>190.62</v>
      </c>
      <c r="L752">
        <v>60</v>
      </c>
      <c r="M752">
        <v>45</v>
      </c>
      <c r="N752">
        <v>3.92</v>
      </c>
      <c r="O752">
        <v>692</v>
      </c>
      <c r="P752">
        <f t="shared" ca="1" si="46"/>
        <v>7</v>
      </c>
      <c r="Q752">
        <v>35</v>
      </c>
      <c r="R752">
        <v>1</v>
      </c>
      <c r="S752">
        <v>6.39</v>
      </c>
      <c r="T752">
        <f t="shared" ca="1" si="47"/>
        <v>571</v>
      </c>
      <c r="U752" s="2">
        <f ca="1">Table3[[#This Row],[Total Operating Time (minutes)]]/Table3[[#This Row],[Production planning Time(minutes)]]</f>
        <v>1.0087565674255692</v>
      </c>
      <c r="V752" s="2">
        <f>Table3[[#This Row],[Units Produced]]/Table3[[#This Row],[Max Capacity]]</f>
        <v>0.64161849710982655</v>
      </c>
      <c r="W752" s="2">
        <f>Table3[[#This Row],[Good Units]]/Table3[[#This Row],[Units Produced]]</f>
        <v>0.94819819819819817</v>
      </c>
      <c r="X752" s="2">
        <f>Table3[[#This Row],[Total Operating Time (minutes)]]/Table3[[#This Row],[Units Produced]]</f>
        <v>1.2972972972972974</v>
      </c>
      <c r="Y752" s="2">
        <f>Table3[[#This Row],[Defective Units]]/Table3[[#This Row],[Units Produced]]</f>
        <v>5.18018018018018E-2</v>
      </c>
      <c r="Z752" s="4">
        <f ca="1">Table3[[#This Row],[Total Operating Time (minutes)]]/Table3[[#This Row],[Available Time(minutes)]]</f>
        <v>9</v>
      </c>
      <c r="AA752" s="2">
        <f>Table3[[#This Row],[Good Units]]/Table3[[#This Row],[Units Produced]]</f>
        <v>0.94819819819819817</v>
      </c>
      <c r="AB752" s="2">
        <f>Table3[[#This Row],[Scrap Units]]/Table3[[#This Row],[Units Produced]]</f>
        <v>2.0270270270270271E-2</v>
      </c>
      <c r="AC752" s="4">
        <f>Table3[[#This Row],[Units Produced]]/Table3[[#This Row],[Shift]]</f>
        <v>222</v>
      </c>
      <c r="AD752" s="2">
        <f>Table3[[#This Row],[Units Produced]]/Table3[[#This Row],[Max Capacity]]</f>
        <v>0.64161849710982655</v>
      </c>
      <c r="AE752" s="4">
        <f>Table3[[#This Row],[Repair Time (minutes)]]/Table3[[#This Row],[Number of Repairs]]</f>
        <v>35</v>
      </c>
      <c r="AF752" s="4">
        <f ca="1">Table3[[#This Row],[Total Operating Time (minutes)]]/Table3[[#This Row],[Number of failures]]</f>
        <v>82.285714285714292</v>
      </c>
      <c r="AG752" s="4">
        <f>Table3[[#This Row],[Orders Fulfilled]]/Table3[[#This Row],[Orders Received]]</f>
        <v>1.3333333333333333</v>
      </c>
      <c r="AH752" s="4">
        <f>Table3[[#This Row],[Units Produced]]/Table3[[#This Row],[Energy Consumed (kWh)]]</f>
        <v>2.329241422725842</v>
      </c>
    </row>
    <row r="753" spans="1:34" x14ac:dyDescent="0.3">
      <c r="A753" s="1">
        <f t="shared" ca="1" si="44"/>
        <v>45011</v>
      </c>
      <c r="B753">
        <v>2</v>
      </c>
      <c r="C753" t="s">
        <v>17</v>
      </c>
      <c r="D753">
        <v>403</v>
      </c>
      <c r="E753">
        <v>375</v>
      </c>
      <c r="F753">
        <v>28</v>
      </c>
      <c r="G753">
        <f t="shared" ca="1" si="45"/>
        <v>64</v>
      </c>
      <c r="H753">
        <v>39</v>
      </c>
      <c r="I753">
        <v>572</v>
      </c>
      <c r="J753">
        <v>5</v>
      </c>
      <c r="K753">
        <v>172.07</v>
      </c>
      <c r="L753">
        <v>42</v>
      </c>
      <c r="M753">
        <v>62</v>
      </c>
      <c r="N753">
        <v>4.5</v>
      </c>
      <c r="O753">
        <v>687</v>
      </c>
      <c r="P753">
        <f t="shared" ca="1" si="46"/>
        <v>3</v>
      </c>
      <c r="Q753">
        <v>26</v>
      </c>
      <c r="R753">
        <v>2</v>
      </c>
      <c r="S753">
        <v>7.04</v>
      </c>
      <c r="T753">
        <f t="shared" ca="1" si="47"/>
        <v>521</v>
      </c>
      <c r="U753" s="2">
        <f ca="1">Table3[[#This Row],[Total Operating Time (minutes)]]/Table3[[#This Row],[Production planning Time(minutes)]]</f>
        <v>1.0978886756238004</v>
      </c>
      <c r="V753" s="2">
        <f>Table3[[#This Row],[Units Produced]]/Table3[[#This Row],[Max Capacity]]</f>
        <v>0.58660844250363897</v>
      </c>
      <c r="W753" s="2">
        <f>Table3[[#This Row],[Good Units]]/Table3[[#This Row],[Units Produced]]</f>
        <v>0.9305210918114144</v>
      </c>
      <c r="X753" s="2">
        <f>Table3[[#This Row],[Total Operating Time (minutes)]]/Table3[[#This Row],[Units Produced]]</f>
        <v>1.4193548387096775</v>
      </c>
      <c r="Y753" s="2">
        <f>Table3[[#This Row],[Defective Units]]/Table3[[#This Row],[Units Produced]]</f>
        <v>6.9478908188585611E-2</v>
      </c>
      <c r="Z753" s="4">
        <f ca="1">Table3[[#This Row],[Total Operating Time (minutes)]]/Table3[[#This Row],[Available Time(minutes)]]</f>
        <v>8.9375</v>
      </c>
      <c r="AA753" s="2">
        <f>Table3[[#This Row],[Good Units]]/Table3[[#This Row],[Units Produced]]</f>
        <v>0.9305210918114144</v>
      </c>
      <c r="AB753" s="2">
        <f>Table3[[#This Row],[Scrap Units]]/Table3[[#This Row],[Units Produced]]</f>
        <v>1.2406947890818859E-2</v>
      </c>
      <c r="AC753" s="4">
        <f>Table3[[#This Row],[Units Produced]]/Table3[[#This Row],[Shift]]</f>
        <v>201.5</v>
      </c>
      <c r="AD753" s="2">
        <f>Table3[[#This Row],[Units Produced]]/Table3[[#This Row],[Max Capacity]]</f>
        <v>0.58660844250363897</v>
      </c>
      <c r="AE753" s="4">
        <f>Table3[[#This Row],[Repair Time (minutes)]]/Table3[[#This Row],[Number of Repairs]]</f>
        <v>13</v>
      </c>
      <c r="AF753" s="4">
        <f ca="1">Table3[[#This Row],[Total Operating Time (minutes)]]/Table3[[#This Row],[Number of failures]]</f>
        <v>190.66666666666666</v>
      </c>
      <c r="AG753" s="4">
        <f>Table3[[#This Row],[Orders Fulfilled]]/Table3[[#This Row],[Orders Received]]</f>
        <v>0.67741935483870963</v>
      </c>
      <c r="AH753" s="4">
        <f>Table3[[#This Row],[Units Produced]]/Table3[[#This Row],[Energy Consumed (kWh)]]</f>
        <v>2.3420700877549834</v>
      </c>
    </row>
    <row r="754" spans="1:34" x14ac:dyDescent="0.3">
      <c r="A754" s="1">
        <f t="shared" ca="1" si="44"/>
        <v>45216</v>
      </c>
      <c r="B754">
        <v>1</v>
      </c>
      <c r="C754" t="s">
        <v>21</v>
      </c>
      <c r="D754">
        <v>651</v>
      </c>
      <c r="E754">
        <v>641</v>
      </c>
      <c r="F754">
        <v>10</v>
      </c>
      <c r="G754">
        <f t="shared" ca="1" si="45"/>
        <v>62</v>
      </c>
      <c r="H754">
        <v>29</v>
      </c>
      <c r="I754">
        <v>583</v>
      </c>
      <c r="J754">
        <v>7</v>
      </c>
      <c r="K754">
        <v>192.81</v>
      </c>
      <c r="L754">
        <v>53</v>
      </c>
      <c r="M754">
        <v>61</v>
      </c>
      <c r="N754">
        <v>2.86</v>
      </c>
      <c r="O754">
        <v>670</v>
      </c>
      <c r="P754">
        <f t="shared" ca="1" si="46"/>
        <v>7</v>
      </c>
      <c r="Q754">
        <v>31</v>
      </c>
      <c r="R754">
        <v>5</v>
      </c>
      <c r="S754">
        <v>7.61</v>
      </c>
      <c r="T754">
        <f t="shared" ca="1" si="47"/>
        <v>554</v>
      </c>
      <c r="U754" s="2">
        <f ca="1">Table3[[#This Row],[Total Operating Time (minutes)]]/Table3[[#This Row],[Production planning Time(minutes)]]</f>
        <v>1.052346570397112</v>
      </c>
      <c r="V754" s="2">
        <f>Table3[[#This Row],[Units Produced]]/Table3[[#This Row],[Max Capacity]]</f>
        <v>0.9716417910447761</v>
      </c>
      <c r="W754" s="2">
        <f>Table3[[#This Row],[Good Units]]/Table3[[#This Row],[Units Produced]]</f>
        <v>0.98463901689708144</v>
      </c>
      <c r="X754" s="2">
        <f>Table3[[#This Row],[Total Operating Time (minutes)]]/Table3[[#This Row],[Units Produced]]</f>
        <v>0.89554531490015366</v>
      </c>
      <c r="Y754" s="2">
        <f>Table3[[#This Row],[Defective Units]]/Table3[[#This Row],[Units Produced]]</f>
        <v>1.5360983102918587E-2</v>
      </c>
      <c r="Z754" s="4">
        <f ca="1">Table3[[#This Row],[Total Operating Time (minutes)]]/Table3[[#This Row],[Available Time(minutes)]]</f>
        <v>9.4032258064516121</v>
      </c>
      <c r="AA754" s="2">
        <f>Table3[[#This Row],[Good Units]]/Table3[[#This Row],[Units Produced]]</f>
        <v>0.98463901689708144</v>
      </c>
      <c r="AB754" s="2">
        <f>Table3[[#This Row],[Scrap Units]]/Table3[[#This Row],[Units Produced]]</f>
        <v>1.0752688172043012E-2</v>
      </c>
      <c r="AC754" s="4">
        <f>Table3[[#This Row],[Units Produced]]/Table3[[#This Row],[Shift]]</f>
        <v>651</v>
      </c>
      <c r="AD754" s="2">
        <f>Table3[[#This Row],[Units Produced]]/Table3[[#This Row],[Max Capacity]]</f>
        <v>0.9716417910447761</v>
      </c>
      <c r="AE754" s="4">
        <f>Table3[[#This Row],[Repair Time (minutes)]]/Table3[[#This Row],[Number of Repairs]]</f>
        <v>6.2</v>
      </c>
      <c r="AF754" s="4">
        <f ca="1">Table3[[#This Row],[Total Operating Time (minutes)]]/Table3[[#This Row],[Number of failures]]</f>
        <v>83.285714285714292</v>
      </c>
      <c r="AG754" s="4">
        <f>Table3[[#This Row],[Orders Fulfilled]]/Table3[[#This Row],[Orders Received]]</f>
        <v>0.86885245901639341</v>
      </c>
      <c r="AH754" s="4">
        <f>Table3[[#This Row],[Units Produced]]/Table3[[#This Row],[Energy Consumed (kWh)]]</f>
        <v>3.3763808931072039</v>
      </c>
    </row>
    <row r="755" spans="1:34" x14ac:dyDescent="0.3">
      <c r="A755" s="1">
        <f t="shared" ca="1" si="44"/>
        <v>45093</v>
      </c>
      <c r="B755">
        <v>2</v>
      </c>
      <c r="C755" t="s">
        <v>21</v>
      </c>
      <c r="D755">
        <v>604</v>
      </c>
      <c r="E755">
        <v>581</v>
      </c>
      <c r="F755">
        <v>23</v>
      </c>
      <c r="G755">
        <f t="shared" ca="1" si="45"/>
        <v>63</v>
      </c>
      <c r="H755">
        <v>22</v>
      </c>
      <c r="I755">
        <v>576</v>
      </c>
      <c r="J755">
        <v>5</v>
      </c>
      <c r="K755">
        <v>186.15</v>
      </c>
      <c r="L755">
        <v>48</v>
      </c>
      <c r="M755">
        <v>42</v>
      </c>
      <c r="N755">
        <v>4.7699999999999996</v>
      </c>
      <c r="O755">
        <v>608</v>
      </c>
      <c r="P755">
        <f t="shared" ca="1" si="46"/>
        <v>4</v>
      </c>
      <c r="Q755">
        <v>31</v>
      </c>
      <c r="R755">
        <v>2</v>
      </c>
      <c r="S755">
        <v>7.63</v>
      </c>
      <c r="T755">
        <f t="shared" ca="1" si="47"/>
        <v>545</v>
      </c>
      <c r="U755" s="2">
        <f ca="1">Table3[[#This Row],[Total Operating Time (minutes)]]/Table3[[#This Row],[Production planning Time(minutes)]]</f>
        <v>1.0568807339449542</v>
      </c>
      <c r="V755" s="2">
        <f>Table3[[#This Row],[Units Produced]]/Table3[[#This Row],[Max Capacity]]</f>
        <v>0.99342105263157898</v>
      </c>
      <c r="W755" s="2">
        <f>Table3[[#This Row],[Good Units]]/Table3[[#This Row],[Units Produced]]</f>
        <v>0.96192052980132448</v>
      </c>
      <c r="X755" s="2">
        <f>Table3[[#This Row],[Total Operating Time (minutes)]]/Table3[[#This Row],[Units Produced]]</f>
        <v>0.95364238410596025</v>
      </c>
      <c r="Y755" s="2">
        <f>Table3[[#This Row],[Defective Units]]/Table3[[#This Row],[Units Produced]]</f>
        <v>3.8079470198675497E-2</v>
      </c>
      <c r="Z755" s="4">
        <f ca="1">Table3[[#This Row],[Total Operating Time (minutes)]]/Table3[[#This Row],[Available Time(minutes)]]</f>
        <v>9.1428571428571423</v>
      </c>
      <c r="AA755" s="2">
        <f>Table3[[#This Row],[Good Units]]/Table3[[#This Row],[Units Produced]]</f>
        <v>0.96192052980132448</v>
      </c>
      <c r="AB755" s="2">
        <f>Table3[[#This Row],[Scrap Units]]/Table3[[#This Row],[Units Produced]]</f>
        <v>8.2781456953642391E-3</v>
      </c>
      <c r="AC755" s="4">
        <f>Table3[[#This Row],[Units Produced]]/Table3[[#This Row],[Shift]]</f>
        <v>302</v>
      </c>
      <c r="AD755" s="2">
        <f>Table3[[#This Row],[Units Produced]]/Table3[[#This Row],[Max Capacity]]</f>
        <v>0.99342105263157898</v>
      </c>
      <c r="AE755" s="4">
        <f>Table3[[#This Row],[Repair Time (minutes)]]/Table3[[#This Row],[Number of Repairs]]</f>
        <v>15.5</v>
      </c>
      <c r="AF755" s="4">
        <f ca="1">Table3[[#This Row],[Total Operating Time (minutes)]]/Table3[[#This Row],[Number of failures]]</f>
        <v>144</v>
      </c>
      <c r="AG755" s="4">
        <f>Table3[[#This Row],[Orders Fulfilled]]/Table3[[#This Row],[Orders Received]]</f>
        <v>1.1428571428571428</v>
      </c>
      <c r="AH755" s="4">
        <f>Table3[[#This Row],[Units Produced]]/Table3[[#This Row],[Energy Consumed (kWh)]]</f>
        <v>3.2446951383293041</v>
      </c>
    </row>
    <row r="756" spans="1:34" x14ac:dyDescent="0.3">
      <c r="A756" s="1">
        <f t="shared" ca="1" si="44"/>
        <v>45263</v>
      </c>
      <c r="B756">
        <v>1</v>
      </c>
      <c r="C756" t="s">
        <v>19</v>
      </c>
      <c r="D756">
        <v>643</v>
      </c>
      <c r="E756">
        <v>613</v>
      </c>
      <c r="F756">
        <v>30</v>
      </c>
      <c r="G756">
        <f t="shared" ca="1" si="45"/>
        <v>66</v>
      </c>
      <c r="H756">
        <v>49</v>
      </c>
      <c r="I756">
        <v>483</v>
      </c>
      <c r="J756">
        <v>1</v>
      </c>
      <c r="K756">
        <v>164.13</v>
      </c>
      <c r="L756">
        <v>42</v>
      </c>
      <c r="M756">
        <v>40</v>
      </c>
      <c r="N756">
        <v>3.67</v>
      </c>
      <c r="O756">
        <v>628</v>
      </c>
      <c r="P756">
        <f t="shared" ca="1" si="46"/>
        <v>3</v>
      </c>
      <c r="Q756">
        <v>36</v>
      </c>
      <c r="R756">
        <v>5</v>
      </c>
      <c r="S756">
        <v>6.56</v>
      </c>
      <c r="T756">
        <f t="shared" ca="1" si="47"/>
        <v>575</v>
      </c>
      <c r="U756" s="2">
        <f ca="1">Table3[[#This Row],[Total Operating Time (minutes)]]/Table3[[#This Row],[Production planning Time(minutes)]]</f>
        <v>0.84</v>
      </c>
      <c r="V756" s="2">
        <f>Table3[[#This Row],[Units Produced]]/Table3[[#This Row],[Max Capacity]]</f>
        <v>1.0238853503184713</v>
      </c>
      <c r="W756" s="2">
        <f>Table3[[#This Row],[Good Units]]/Table3[[#This Row],[Units Produced]]</f>
        <v>0.95334370139968894</v>
      </c>
      <c r="X756" s="2">
        <f>Table3[[#This Row],[Total Operating Time (minutes)]]/Table3[[#This Row],[Units Produced]]</f>
        <v>0.75116640746500773</v>
      </c>
      <c r="Y756" s="2">
        <f>Table3[[#This Row],[Defective Units]]/Table3[[#This Row],[Units Produced]]</f>
        <v>4.6656298600311043E-2</v>
      </c>
      <c r="Z756" s="4">
        <f ca="1">Table3[[#This Row],[Total Operating Time (minutes)]]/Table3[[#This Row],[Available Time(minutes)]]</f>
        <v>7.3181818181818183</v>
      </c>
      <c r="AA756" s="2">
        <f>Table3[[#This Row],[Good Units]]/Table3[[#This Row],[Units Produced]]</f>
        <v>0.95334370139968894</v>
      </c>
      <c r="AB756" s="2">
        <f>Table3[[#This Row],[Scrap Units]]/Table3[[#This Row],[Units Produced]]</f>
        <v>1.5552099533437014E-3</v>
      </c>
      <c r="AC756" s="4">
        <f>Table3[[#This Row],[Units Produced]]/Table3[[#This Row],[Shift]]</f>
        <v>643</v>
      </c>
      <c r="AD756" s="2">
        <f>Table3[[#This Row],[Units Produced]]/Table3[[#This Row],[Max Capacity]]</f>
        <v>1.0238853503184713</v>
      </c>
      <c r="AE756" s="4">
        <f>Table3[[#This Row],[Repair Time (minutes)]]/Table3[[#This Row],[Number of Repairs]]</f>
        <v>7.2</v>
      </c>
      <c r="AF756" s="4">
        <f ca="1">Table3[[#This Row],[Total Operating Time (minutes)]]/Table3[[#This Row],[Number of failures]]</f>
        <v>161</v>
      </c>
      <c r="AG756" s="4">
        <f>Table3[[#This Row],[Orders Fulfilled]]/Table3[[#This Row],[Orders Received]]</f>
        <v>1.05</v>
      </c>
      <c r="AH756" s="4">
        <f>Table3[[#This Row],[Units Produced]]/Table3[[#This Row],[Energy Consumed (kWh)]]</f>
        <v>3.917626271857674</v>
      </c>
    </row>
    <row r="757" spans="1:34" x14ac:dyDescent="0.3">
      <c r="A757" s="1">
        <f t="shared" ca="1" si="44"/>
        <v>45248</v>
      </c>
      <c r="B757">
        <v>2</v>
      </c>
      <c r="C757" t="s">
        <v>17</v>
      </c>
      <c r="D757">
        <v>597</v>
      </c>
      <c r="E757">
        <v>580</v>
      </c>
      <c r="F757">
        <v>17</v>
      </c>
      <c r="G757">
        <f t="shared" ca="1" si="45"/>
        <v>62</v>
      </c>
      <c r="H757">
        <v>56</v>
      </c>
      <c r="I757">
        <v>555</v>
      </c>
      <c r="J757">
        <v>4</v>
      </c>
      <c r="K757">
        <v>160.69999999999999</v>
      </c>
      <c r="L757">
        <v>45</v>
      </c>
      <c r="M757">
        <v>68</v>
      </c>
      <c r="N757">
        <v>3.28</v>
      </c>
      <c r="O757">
        <v>699</v>
      </c>
      <c r="P757">
        <f t="shared" ca="1" si="46"/>
        <v>1</v>
      </c>
      <c r="Q757">
        <v>34</v>
      </c>
      <c r="R757">
        <v>5</v>
      </c>
      <c r="S757">
        <v>3.56</v>
      </c>
      <c r="T757">
        <f t="shared" ca="1" si="47"/>
        <v>597</v>
      </c>
      <c r="U757" s="2">
        <f ca="1">Table3[[#This Row],[Total Operating Time (minutes)]]/Table3[[#This Row],[Production planning Time(minutes)]]</f>
        <v>0.92964824120603018</v>
      </c>
      <c r="V757" s="2">
        <f>Table3[[#This Row],[Units Produced]]/Table3[[#This Row],[Max Capacity]]</f>
        <v>0.85407725321888417</v>
      </c>
      <c r="W757" s="2">
        <f>Table3[[#This Row],[Good Units]]/Table3[[#This Row],[Units Produced]]</f>
        <v>0.9715242881072027</v>
      </c>
      <c r="X757" s="2">
        <f>Table3[[#This Row],[Total Operating Time (minutes)]]/Table3[[#This Row],[Units Produced]]</f>
        <v>0.92964824120603018</v>
      </c>
      <c r="Y757" s="2">
        <f>Table3[[#This Row],[Defective Units]]/Table3[[#This Row],[Units Produced]]</f>
        <v>2.8475711892797319E-2</v>
      </c>
      <c r="Z757" s="4">
        <f ca="1">Table3[[#This Row],[Total Operating Time (minutes)]]/Table3[[#This Row],[Available Time(minutes)]]</f>
        <v>8.9516129032258061</v>
      </c>
      <c r="AA757" s="2">
        <f>Table3[[#This Row],[Good Units]]/Table3[[#This Row],[Units Produced]]</f>
        <v>0.9715242881072027</v>
      </c>
      <c r="AB757" s="2">
        <f>Table3[[#This Row],[Scrap Units]]/Table3[[#This Row],[Units Produced]]</f>
        <v>6.7001675041876048E-3</v>
      </c>
      <c r="AC757" s="4">
        <f>Table3[[#This Row],[Units Produced]]/Table3[[#This Row],[Shift]]</f>
        <v>298.5</v>
      </c>
      <c r="AD757" s="2">
        <f>Table3[[#This Row],[Units Produced]]/Table3[[#This Row],[Max Capacity]]</f>
        <v>0.85407725321888417</v>
      </c>
      <c r="AE757" s="4">
        <f>Table3[[#This Row],[Repair Time (minutes)]]/Table3[[#This Row],[Number of Repairs]]</f>
        <v>6.8</v>
      </c>
      <c r="AF757" s="4">
        <f ca="1">Table3[[#This Row],[Total Operating Time (minutes)]]/Table3[[#This Row],[Number of failures]]</f>
        <v>555</v>
      </c>
      <c r="AG757" s="4">
        <f>Table3[[#This Row],[Orders Fulfilled]]/Table3[[#This Row],[Orders Received]]</f>
        <v>0.66176470588235292</v>
      </c>
      <c r="AH757" s="4">
        <f>Table3[[#This Row],[Units Produced]]/Table3[[#This Row],[Energy Consumed (kWh)]]</f>
        <v>3.7149968886123212</v>
      </c>
    </row>
    <row r="758" spans="1:34" x14ac:dyDescent="0.3">
      <c r="A758" s="1">
        <f t="shared" ca="1" si="44"/>
        <v>45018</v>
      </c>
      <c r="B758">
        <v>1</v>
      </c>
      <c r="C758" t="s">
        <v>18</v>
      </c>
      <c r="D758">
        <v>409</v>
      </c>
      <c r="E758">
        <v>398</v>
      </c>
      <c r="F758">
        <v>11</v>
      </c>
      <c r="G758">
        <f t="shared" ca="1" si="45"/>
        <v>67</v>
      </c>
      <c r="H758">
        <v>15</v>
      </c>
      <c r="I758">
        <v>507</v>
      </c>
      <c r="J758">
        <v>7</v>
      </c>
      <c r="K758">
        <v>194.51</v>
      </c>
      <c r="L758">
        <v>30</v>
      </c>
      <c r="M758">
        <v>33</v>
      </c>
      <c r="N758">
        <v>2.83</v>
      </c>
      <c r="O758">
        <v>652</v>
      </c>
      <c r="P758">
        <f t="shared" ca="1" si="46"/>
        <v>3</v>
      </c>
      <c r="Q758">
        <v>33</v>
      </c>
      <c r="R758">
        <v>3</v>
      </c>
      <c r="S758">
        <v>4</v>
      </c>
      <c r="T758">
        <f t="shared" ca="1" si="47"/>
        <v>568</v>
      </c>
      <c r="U758" s="2">
        <f ca="1">Table3[[#This Row],[Total Operating Time (minutes)]]/Table3[[#This Row],[Production planning Time(minutes)]]</f>
        <v>0.89260563380281688</v>
      </c>
      <c r="V758" s="2">
        <f>Table3[[#This Row],[Units Produced]]/Table3[[#This Row],[Max Capacity]]</f>
        <v>0.62730061349693256</v>
      </c>
      <c r="W758" s="2">
        <f>Table3[[#This Row],[Good Units]]/Table3[[#This Row],[Units Produced]]</f>
        <v>0.97310513447432767</v>
      </c>
      <c r="X758" s="2">
        <f>Table3[[#This Row],[Total Operating Time (minutes)]]/Table3[[#This Row],[Units Produced]]</f>
        <v>1.2396088019559903</v>
      </c>
      <c r="Y758" s="2">
        <f>Table3[[#This Row],[Defective Units]]/Table3[[#This Row],[Units Produced]]</f>
        <v>2.6894865525672371E-2</v>
      </c>
      <c r="Z758" s="4">
        <f ca="1">Table3[[#This Row],[Total Operating Time (minutes)]]/Table3[[#This Row],[Available Time(minutes)]]</f>
        <v>7.5671641791044779</v>
      </c>
      <c r="AA758" s="2">
        <f>Table3[[#This Row],[Good Units]]/Table3[[#This Row],[Units Produced]]</f>
        <v>0.97310513447432767</v>
      </c>
      <c r="AB758" s="2">
        <f>Table3[[#This Row],[Scrap Units]]/Table3[[#This Row],[Units Produced]]</f>
        <v>1.7114914425427872E-2</v>
      </c>
      <c r="AC758" s="4">
        <f>Table3[[#This Row],[Units Produced]]/Table3[[#This Row],[Shift]]</f>
        <v>409</v>
      </c>
      <c r="AD758" s="2">
        <f>Table3[[#This Row],[Units Produced]]/Table3[[#This Row],[Max Capacity]]</f>
        <v>0.62730061349693256</v>
      </c>
      <c r="AE758" s="4">
        <f>Table3[[#This Row],[Repair Time (minutes)]]/Table3[[#This Row],[Number of Repairs]]</f>
        <v>11</v>
      </c>
      <c r="AF758" s="4">
        <f ca="1">Table3[[#This Row],[Total Operating Time (minutes)]]/Table3[[#This Row],[Number of failures]]</f>
        <v>169</v>
      </c>
      <c r="AG758" s="4">
        <f>Table3[[#This Row],[Orders Fulfilled]]/Table3[[#This Row],[Orders Received]]</f>
        <v>0.90909090909090906</v>
      </c>
      <c r="AH758" s="4">
        <f>Table3[[#This Row],[Units Produced]]/Table3[[#This Row],[Energy Consumed (kWh)]]</f>
        <v>2.1027196545164775</v>
      </c>
    </row>
    <row r="759" spans="1:34" x14ac:dyDescent="0.3">
      <c r="A759" s="1">
        <f t="shared" ca="1" si="44"/>
        <v>45285</v>
      </c>
      <c r="B759">
        <v>3</v>
      </c>
      <c r="C759" t="s">
        <v>17</v>
      </c>
      <c r="D759">
        <v>430</v>
      </c>
      <c r="E759">
        <v>417</v>
      </c>
      <c r="F759">
        <v>13</v>
      </c>
      <c r="G759">
        <f t="shared" ca="1" si="45"/>
        <v>60</v>
      </c>
      <c r="H759">
        <v>25</v>
      </c>
      <c r="I759">
        <v>449</v>
      </c>
      <c r="J759">
        <v>7</v>
      </c>
      <c r="K759">
        <v>163.49</v>
      </c>
      <c r="L759">
        <v>50</v>
      </c>
      <c r="M759">
        <v>47</v>
      </c>
      <c r="N759">
        <v>4.71</v>
      </c>
      <c r="O759">
        <v>627</v>
      </c>
      <c r="P759">
        <f t="shared" ca="1" si="46"/>
        <v>2</v>
      </c>
      <c r="Q759">
        <v>23</v>
      </c>
      <c r="R759">
        <v>4</v>
      </c>
      <c r="S759">
        <v>6.11</v>
      </c>
      <c r="T759">
        <f t="shared" ca="1" si="47"/>
        <v>519</v>
      </c>
      <c r="U759" s="2">
        <f ca="1">Table3[[#This Row],[Total Operating Time (minutes)]]/Table3[[#This Row],[Production planning Time(minutes)]]</f>
        <v>0.86512524084778419</v>
      </c>
      <c r="V759" s="2">
        <f>Table3[[#This Row],[Units Produced]]/Table3[[#This Row],[Max Capacity]]</f>
        <v>0.68580542264752786</v>
      </c>
      <c r="W759" s="2">
        <f>Table3[[#This Row],[Good Units]]/Table3[[#This Row],[Units Produced]]</f>
        <v>0.96976744186046515</v>
      </c>
      <c r="X759" s="2">
        <f>Table3[[#This Row],[Total Operating Time (minutes)]]/Table3[[#This Row],[Units Produced]]</f>
        <v>1.0441860465116279</v>
      </c>
      <c r="Y759" s="2">
        <f>Table3[[#This Row],[Defective Units]]/Table3[[#This Row],[Units Produced]]</f>
        <v>3.0232558139534883E-2</v>
      </c>
      <c r="Z759" s="4">
        <f ca="1">Table3[[#This Row],[Total Operating Time (minutes)]]/Table3[[#This Row],[Available Time(minutes)]]</f>
        <v>7.4833333333333334</v>
      </c>
      <c r="AA759" s="2">
        <f>Table3[[#This Row],[Good Units]]/Table3[[#This Row],[Units Produced]]</f>
        <v>0.96976744186046515</v>
      </c>
      <c r="AB759" s="2">
        <f>Table3[[#This Row],[Scrap Units]]/Table3[[#This Row],[Units Produced]]</f>
        <v>1.627906976744186E-2</v>
      </c>
      <c r="AC759" s="4">
        <f>Table3[[#This Row],[Units Produced]]/Table3[[#This Row],[Shift]]</f>
        <v>143.33333333333334</v>
      </c>
      <c r="AD759" s="2">
        <f>Table3[[#This Row],[Units Produced]]/Table3[[#This Row],[Max Capacity]]</f>
        <v>0.68580542264752786</v>
      </c>
      <c r="AE759" s="4">
        <f>Table3[[#This Row],[Repair Time (minutes)]]/Table3[[#This Row],[Number of Repairs]]</f>
        <v>5.75</v>
      </c>
      <c r="AF759" s="4">
        <f ca="1">Table3[[#This Row],[Total Operating Time (minutes)]]/Table3[[#This Row],[Number of failures]]</f>
        <v>224.5</v>
      </c>
      <c r="AG759" s="4">
        <f>Table3[[#This Row],[Orders Fulfilled]]/Table3[[#This Row],[Orders Received]]</f>
        <v>1.0638297872340425</v>
      </c>
      <c r="AH759" s="4">
        <f>Table3[[#This Row],[Units Produced]]/Table3[[#This Row],[Energy Consumed (kWh)]]</f>
        <v>2.6301302831977491</v>
      </c>
    </row>
    <row r="760" spans="1:34" x14ac:dyDescent="0.3">
      <c r="A760" s="1">
        <f t="shared" ca="1" si="44"/>
        <v>44998</v>
      </c>
      <c r="B760">
        <v>1</v>
      </c>
      <c r="C760" t="s">
        <v>18</v>
      </c>
      <c r="D760">
        <v>676</v>
      </c>
      <c r="E760">
        <v>653</v>
      </c>
      <c r="F760">
        <v>23</v>
      </c>
      <c r="G760">
        <f t="shared" ca="1" si="45"/>
        <v>64</v>
      </c>
      <c r="H760">
        <v>15</v>
      </c>
      <c r="I760">
        <v>509</v>
      </c>
      <c r="J760">
        <v>9</v>
      </c>
      <c r="K760">
        <v>161.09</v>
      </c>
      <c r="L760">
        <v>45</v>
      </c>
      <c r="M760">
        <v>54</v>
      </c>
      <c r="N760">
        <v>4.0199999999999996</v>
      </c>
      <c r="O760">
        <v>606</v>
      </c>
      <c r="P760">
        <f t="shared" ca="1" si="46"/>
        <v>6</v>
      </c>
      <c r="Q760">
        <v>23</v>
      </c>
      <c r="R760">
        <v>5</v>
      </c>
      <c r="S760">
        <v>7.19</v>
      </c>
      <c r="T760">
        <f t="shared" ca="1" si="47"/>
        <v>590</v>
      </c>
      <c r="U760" s="2">
        <f ca="1">Table3[[#This Row],[Total Operating Time (minutes)]]/Table3[[#This Row],[Production planning Time(minutes)]]</f>
        <v>0.86271186440677972</v>
      </c>
      <c r="V760" s="2">
        <f>Table3[[#This Row],[Units Produced]]/Table3[[#This Row],[Max Capacity]]</f>
        <v>1.1155115511551155</v>
      </c>
      <c r="W760" s="2">
        <f>Table3[[#This Row],[Good Units]]/Table3[[#This Row],[Units Produced]]</f>
        <v>0.96597633136094674</v>
      </c>
      <c r="X760" s="2">
        <f>Table3[[#This Row],[Total Operating Time (minutes)]]/Table3[[#This Row],[Units Produced]]</f>
        <v>0.75295857988165682</v>
      </c>
      <c r="Y760" s="2">
        <f>Table3[[#This Row],[Defective Units]]/Table3[[#This Row],[Units Produced]]</f>
        <v>3.4023668639053255E-2</v>
      </c>
      <c r="Z760" s="4">
        <f ca="1">Table3[[#This Row],[Total Operating Time (minutes)]]/Table3[[#This Row],[Available Time(minutes)]]</f>
        <v>7.953125</v>
      </c>
      <c r="AA760" s="2">
        <f>Table3[[#This Row],[Good Units]]/Table3[[#This Row],[Units Produced]]</f>
        <v>0.96597633136094674</v>
      </c>
      <c r="AB760" s="2">
        <f>Table3[[#This Row],[Scrap Units]]/Table3[[#This Row],[Units Produced]]</f>
        <v>1.3313609467455622E-2</v>
      </c>
      <c r="AC760" s="4">
        <f>Table3[[#This Row],[Units Produced]]/Table3[[#This Row],[Shift]]</f>
        <v>676</v>
      </c>
      <c r="AD760" s="2">
        <f>Table3[[#This Row],[Units Produced]]/Table3[[#This Row],[Max Capacity]]</f>
        <v>1.1155115511551155</v>
      </c>
      <c r="AE760" s="4">
        <f>Table3[[#This Row],[Repair Time (minutes)]]/Table3[[#This Row],[Number of Repairs]]</f>
        <v>4.5999999999999996</v>
      </c>
      <c r="AF760" s="4">
        <f ca="1">Table3[[#This Row],[Total Operating Time (minutes)]]/Table3[[#This Row],[Number of failures]]</f>
        <v>84.833333333333329</v>
      </c>
      <c r="AG760" s="4">
        <f>Table3[[#This Row],[Orders Fulfilled]]/Table3[[#This Row],[Orders Received]]</f>
        <v>0.83333333333333337</v>
      </c>
      <c r="AH760" s="4">
        <f>Table3[[#This Row],[Units Produced]]/Table3[[#This Row],[Energy Consumed (kWh)]]</f>
        <v>4.1964119436339935</v>
      </c>
    </row>
    <row r="761" spans="1:34" x14ac:dyDescent="0.3">
      <c r="A761" s="1">
        <f t="shared" ca="1" si="44"/>
        <v>45268</v>
      </c>
      <c r="B761">
        <v>3</v>
      </c>
      <c r="C761" t="s">
        <v>20</v>
      </c>
      <c r="D761">
        <v>598</v>
      </c>
      <c r="E761">
        <v>569</v>
      </c>
      <c r="F761">
        <v>29</v>
      </c>
      <c r="G761">
        <f t="shared" ca="1" si="45"/>
        <v>70</v>
      </c>
      <c r="H761">
        <v>25</v>
      </c>
      <c r="I761">
        <v>429</v>
      </c>
      <c r="J761">
        <v>4</v>
      </c>
      <c r="K761">
        <v>178.71</v>
      </c>
      <c r="L761">
        <v>44</v>
      </c>
      <c r="M761">
        <v>48</v>
      </c>
      <c r="N761">
        <v>2.68</v>
      </c>
      <c r="O761">
        <v>654</v>
      </c>
      <c r="P761">
        <f t="shared" ca="1" si="46"/>
        <v>5</v>
      </c>
      <c r="Q761">
        <v>25</v>
      </c>
      <c r="R761">
        <v>5</v>
      </c>
      <c r="S761">
        <v>4.75</v>
      </c>
      <c r="T761">
        <f t="shared" ca="1" si="47"/>
        <v>519</v>
      </c>
      <c r="U761" s="2">
        <f ca="1">Table3[[#This Row],[Total Operating Time (minutes)]]/Table3[[#This Row],[Production planning Time(minutes)]]</f>
        <v>0.82658959537572252</v>
      </c>
      <c r="V761" s="2">
        <f>Table3[[#This Row],[Units Produced]]/Table3[[#This Row],[Max Capacity]]</f>
        <v>0.91437308868501532</v>
      </c>
      <c r="W761" s="2">
        <f>Table3[[#This Row],[Good Units]]/Table3[[#This Row],[Units Produced]]</f>
        <v>0.95150501672240806</v>
      </c>
      <c r="X761" s="2">
        <f>Table3[[#This Row],[Total Operating Time (minutes)]]/Table3[[#This Row],[Units Produced]]</f>
        <v>0.71739130434782605</v>
      </c>
      <c r="Y761" s="2">
        <f>Table3[[#This Row],[Defective Units]]/Table3[[#This Row],[Units Produced]]</f>
        <v>4.8494983277591976E-2</v>
      </c>
      <c r="Z761" s="4">
        <f ca="1">Table3[[#This Row],[Total Operating Time (minutes)]]/Table3[[#This Row],[Available Time(minutes)]]</f>
        <v>6.128571428571429</v>
      </c>
      <c r="AA761" s="2">
        <f>Table3[[#This Row],[Good Units]]/Table3[[#This Row],[Units Produced]]</f>
        <v>0.95150501672240806</v>
      </c>
      <c r="AB761" s="2">
        <f>Table3[[#This Row],[Scrap Units]]/Table3[[#This Row],[Units Produced]]</f>
        <v>6.688963210702341E-3</v>
      </c>
      <c r="AC761" s="4">
        <f>Table3[[#This Row],[Units Produced]]/Table3[[#This Row],[Shift]]</f>
        <v>199.33333333333334</v>
      </c>
      <c r="AD761" s="2">
        <f>Table3[[#This Row],[Units Produced]]/Table3[[#This Row],[Max Capacity]]</f>
        <v>0.91437308868501532</v>
      </c>
      <c r="AE761" s="4">
        <f>Table3[[#This Row],[Repair Time (minutes)]]/Table3[[#This Row],[Number of Repairs]]</f>
        <v>5</v>
      </c>
      <c r="AF761" s="4">
        <f ca="1">Table3[[#This Row],[Total Operating Time (minutes)]]/Table3[[#This Row],[Number of failures]]</f>
        <v>85.8</v>
      </c>
      <c r="AG761" s="4">
        <f>Table3[[#This Row],[Orders Fulfilled]]/Table3[[#This Row],[Orders Received]]</f>
        <v>0.91666666666666663</v>
      </c>
      <c r="AH761" s="4">
        <f>Table3[[#This Row],[Units Produced]]/Table3[[#This Row],[Energy Consumed (kWh)]]</f>
        <v>3.346203346203346</v>
      </c>
    </row>
    <row r="762" spans="1:34" x14ac:dyDescent="0.3">
      <c r="A762" s="1">
        <f t="shared" ca="1" si="44"/>
        <v>44987</v>
      </c>
      <c r="B762">
        <v>2</v>
      </c>
      <c r="C762" t="s">
        <v>21</v>
      </c>
      <c r="D762">
        <v>442</v>
      </c>
      <c r="E762">
        <v>412</v>
      </c>
      <c r="F762">
        <v>30</v>
      </c>
      <c r="G762">
        <f t="shared" ca="1" si="45"/>
        <v>61</v>
      </c>
      <c r="H762">
        <v>46</v>
      </c>
      <c r="I762">
        <v>411</v>
      </c>
      <c r="J762">
        <v>5</v>
      </c>
      <c r="K762">
        <v>148.81</v>
      </c>
      <c r="L762">
        <v>36</v>
      </c>
      <c r="M762">
        <v>40</v>
      </c>
      <c r="N762">
        <v>2.25</v>
      </c>
      <c r="O762">
        <v>677</v>
      </c>
      <c r="P762">
        <f t="shared" ca="1" si="46"/>
        <v>4</v>
      </c>
      <c r="Q762">
        <v>22</v>
      </c>
      <c r="R762">
        <v>5</v>
      </c>
      <c r="S762">
        <v>7.78</v>
      </c>
      <c r="T762">
        <f t="shared" ca="1" si="47"/>
        <v>586</v>
      </c>
      <c r="U762" s="2">
        <f ca="1">Table3[[#This Row],[Total Operating Time (minutes)]]/Table3[[#This Row],[Production planning Time(minutes)]]</f>
        <v>0.70136518771331058</v>
      </c>
      <c r="V762" s="2">
        <f>Table3[[#This Row],[Units Produced]]/Table3[[#This Row],[Max Capacity]]</f>
        <v>0.6528803545051699</v>
      </c>
      <c r="W762" s="2">
        <f>Table3[[#This Row],[Good Units]]/Table3[[#This Row],[Units Produced]]</f>
        <v>0.9321266968325792</v>
      </c>
      <c r="X762" s="2">
        <f>Table3[[#This Row],[Total Operating Time (minutes)]]/Table3[[#This Row],[Units Produced]]</f>
        <v>0.92986425339366519</v>
      </c>
      <c r="Y762" s="2">
        <f>Table3[[#This Row],[Defective Units]]/Table3[[#This Row],[Units Produced]]</f>
        <v>6.7873303167420809E-2</v>
      </c>
      <c r="Z762" s="4">
        <f ca="1">Table3[[#This Row],[Total Operating Time (minutes)]]/Table3[[#This Row],[Available Time(minutes)]]</f>
        <v>6.7377049180327866</v>
      </c>
      <c r="AA762" s="2">
        <f>Table3[[#This Row],[Good Units]]/Table3[[#This Row],[Units Produced]]</f>
        <v>0.9321266968325792</v>
      </c>
      <c r="AB762" s="2">
        <f>Table3[[#This Row],[Scrap Units]]/Table3[[#This Row],[Units Produced]]</f>
        <v>1.1312217194570135E-2</v>
      </c>
      <c r="AC762" s="4">
        <f>Table3[[#This Row],[Units Produced]]/Table3[[#This Row],[Shift]]</f>
        <v>221</v>
      </c>
      <c r="AD762" s="2">
        <f>Table3[[#This Row],[Units Produced]]/Table3[[#This Row],[Max Capacity]]</f>
        <v>0.6528803545051699</v>
      </c>
      <c r="AE762" s="4">
        <f>Table3[[#This Row],[Repair Time (minutes)]]/Table3[[#This Row],[Number of Repairs]]</f>
        <v>4.4000000000000004</v>
      </c>
      <c r="AF762" s="4">
        <f ca="1">Table3[[#This Row],[Total Operating Time (minutes)]]/Table3[[#This Row],[Number of failures]]</f>
        <v>102.75</v>
      </c>
      <c r="AG762" s="4">
        <f>Table3[[#This Row],[Orders Fulfilled]]/Table3[[#This Row],[Orders Received]]</f>
        <v>0.9</v>
      </c>
      <c r="AH762" s="4">
        <f>Table3[[#This Row],[Units Produced]]/Table3[[#This Row],[Energy Consumed (kWh)]]</f>
        <v>2.970230495262415</v>
      </c>
    </row>
    <row r="763" spans="1:34" x14ac:dyDescent="0.3">
      <c r="A763" s="1">
        <f t="shared" ca="1" si="44"/>
        <v>45220</v>
      </c>
      <c r="B763">
        <v>2</v>
      </c>
      <c r="C763" t="s">
        <v>17</v>
      </c>
      <c r="D763">
        <v>423</v>
      </c>
      <c r="E763">
        <v>406</v>
      </c>
      <c r="F763">
        <v>17</v>
      </c>
      <c r="G763">
        <f t="shared" ca="1" si="45"/>
        <v>64</v>
      </c>
      <c r="H763">
        <v>27</v>
      </c>
      <c r="I763">
        <v>471</v>
      </c>
      <c r="J763">
        <v>7</v>
      </c>
      <c r="K763">
        <v>191.14</v>
      </c>
      <c r="L763">
        <v>52</v>
      </c>
      <c r="M763">
        <v>35</v>
      </c>
      <c r="N763">
        <v>2.2799999999999998</v>
      </c>
      <c r="O763">
        <v>669</v>
      </c>
      <c r="P763">
        <f t="shared" ca="1" si="46"/>
        <v>5</v>
      </c>
      <c r="Q763">
        <v>37</v>
      </c>
      <c r="R763">
        <v>3</v>
      </c>
      <c r="S763">
        <v>6.33</v>
      </c>
      <c r="T763">
        <f t="shared" ca="1" si="47"/>
        <v>531</v>
      </c>
      <c r="U763" s="2">
        <f ca="1">Table3[[#This Row],[Total Operating Time (minutes)]]/Table3[[#This Row],[Production planning Time(minutes)]]</f>
        <v>0.88700564971751417</v>
      </c>
      <c r="V763" s="2">
        <f>Table3[[#This Row],[Units Produced]]/Table3[[#This Row],[Max Capacity]]</f>
        <v>0.63228699551569512</v>
      </c>
      <c r="W763" s="2">
        <f>Table3[[#This Row],[Good Units]]/Table3[[#This Row],[Units Produced]]</f>
        <v>0.95981087470449178</v>
      </c>
      <c r="X763" s="2">
        <f>Table3[[#This Row],[Total Operating Time (minutes)]]/Table3[[#This Row],[Units Produced]]</f>
        <v>1.1134751773049645</v>
      </c>
      <c r="Y763" s="2">
        <f>Table3[[#This Row],[Defective Units]]/Table3[[#This Row],[Units Produced]]</f>
        <v>4.0189125295508277E-2</v>
      </c>
      <c r="Z763" s="4">
        <f ca="1">Table3[[#This Row],[Total Operating Time (minutes)]]/Table3[[#This Row],[Available Time(minutes)]]</f>
        <v>7.359375</v>
      </c>
      <c r="AA763" s="2">
        <f>Table3[[#This Row],[Good Units]]/Table3[[#This Row],[Units Produced]]</f>
        <v>0.95981087470449178</v>
      </c>
      <c r="AB763" s="2">
        <f>Table3[[#This Row],[Scrap Units]]/Table3[[#This Row],[Units Produced]]</f>
        <v>1.6548463356973995E-2</v>
      </c>
      <c r="AC763" s="4">
        <f>Table3[[#This Row],[Units Produced]]/Table3[[#This Row],[Shift]]</f>
        <v>211.5</v>
      </c>
      <c r="AD763" s="2">
        <f>Table3[[#This Row],[Units Produced]]/Table3[[#This Row],[Max Capacity]]</f>
        <v>0.63228699551569512</v>
      </c>
      <c r="AE763" s="4">
        <f>Table3[[#This Row],[Repair Time (minutes)]]/Table3[[#This Row],[Number of Repairs]]</f>
        <v>12.333333333333334</v>
      </c>
      <c r="AF763" s="4">
        <f ca="1">Table3[[#This Row],[Total Operating Time (minutes)]]/Table3[[#This Row],[Number of failures]]</f>
        <v>94.2</v>
      </c>
      <c r="AG763" s="4">
        <f>Table3[[#This Row],[Orders Fulfilled]]/Table3[[#This Row],[Orders Received]]</f>
        <v>1.4857142857142858</v>
      </c>
      <c r="AH763" s="4">
        <f>Table3[[#This Row],[Units Produced]]/Table3[[#This Row],[Energy Consumed (kWh)]]</f>
        <v>2.2130375640891495</v>
      </c>
    </row>
    <row r="764" spans="1:34" x14ac:dyDescent="0.3">
      <c r="A764" s="1">
        <f t="shared" ca="1" si="44"/>
        <v>45264</v>
      </c>
      <c r="B764">
        <v>2</v>
      </c>
      <c r="C764" t="s">
        <v>19</v>
      </c>
      <c r="D764">
        <v>558</v>
      </c>
      <c r="E764">
        <v>530</v>
      </c>
      <c r="F764">
        <v>28</v>
      </c>
      <c r="G764">
        <f t="shared" ca="1" si="45"/>
        <v>66</v>
      </c>
      <c r="H764">
        <v>54</v>
      </c>
      <c r="I764">
        <v>406</v>
      </c>
      <c r="J764">
        <v>7</v>
      </c>
      <c r="K764">
        <v>140.71</v>
      </c>
      <c r="L764">
        <v>36</v>
      </c>
      <c r="M764">
        <v>49</v>
      </c>
      <c r="N764">
        <v>2.5</v>
      </c>
      <c r="O764">
        <v>647</v>
      </c>
      <c r="P764">
        <f t="shared" ca="1" si="46"/>
        <v>7</v>
      </c>
      <c r="Q764">
        <v>37</v>
      </c>
      <c r="R764">
        <v>5</v>
      </c>
      <c r="S764">
        <v>7.39</v>
      </c>
      <c r="T764">
        <f t="shared" ca="1" si="47"/>
        <v>526</v>
      </c>
      <c r="U764" s="2">
        <f ca="1">Table3[[#This Row],[Total Operating Time (minutes)]]/Table3[[#This Row],[Production planning Time(minutes)]]</f>
        <v>0.77186311787072248</v>
      </c>
      <c r="V764" s="2">
        <f>Table3[[#This Row],[Units Produced]]/Table3[[#This Row],[Max Capacity]]</f>
        <v>0.86244204018547144</v>
      </c>
      <c r="W764" s="2">
        <f>Table3[[#This Row],[Good Units]]/Table3[[#This Row],[Units Produced]]</f>
        <v>0.94982078853046592</v>
      </c>
      <c r="X764" s="2">
        <f>Table3[[#This Row],[Total Operating Time (minutes)]]/Table3[[#This Row],[Units Produced]]</f>
        <v>0.72759856630824371</v>
      </c>
      <c r="Y764" s="2">
        <f>Table3[[#This Row],[Defective Units]]/Table3[[#This Row],[Units Produced]]</f>
        <v>5.0179211469534052E-2</v>
      </c>
      <c r="Z764" s="4">
        <f ca="1">Table3[[#This Row],[Total Operating Time (minutes)]]/Table3[[#This Row],[Available Time(minutes)]]</f>
        <v>6.1515151515151514</v>
      </c>
      <c r="AA764" s="2">
        <f>Table3[[#This Row],[Good Units]]/Table3[[#This Row],[Units Produced]]</f>
        <v>0.94982078853046592</v>
      </c>
      <c r="AB764" s="2">
        <f>Table3[[#This Row],[Scrap Units]]/Table3[[#This Row],[Units Produced]]</f>
        <v>1.2544802867383513E-2</v>
      </c>
      <c r="AC764" s="4">
        <f>Table3[[#This Row],[Units Produced]]/Table3[[#This Row],[Shift]]</f>
        <v>279</v>
      </c>
      <c r="AD764" s="2">
        <f>Table3[[#This Row],[Units Produced]]/Table3[[#This Row],[Max Capacity]]</f>
        <v>0.86244204018547144</v>
      </c>
      <c r="AE764" s="4">
        <f>Table3[[#This Row],[Repair Time (minutes)]]/Table3[[#This Row],[Number of Repairs]]</f>
        <v>7.4</v>
      </c>
      <c r="AF764" s="4">
        <f ca="1">Table3[[#This Row],[Total Operating Time (minutes)]]/Table3[[#This Row],[Number of failures]]</f>
        <v>58</v>
      </c>
      <c r="AG764" s="4">
        <f>Table3[[#This Row],[Orders Fulfilled]]/Table3[[#This Row],[Orders Received]]</f>
        <v>0.73469387755102045</v>
      </c>
      <c r="AH764" s="4">
        <f>Table3[[#This Row],[Units Produced]]/Table3[[#This Row],[Energy Consumed (kWh)]]</f>
        <v>3.9656030132897446</v>
      </c>
    </row>
    <row r="765" spans="1:34" x14ac:dyDescent="0.3">
      <c r="A765" s="1">
        <f t="shared" ca="1" si="44"/>
        <v>45130</v>
      </c>
      <c r="B765">
        <v>3</v>
      </c>
      <c r="C765" t="s">
        <v>21</v>
      </c>
      <c r="D765">
        <v>648</v>
      </c>
      <c r="E765">
        <v>619</v>
      </c>
      <c r="F765">
        <v>29</v>
      </c>
      <c r="G765">
        <f t="shared" ca="1" si="45"/>
        <v>68</v>
      </c>
      <c r="H765">
        <v>21</v>
      </c>
      <c r="I765">
        <v>425</v>
      </c>
      <c r="J765">
        <v>3</v>
      </c>
      <c r="K765">
        <v>122.97</v>
      </c>
      <c r="L765">
        <v>42</v>
      </c>
      <c r="M765">
        <v>47</v>
      </c>
      <c r="N765">
        <v>2.75</v>
      </c>
      <c r="O765">
        <v>636</v>
      </c>
      <c r="P765">
        <f t="shared" ca="1" si="46"/>
        <v>6</v>
      </c>
      <c r="Q765">
        <v>25</v>
      </c>
      <c r="R765">
        <v>3</v>
      </c>
      <c r="S765">
        <v>4.7300000000000004</v>
      </c>
      <c r="T765">
        <f t="shared" ca="1" si="47"/>
        <v>566</v>
      </c>
      <c r="U765" s="2">
        <f ca="1">Table3[[#This Row],[Total Operating Time (minutes)]]/Table3[[#This Row],[Production planning Time(minutes)]]</f>
        <v>0.75088339222614842</v>
      </c>
      <c r="V765" s="2">
        <f>Table3[[#This Row],[Units Produced]]/Table3[[#This Row],[Max Capacity]]</f>
        <v>1.0188679245283019</v>
      </c>
      <c r="W765" s="2">
        <f>Table3[[#This Row],[Good Units]]/Table3[[#This Row],[Units Produced]]</f>
        <v>0.95524691358024694</v>
      </c>
      <c r="X765" s="2">
        <f>Table3[[#This Row],[Total Operating Time (minutes)]]/Table3[[#This Row],[Units Produced]]</f>
        <v>0.65586419753086422</v>
      </c>
      <c r="Y765" s="2">
        <f>Table3[[#This Row],[Defective Units]]/Table3[[#This Row],[Units Produced]]</f>
        <v>4.4753086419753084E-2</v>
      </c>
      <c r="Z765" s="4">
        <f ca="1">Table3[[#This Row],[Total Operating Time (minutes)]]/Table3[[#This Row],[Available Time(minutes)]]</f>
        <v>6.25</v>
      </c>
      <c r="AA765" s="2">
        <f>Table3[[#This Row],[Good Units]]/Table3[[#This Row],[Units Produced]]</f>
        <v>0.95524691358024694</v>
      </c>
      <c r="AB765" s="2">
        <f>Table3[[#This Row],[Scrap Units]]/Table3[[#This Row],[Units Produced]]</f>
        <v>4.6296296296296294E-3</v>
      </c>
      <c r="AC765" s="4">
        <f>Table3[[#This Row],[Units Produced]]/Table3[[#This Row],[Shift]]</f>
        <v>216</v>
      </c>
      <c r="AD765" s="2">
        <f>Table3[[#This Row],[Units Produced]]/Table3[[#This Row],[Max Capacity]]</f>
        <v>1.0188679245283019</v>
      </c>
      <c r="AE765" s="4">
        <f>Table3[[#This Row],[Repair Time (minutes)]]/Table3[[#This Row],[Number of Repairs]]</f>
        <v>8.3333333333333339</v>
      </c>
      <c r="AF765" s="4">
        <f ca="1">Table3[[#This Row],[Total Operating Time (minutes)]]/Table3[[#This Row],[Number of failures]]</f>
        <v>70.833333333333329</v>
      </c>
      <c r="AG765" s="4">
        <f>Table3[[#This Row],[Orders Fulfilled]]/Table3[[#This Row],[Orders Received]]</f>
        <v>0.8936170212765957</v>
      </c>
      <c r="AH765" s="4">
        <f>Table3[[#This Row],[Units Produced]]/Table3[[#This Row],[Energy Consumed (kWh)]]</f>
        <v>5.2695779458404486</v>
      </c>
    </row>
    <row r="766" spans="1:34" x14ac:dyDescent="0.3">
      <c r="A766" s="1">
        <f t="shared" ca="1" si="44"/>
        <v>45214</v>
      </c>
      <c r="B766">
        <v>2</v>
      </c>
      <c r="C766" t="s">
        <v>17</v>
      </c>
      <c r="D766">
        <v>539</v>
      </c>
      <c r="E766">
        <v>516</v>
      </c>
      <c r="F766">
        <v>23</v>
      </c>
      <c r="G766">
        <f t="shared" ca="1" si="45"/>
        <v>65</v>
      </c>
      <c r="H766">
        <v>26</v>
      </c>
      <c r="I766">
        <v>447</v>
      </c>
      <c r="J766">
        <v>2</v>
      </c>
      <c r="K766">
        <v>119.19</v>
      </c>
      <c r="L766">
        <v>41</v>
      </c>
      <c r="M766">
        <v>49</v>
      </c>
      <c r="N766">
        <v>2.38</v>
      </c>
      <c r="O766">
        <v>637</v>
      </c>
      <c r="P766">
        <f t="shared" ca="1" si="46"/>
        <v>7</v>
      </c>
      <c r="Q766">
        <v>35</v>
      </c>
      <c r="R766">
        <v>2</v>
      </c>
      <c r="S766">
        <v>6.79</v>
      </c>
      <c r="T766">
        <f t="shared" ca="1" si="47"/>
        <v>595</v>
      </c>
      <c r="U766" s="2">
        <f ca="1">Table3[[#This Row],[Total Operating Time (minutes)]]/Table3[[#This Row],[Production planning Time(minutes)]]</f>
        <v>0.75126050420168067</v>
      </c>
      <c r="V766" s="2">
        <f>Table3[[#This Row],[Units Produced]]/Table3[[#This Row],[Max Capacity]]</f>
        <v>0.84615384615384615</v>
      </c>
      <c r="W766" s="2">
        <f>Table3[[#This Row],[Good Units]]/Table3[[#This Row],[Units Produced]]</f>
        <v>0.9573283858998145</v>
      </c>
      <c r="X766" s="2">
        <f>Table3[[#This Row],[Total Operating Time (minutes)]]/Table3[[#This Row],[Units Produced]]</f>
        <v>0.82931354359925791</v>
      </c>
      <c r="Y766" s="2">
        <f>Table3[[#This Row],[Defective Units]]/Table3[[#This Row],[Units Produced]]</f>
        <v>4.267161410018553E-2</v>
      </c>
      <c r="Z766" s="4">
        <f ca="1">Table3[[#This Row],[Total Operating Time (minutes)]]/Table3[[#This Row],[Available Time(minutes)]]</f>
        <v>6.8769230769230774</v>
      </c>
      <c r="AA766" s="2">
        <f>Table3[[#This Row],[Good Units]]/Table3[[#This Row],[Units Produced]]</f>
        <v>0.9573283858998145</v>
      </c>
      <c r="AB766" s="2">
        <f>Table3[[#This Row],[Scrap Units]]/Table3[[#This Row],[Units Produced]]</f>
        <v>3.7105751391465678E-3</v>
      </c>
      <c r="AC766" s="4">
        <f>Table3[[#This Row],[Units Produced]]/Table3[[#This Row],[Shift]]</f>
        <v>269.5</v>
      </c>
      <c r="AD766" s="2">
        <f>Table3[[#This Row],[Units Produced]]/Table3[[#This Row],[Max Capacity]]</f>
        <v>0.84615384615384615</v>
      </c>
      <c r="AE766" s="4">
        <f>Table3[[#This Row],[Repair Time (minutes)]]/Table3[[#This Row],[Number of Repairs]]</f>
        <v>17.5</v>
      </c>
      <c r="AF766" s="4">
        <f ca="1">Table3[[#This Row],[Total Operating Time (minutes)]]/Table3[[#This Row],[Number of failures]]</f>
        <v>63.857142857142854</v>
      </c>
      <c r="AG766" s="4">
        <f>Table3[[#This Row],[Orders Fulfilled]]/Table3[[#This Row],[Orders Received]]</f>
        <v>0.83673469387755106</v>
      </c>
      <c r="AH766" s="4">
        <f>Table3[[#This Row],[Units Produced]]/Table3[[#This Row],[Energy Consumed (kWh)]]</f>
        <v>4.5221914590150183</v>
      </c>
    </row>
    <row r="767" spans="1:34" x14ac:dyDescent="0.3">
      <c r="A767" s="1">
        <f t="shared" ca="1" si="44"/>
        <v>45117</v>
      </c>
      <c r="B767">
        <v>3</v>
      </c>
      <c r="C767" t="s">
        <v>20</v>
      </c>
      <c r="D767">
        <v>633</v>
      </c>
      <c r="E767">
        <v>623</v>
      </c>
      <c r="F767">
        <v>10</v>
      </c>
      <c r="G767">
        <f t="shared" ca="1" si="45"/>
        <v>62</v>
      </c>
      <c r="H767">
        <v>18</v>
      </c>
      <c r="I767">
        <v>442</v>
      </c>
      <c r="J767">
        <v>7</v>
      </c>
      <c r="K767">
        <v>146.61000000000001</v>
      </c>
      <c r="L767">
        <v>48</v>
      </c>
      <c r="M767">
        <v>38</v>
      </c>
      <c r="N767">
        <v>4.54</v>
      </c>
      <c r="O767">
        <v>677</v>
      </c>
      <c r="P767">
        <f t="shared" ca="1" si="46"/>
        <v>4</v>
      </c>
      <c r="Q767">
        <v>33</v>
      </c>
      <c r="R767">
        <v>4</v>
      </c>
      <c r="S767">
        <v>6.9</v>
      </c>
      <c r="T767">
        <f t="shared" ca="1" si="47"/>
        <v>565</v>
      </c>
      <c r="U767" s="2">
        <f ca="1">Table3[[#This Row],[Total Operating Time (minutes)]]/Table3[[#This Row],[Production planning Time(minutes)]]</f>
        <v>0.78230088495575223</v>
      </c>
      <c r="V767" s="2">
        <f>Table3[[#This Row],[Units Produced]]/Table3[[#This Row],[Max Capacity]]</f>
        <v>0.93500738552437224</v>
      </c>
      <c r="W767" s="2">
        <f>Table3[[#This Row],[Good Units]]/Table3[[#This Row],[Units Produced]]</f>
        <v>0.98420221169036337</v>
      </c>
      <c r="X767" s="2">
        <f>Table3[[#This Row],[Total Operating Time (minutes)]]/Table3[[#This Row],[Units Produced]]</f>
        <v>0.69826224328594</v>
      </c>
      <c r="Y767" s="2">
        <f>Table3[[#This Row],[Defective Units]]/Table3[[#This Row],[Units Produced]]</f>
        <v>1.579778830963665E-2</v>
      </c>
      <c r="Z767" s="4">
        <f ca="1">Table3[[#This Row],[Total Operating Time (minutes)]]/Table3[[#This Row],[Available Time(minutes)]]</f>
        <v>7.129032258064516</v>
      </c>
      <c r="AA767" s="2">
        <f>Table3[[#This Row],[Good Units]]/Table3[[#This Row],[Units Produced]]</f>
        <v>0.98420221169036337</v>
      </c>
      <c r="AB767" s="2">
        <f>Table3[[#This Row],[Scrap Units]]/Table3[[#This Row],[Units Produced]]</f>
        <v>1.1058451816745656E-2</v>
      </c>
      <c r="AC767" s="4">
        <f>Table3[[#This Row],[Units Produced]]/Table3[[#This Row],[Shift]]</f>
        <v>211</v>
      </c>
      <c r="AD767" s="2">
        <f>Table3[[#This Row],[Units Produced]]/Table3[[#This Row],[Max Capacity]]</f>
        <v>0.93500738552437224</v>
      </c>
      <c r="AE767" s="4">
        <f>Table3[[#This Row],[Repair Time (minutes)]]/Table3[[#This Row],[Number of Repairs]]</f>
        <v>8.25</v>
      </c>
      <c r="AF767" s="4">
        <f ca="1">Table3[[#This Row],[Total Operating Time (minutes)]]/Table3[[#This Row],[Number of failures]]</f>
        <v>110.5</v>
      </c>
      <c r="AG767" s="4">
        <f>Table3[[#This Row],[Orders Fulfilled]]/Table3[[#This Row],[Orders Received]]</f>
        <v>1.263157894736842</v>
      </c>
      <c r="AH767" s="4">
        <f>Table3[[#This Row],[Units Produced]]/Table3[[#This Row],[Energy Consumed (kWh)]]</f>
        <v>4.3175772457540411</v>
      </c>
    </row>
    <row r="768" spans="1:34" x14ac:dyDescent="0.3">
      <c r="A768" s="1">
        <f t="shared" ca="1" si="44"/>
        <v>44994</v>
      </c>
      <c r="B768">
        <v>1</v>
      </c>
      <c r="C768" t="s">
        <v>21</v>
      </c>
      <c r="D768">
        <v>568</v>
      </c>
      <c r="E768">
        <v>553</v>
      </c>
      <c r="F768">
        <v>15</v>
      </c>
      <c r="G768">
        <f t="shared" ca="1" si="45"/>
        <v>66</v>
      </c>
      <c r="H768">
        <v>39</v>
      </c>
      <c r="I768">
        <v>570</v>
      </c>
      <c r="J768">
        <v>6</v>
      </c>
      <c r="K768">
        <v>160.30000000000001</v>
      </c>
      <c r="L768">
        <v>51</v>
      </c>
      <c r="M768">
        <v>30</v>
      </c>
      <c r="N768">
        <v>3.11</v>
      </c>
      <c r="O768">
        <v>658</v>
      </c>
      <c r="P768">
        <f t="shared" ca="1" si="46"/>
        <v>2</v>
      </c>
      <c r="Q768">
        <v>24</v>
      </c>
      <c r="R768">
        <v>2</v>
      </c>
      <c r="S768">
        <v>7.91</v>
      </c>
      <c r="T768">
        <f t="shared" ca="1" si="47"/>
        <v>574</v>
      </c>
      <c r="U768" s="2">
        <f ca="1">Table3[[#This Row],[Total Operating Time (minutes)]]/Table3[[#This Row],[Production planning Time(minutes)]]</f>
        <v>0.99303135888501737</v>
      </c>
      <c r="V768" s="2">
        <f>Table3[[#This Row],[Units Produced]]/Table3[[#This Row],[Max Capacity]]</f>
        <v>0.86322188449848025</v>
      </c>
      <c r="W768" s="2">
        <f>Table3[[#This Row],[Good Units]]/Table3[[#This Row],[Units Produced]]</f>
        <v>0.97359154929577463</v>
      </c>
      <c r="X768" s="2">
        <f>Table3[[#This Row],[Total Operating Time (minutes)]]/Table3[[#This Row],[Units Produced]]</f>
        <v>1.0035211267605635</v>
      </c>
      <c r="Y768" s="2">
        <f>Table3[[#This Row],[Defective Units]]/Table3[[#This Row],[Units Produced]]</f>
        <v>2.6408450704225352E-2</v>
      </c>
      <c r="Z768" s="4">
        <f ca="1">Table3[[#This Row],[Total Operating Time (minutes)]]/Table3[[#This Row],[Available Time(minutes)]]</f>
        <v>8.6363636363636367</v>
      </c>
      <c r="AA768" s="2">
        <f>Table3[[#This Row],[Good Units]]/Table3[[#This Row],[Units Produced]]</f>
        <v>0.97359154929577463</v>
      </c>
      <c r="AB768" s="2">
        <f>Table3[[#This Row],[Scrap Units]]/Table3[[#This Row],[Units Produced]]</f>
        <v>1.0563380281690141E-2</v>
      </c>
      <c r="AC768" s="4">
        <f>Table3[[#This Row],[Units Produced]]/Table3[[#This Row],[Shift]]</f>
        <v>568</v>
      </c>
      <c r="AD768" s="2">
        <f>Table3[[#This Row],[Units Produced]]/Table3[[#This Row],[Max Capacity]]</f>
        <v>0.86322188449848025</v>
      </c>
      <c r="AE768" s="4">
        <f>Table3[[#This Row],[Repair Time (minutes)]]/Table3[[#This Row],[Number of Repairs]]</f>
        <v>12</v>
      </c>
      <c r="AF768" s="4">
        <f ca="1">Table3[[#This Row],[Total Operating Time (minutes)]]/Table3[[#This Row],[Number of failures]]</f>
        <v>285</v>
      </c>
      <c r="AG768" s="4">
        <f>Table3[[#This Row],[Orders Fulfilled]]/Table3[[#This Row],[Orders Received]]</f>
        <v>1.7</v>
      </c>
      <c r="AH768" s="4">
        <f>Table3[[#This Row],[Units Produced]]/Table3[[#This Row],[Energy Consumed (kWh)]]</f>
        <v>3.5433562071116653</v>
      </c>
    </row>
    <row r="769" spans="1:34" x14ac:dyDescent="0.3">
      <c r="A769" s="1">
        <f t="shared" ca="1" si="44"/>
        <v>45029</v>
      </c>
      <c r="B769">
        <v>1</v>
      </c>
      <c r="C769" t="s">
        <v>18</v>
      </c>
      <c r="D769">
        <v>680</v>
      </c>
      <c r="E769">
        <v>668</v>
      </c>
      <c r="F769">
        <v>12</v>
      </c>
      <c r="G769">
        <f t="shared" ca="1" si="45"/>
        <v>65</v>
      </c>
      <c r="H769">
        <v>51</v>
      </c>
      <c r="I769">
        <v>498</v>
      </c>
      <c r="J769">
        <v>1</v>
      </c>
      <c r="K769">
        <v>147.08000000000001</v>
      </c>
      <c r="L769">
        <v>47</v>
      </c>
      <c r="M769">
        <v>65</v>
      </c>
      <c r="N769">
        <v>3.66</v>
      </c>
      <c r="O769">
        <v>685</v>
      </c>
      <c r="P769">
        <f t="shared" ca="1" si="46"/>
        <v>6</v>
      </c>
      <c r="Q769">
        <v>39</v>
      </c>
      <c r="R769">
        <v>2</v>
      </c>
      <c r="S769">
        <v>6.32</v>
      </c>
      <c r="T769">
        <f t="shared" ca="1" si="47"/>
        <v>526</v>
      </c>
      <c r="U769" s="2">
        <f ca="1">Table3[[#This Row],[Total Operating Time (minutes)]]/Table3[[#This Row],[Production planning Time(minutes)]]</f>
        <v>0.94676806083650189</v>
      </c>
      <c r="V769" s="2">
        <f>Table3[[#This Row],[Units Produced]]/Table3[[#This Row],[Max Capacity]]</f>
        <v>0.99270072992700731</v>
      </c>
      <c r="W769" s="2">
        <f>Table3[[#This Row],[Good Units]]/Table3[[#This Row],[Units Produced]]</f>
        <v>0.98235294117647054</v>
      </c>
      <c r="X769" s="2">
        <f>Table3[[#This Row],[Total Operating Time (minutes)]]/Table3[[#This Row],[Units Produced]]</f>
        <v>0.73235294117647054</v>
      </c>
      <c r="Y769" s="2">
        <f>Table3[[#This Row],[Defective Units]]/Table3[[#This Row],[Units Produced]]</f>
        <v>1.7647058823529412E-2</v>
      </c>
      <c r="Z769" s="4">
        <f ca="1">Table3[[#This Row],[Total Operating Time (minutes)]]/Table3[[#This Row],[Available Time(minutes)]]</f>
        <v>7.6615384615384619</v>
      </c>
      <c r="AA769" s="2">
        <f>Table3[[#This Row],[Good Units]]/Table3[[#This Row],[Units Produced]]</f>
        <v>0.98235294117647054</v>
      </c>
      <c r="AB769" s="2">
        <f>Table3[[#This Row],[Scrap Units]]/Table3[[#This Row],[Units Produced]]</f>
        <v>1.4705882352941176E-3</v>
      </c>
      <c r="AC769" s="4">
        <f>Table3[[#This Row],[Units Produced]]/Table3[[#This Row],[Shift]]</f>
        <v>680</v>
      </c>
      <c r="AD769" s="2">
        <f>Table3[[#This Row],[Units Produced]]/Table3[[#This Row],[Max Capacity]]</f>
        <v>0.99270072992700731</v>
      </c>
      <c r="AE769" s="4">
        <f>Table3[[#This Row],[Repair Time (minutes)]]/Table3[[#This Row],[Number of Repairs]]</f>
        <v>19.5</v>
      </c>
      <c r="AF769" s="4">
        <f ca="1">Table3[[#This Row],[Total Operating Time (minutes)]]/Table3[[#This Row],[Number of failures]]</f>
        <v>83</v>
      </c>
      <c r="AG769" s="4">
        <f>Table3[[#This Row],[Orders Fulfilled]]/Table3[[#This Row],[Orders Received]]</f>
        <v>0.72307692307692306</v>
      </c>
      <c r="AH769" s="4">
        <f>Table3[[#This Row],[Units Produced]]/Table3[[#This Row],[Energy Consumed (kWh)]]</f>
        <v>4.6233342398694584</v>
      </c>
    </row>
    <row r="770" spans="1:34" x14ac:dyDescent="0.3">
      <c r="A770" s="1">
        <f t="shared" ref="A770:A833" ca="1" si="48">RANDBETWEEN(DATE(2023,1,1),DATE(2024,1,10))</f>
        <v>45074</v>
      </c>
      <c r="B770">
        <v>2</v>
      </c>
      <c r="C770" t="s">
        <v>18</v>
      </c>
      <c r="D770">
        <v>632</v>
      </c>
      <c r="E770">
        <v>604</v>
      </c>
      <c r="F770">
        <v>28</v>
      </c>
      <c r="G770">
        <f t="shared" ref="G770:G833" ca="1" si="49">RANDBETWEEN(60,70)</f>
        <v>64</v>
      </c>
      <c r="H770">
        <v>18</v>
      </c>
      <c r="I770">
        <v>512</v>
      </c>
      <c r="J770">
        <v>6</v>
      </c>
      <c r="K770">
        <v>128.34</v>
      </c>
      <c r="L770">
        <v>58</v>
      </c>
      <c r="M770">
        <v>52</v>
      </c>
      <c r="N770">
        <v>4.04</v>
      </c>
      <c r="O770">
        <v>683</v>
      </c>
      <c r="P770">
        <f t="shared" ref="P770:P833" ca="1" si="50">RANDBETWEEN(1,7)</f>
        <v>3</v>
      </c>
      <c r="Q770">
        <v>39</v>
      </c>
      <c r="R770">
        <v>3</v>
      </c>
      <c r="S770">
        <v>3.57</v>
      </c>
      <c r="T770">
        <f t="shared" ref="T770:T833" ca="1" si="51">RANDBETWEEN(500,600)</f>
        <v>535</v>
      </c>
      <c r="U770" s="2">
        <f ca="1">Table3[[#This Row],[Total Operating Time (minutes)]]/Table3[[#This Row],[Production planning Time(minutes)]]</f>
        <v>0.95700934579439256</v>
      </c>
      <c r="V770" s="2">
        <f>Table3[[#This Row],[Units Produced]]/Table3[[#This Row],[Max Capacity]]</f>
        <v>0.92532942898975112</v>
      </c>
      <c r="W770" s="2">
        <f>Table3[[#This Row],[Good Units]]/Table3[[#This Row],[Units Produced]]</f>
        <v>0.95569620253164556</v>
      </c>
      <c r="X770" s="2">
        <f>Table3[[#This Row],[Total Operating Time (minutes)]]/Table3[[#This Row],[Units Produced]]</f>
        <v>0.810126582278481</v>
      </c>
      <c r="Y770" s="2">
        <f>Table3[[#This Row],[Defective Units]]/Table3[[#This Row],[Units Produced]]</f>
        <v>4.4303797468354431E-2</v>
      </c>
      <c r="Z770" s="4">
        <f ca="1">Table3[[#This Row],[Total Operating Time (minutes)]]/Table3[[#This Row],[Available Time(minutes)]]</f>
        <v>8</v>
      </c>
      <c r="AA770" s="2">
        <f>Table3[[#This Row],[Good Units]]/Table3[[#This Row],[Units Produced]]</f>
        <v>0.95569620253164556</v>
      </c>
      <c r="AB770" s="2">
        <f>Table3[[#This Row],[Scrap Units]]/Table3[[#This Row],[Units Produced]]</f>
        <v>9.4936708860759497E-3</v>
      </c>
      <c r="AC770" s="4">
        <f>Table3[[#This Row],[Units Produced]]/Table3[[#This Row],[Shift]]</f>
        <v>316</v>
      </c>
      <c r="AD770" s="2">
        <f>Table3[[#This Row],[Units Produced]]/Table3[[#This Row],[Max Capacity]]</f>
        <v>0.92532942898975112</v>
      </c>
      <c r="AE770" s="4">
        <f>Table3[[#This Row],[Repair Time (minutes)]]/Table3[[#This Row],[Number of Repairs]]</f>
        <v>13</v>
      </c>
      <c r="AF770" s="4">
        <f ca="1">Table3[[#This Row],[Total Operating Time (minutes)]]/Table3[[#This Row],[Number of failures]]</f>
        <v>170.66666666666666</v>
      </c>
      <c r="AG770" s="4">
        <f>Table3[[#This Row],[Orders Fulfilled]]/Table3[[#This Row],[Orders Received]]</f>
        <v>1.1153846153846154</v>
      </c>
      <c r="AH770" s="4">
        <f>Table3[[#This Row],[Units Produced]]/Table3[[#This Row],[Energy Consumed (kWh)]]</f>
        <v>4.9244195106747704</v>
      </c>
    </row>
    <row r="771" spans="1:34" x14ac:dyDescent="0.3">
      <c r="A771" s="1">
        <f t="shared" ca="1" si="48"/>
        <v>45046</v>
      </c>
      <c r="B771">
        <v>3</v>
      </c>
      <c r="C771" t="s">
        <v>19</v>
      </c>
      <c r="D771">
        <v>512</v>
      </c>
      <c r="E771">
        <v>489</v>
      </c>
      <c r="F771">
        <v>23</v>
      </c>
      <c r="G771">
        <f t="shared" ca="1" si="49"/>
        <v>65</v>
      </c>
      <c r="H771">
        <v>25</v>
      </c>
      <c r="I771">
        <v>501</v>
      </c>
      <c r="J771">
        <v>9</v>
      </c>
      <c r="K771">
        <v>129.08000000000001</v>
      </c>
      <c r="L771">
        <v>60</v>
      </c>
      <c r="M771">
        <v>61</v>
      </c>
      <c r="N771">
        <v>3.4</v>
      </c>
      <c r="O771">
        <v>686</v>
      </c>
      <c r="P771">
        <f t="shared" ca="1" si="50"/>
        <v>3</v>
      </c>
      <c r="Q771">
        <v>22</v>
      </c>
      <c r="R771">
        <v>2</v>
      </c>
      <c r="S771">
        <v>5.27</v>
      </c>
      <c r="T771">
        <f t="shared" ca="1" si="51"/>
        <v>580</v>
      </c>
      <c r="U771" s="2">
        <f ca="1">Table3[[#This Row],[Total Operating Time (minutes)]]/Table3[[#This Row],[Production planning Time(minutes)]]</f>
        <v>0.86379310344827587</v>
      </c>
      <c r="V771" s="2">
        <f>Table3[[#This Row],[Units Produced]]/Table3[[#This Row],[Max Capacity]]</f>
        <v>0.74635568513119532</v>
      </c>
      <c r="W771" s="2">
        <f>Table3[[#This Row],[Good Units]]/Table3[[#This Row],[Units Produced]]</f>
        <v>0.955078125</v>
      </c>
      <c r="X771" s="2">
        <f>Table3[[#This Row],[Total Operating Time (minutes)]]/Table3[[#This Row],[Units Produced]]</f>
        <v>0.978515625</v>
      </c>
      <c r="Y771" s="2">
        <f>Table3[[#This Row],[Defective Units]]/Table3[[#This Row],[Units Produced]]</f>
        <v>4.4921875E-2</v>
      </c>
      <c r="Z771" s="4">
        <f ca="1">Table3[[#This Row],[Total Operating Time (minutes)]]/Table3[[#This Row],[Available Time(minutes)]]</f>
        <v>7.7076923076923078</v>
      </c>
      <c r="AA771" s="2">
        <f>Table3[[#This Row],[Good Units]]/Table3[[#This Row],[Units Produced]]</f>
        <v>0.955078125</v>
      </c>
      <c r="AB771" s="2">
        <f>Table3[[#This Row],[Scrap Units]]/Table3[[#This Row],[Units Produced]]</f>
        <v>1.7578125E-2</v>
      </c>
      <c r="AC771" s="4">
        <f>Table3[[#This Row],[Units Produced]]/Table3[[#This Row],[Shift]]</f>
        <v>170.66666666666666</v>
      </c>
      <c r="AD771" s="2">
        <f>Table3[[#This Row],[Units Produced]]/Table3[[#This Row],[Max Capacity]]</f>
        <v>0.74635568513119532</v>
      </c>
      <c r="AE771" s="4">
        <f>Table3[[#This Row],[Repair Time (minutes)]]/Table3[[#This Row],[Number of Repairs]]</f>
        <v>11</v>
      </c>
      <c r="AF771" s="4">
        <f ca="1">Table3[[#This Row],[Total Operating Time (minutes)]]/Table3[[#This Row],[Number of failures]]</f>
        <v>167</v>
      </c>
      <c r="AG771" s="4">
        <f>Table3[[#This Row],[Orders Fulfilled]]/Table3[[#This Row],[Orders Received]]</f>
        <v>0.98360655737704916</v>
      </c>
      <c r="AH771" s="4">
        <f>Table3[[#This Row],[Units Produced]]/Table3[[#This Row],[Energy Consumed (kWh)]]</f>
        <v>3.9665323830182828</v>
      </c>
    </row>
    <row r="772" spans="1:34" x14ac:dyDescent="0.3">
      <c r="A772" s="1">
        <f t="shared" ca="1" si="48"/>
        <v>44972</v>
      </c>
      <c r="B772">
        <v>3</v>
      </c>
      <c r="C772" t="s">
        <v>20</v>
      </c>
      <c r="D772">
        <v>479</v>
      </c>
      <c r="E772">
        <v>463</v>
      </c>
      <c r="F772">
        <v>16</v>
      </c>
      <c r="G772">
        <f t="shared" ca="1" si="49"/>
        <v>64</v>
      </c>
      <c r="H772">
        <v>41</v>
      </c>
      <c r="I772">
        <v>563</v>
      </c>
      <c r="J772">
        <v>10</v>
      </c>
      <c r="K772">
        <v>134.57</v>
      </c>
      <c r="L772">
        <v>58</v>
      </c>
      <c r="M772">
        <v>38</v>
      </c>
      <c r="N772">
        <v>3.58</v>
      </c>
      <c r="O772">
        <v>647</v>
      </c>
      <c r="P772">
        <f t="shared" ca="1" si="50"/>
        <v>3</v>
      </c>
      <c r="Q772">
        <v>28</v>
      </c>
      <c r="R772">
        <v>4</v>
      </c>
      <c r="S772">
        <v>7.67</v>
      </c>
      <c r="T772">
        <f t="shared" ca="1" si="51"/>
        <v>540</v>
      </c>
      <c r="U772" s="2">
        <f ca="1">Table3[[#This Row],[Total Operating Time (minutes)]]/Table3[[#This Row],[Production planning Time(minutes)]]</f>
        <v>1.0425925925925925</v>
      </c>
      <c r="V772" s="2">
        <f>Table3[[#This Row],[Units Produced]]/Table3[[#This Row],[Max Capacity]]</f>
        <v>0.74034003091190104</v>
      </c>
      <c r="W772" s="2">
        <f>Table3[[#This Row],[Good Units]]/Table3[[#This Row],[Units Produced]]</f>
        <v>0.96659707724425892</v>
      </c>
      <c r="X772" s="2">
        <f>Table3[[#This Row],[Total Operating Time (minutes)]]/Table3[[#This Row],[Units Produced]]</f>
        <v>1.1753653444676408</v>
      </c>
      <c r="Y772" s="2">
        <f>Table3[[#This Row],[Defective Units]]/Table3[[#This Row],[Units Produced]]</f>
        <v>3.3402922755741124E-2</v>
      </c>
      <c r="Z772" s="4">
        <f ca="1">Table3[[#This Row],[Total Operating Time (minutes)]]/Table3[[#This Row],[Available Time(minutes)]]</f>
        <v>8.796875</v>
      </c>
      <c r="AA772" s="2">
        <f>Table3[[#This Row],[Good Units]]/Table3[[#This Row],[Units Produced]]</f>
        <v>0.96659707724425892</v>
      </c>
      <c r="AB772" s="2">
        <f>Table3[[#This Row],[Scrap Units]]/Table3[[#This Row],[Units Produced]]</f>
        <v>2.0876826722338204E-2</v>
      </c>
      <c r="AC772" s="4">
        <f>Table3[[#This Row],[Units Produced]]/Table3[[#This Row],[Shift]]</f>
        <v>159.66666666666666</v>
      </c>
      <c r="AD772" s="2">
        <f>Table3[[#This Row],[Units Produced]]/Table3[[#This Row],[Max Capacity]]</f>
        <v>0.74034003091190104</v>
      </c>
      <c r="AE772" s="4">
        <f>Table3[[#This Row],[Repair Time (minutes)]]/Table3[[#This Row],[Number of Repairs]]</f>
        <v>7</v>
      </c>
      <c r="AF772" s="4">
        <f ca="1">Table3[[#This Row],[Total Operating Time (minutes)]]/Table3[[#This Row],[Number of failures]]</f>
        <v>187.66666666666666</v>
      </c>
      <c r="AG772" s="4">
        <f>Table3[[#This Row],[Orders Fulfilled]]/Table3[[#This Row],[Orders Received]]</f>
        <v>1.5263157894736843</v>
      </c>
      <c r="AH772" s="4">
        <f>Table3[[#This Row],[Units Produced]]/Table3[[#This Row],[Energy Consumed (kWh)]]</f>
        <v>3.5594857694879991</v>
      </c>
    </row>
    <row r="773" spans="1:34" x14ac:dyDescent="0.3">
      <c r="A773" s="1">
        <f t="shared" ca="1" si="48"/>
        <v>45265</v>
      </c>
      <c r="B773">
        <v>2</v>
      </c>
      <c r="C773" t="s">
        <v>21</v>
      </c>
      <c r="D773">
        <v>487</v>
      </c>
      <c r="E773">
        <v>475</v>
      </c>
      <c r="F773">
        <v>12</v>
      </c>
      <c r="G773">
        <f t="shared" ca="1" si="49"/>
        <v>62</v>
      </c>
      <c r="H773">
        <v>12</v>
      </c>
      <c r="I773">
        <v>557</v>
      </c>
      <c r="J773">
        <v>10</v>
      </c>
      <c r="K773">
        <v>183</v>
      </c>
      <c r="L773">
        <v>32</v>
      </c>
      <c r="M773">
        <v>34</v>
      </c>
      <c r="N773">
        <v>2.73</v>
      </c>
      <c r="O773">
        <v>652</v>
      </c>
      <c r="P773">
        <f t="shared" ca="1" si="50"/>
        <v>6</v>
      </c>
      <c r="Q773">
        <v>37</v>
      </c>
      <c r="R773">
        <v>1</v>
      </c>
      <c r="S773">
        <v>6.01</v>
      </c>
      <c r="T773">
        <f t="shared" ca="1" si="51"/>
        <v>508</v>
      </c>
      <c r="U773" s="2">
        <f ca="1">Table3[[#This Row],[Total Operating Time (minutes)]]/Table3[[#This Row],[Production planning Time(minutes)]]</f>
        <v>1.0964566929133859</v>
      </c>
      <c r="V773" s="2">
        <f>Table3[[#This Row],[Units Produced]]/Table3[[#This Row],[Max Capacity]]</f>
        <v>0.74693251533742333</v>
      </c>
      <c r="W773" s="2">
        <f>Table3[[#This Row],[Good Units]]/Table3[[#This Row],[Units Produced]]</f>
        <v>0.97535934291581106</v>
      </c>
      <c r="X773" s="2">
        <f>Table3[[#This Row],[Total Operating Time (minutes)]]/Table3[[#This Row],[Units Produced]]</f>
        <v>1.1437371663244353</v>
      </c>
      <c r="Y773" s="2">
        <f>Table3[[#This Row],[Defective Units]]/Table3[[#This Row],[Units Produced]]</f>
        <v>2.4640657084188913E-2</v>
      </c>
      <c r="Z773" s="4">
        <f ca="1">Table3[[#This Row],[Total Operating Time (minutes)]]/Table3[[#This Row],[Available Time(minutes)]]</f>
        <v>8.9838709677419359</v>
      </c>
      <c r="AA773" s="2">
        <f>Table3[[#This Row],[Good Units]]/Table3[[#This Row],[Units Produced]]</f>
        <v>0.97535934291581106</v>
      </c>
      <c r="AB773" s="2">
        <f>Table3[[#This Row],[Scrap Units]]/Table3[[#This Row],[Units Produced]]</f>
        <v>2.0533880903490759E-2</v>
      </c>
      <c r="AC773" s="4">
        <f>Table3[[#This Row],[Units Produced]]/Table3[[#This Row],[Shift]]</f>
        <v>243.5</v>
      </c>
      <c r="AD773" s="2">
        <f>Table3[[#This Row],[Units Produced]]/Table3[[#This Row],[Max Capacity]]</f>
        <v>0.74693251533742333</v>
      </c>
      <c r="AE773" s="4">
        <f>Table3[[#This Row],[Repair Time (minutes)]]/Table3[[#This Row],[Number of Repairs]]</f>
        <v>37</v>
      </c>
      <c r="AF773" s="4">
        <f ca="1">Table3[[#This Row],[Total Operating Time (minutes)]]/Table3[[#This Row],[Number of failures]]</f>
        <v>92.833333333333329</v>
      </c>
      <c r="AG773" s="4">
        <f>Table3[[#This Row],[Orders Fulfilled]]/Table3[[#This Row],[Orders Received]]</f>
        <v>0.94117647058823528</v>
      </c>
      <c r="AH773" s="4">
        <f>Table3[[#This Row],[Units Produced]]/Table3[[#This Row],[Energy Consumed (kWh)]]</f>
        <v>2.6612021857923498</v>
      </c>
    </row>
    <row r="774" spans="1:34" x14ac:dyDescent="0.3">
      <c r="A774" s="1">
        <f t="shared" ca="1" si="48"/>
        <v>45230</v>
      </c>
      <c r="B774">
        <v>1</v>
      </c>
      <c r="C774" t="s">
        <v>19</v>
      </c>
      <c r="D774">
        <v>429</v>
      </c>
      <c r="E774">
        <v>418</v>
      </c>
      <c r="F774">
        <v>11</v>
      </c>
      <c r="G774">
        <f t="shared" ca="1" si="49"/>
        <v>64</v>
      </c>
      <c r="H774">
        <v>54</v>
      </c>
      <c r="I774">
        <v>504</v>
      </c>
      <c r="J774">
        <v>9</v>
      </c>
      <c r="K774">
        <v>128.36000000000001</v>
      </c>
      <c r="L774">
        <v>30</v>
      </c>
      <c r="M774">
        <v>63</v>
      </c>
      <c r="N774">
        <v>4.01</v>
      </c>
      <c r="O774">
        <v>696</v>
      </c>
      <c r="P774">
        <f t="shared" ca="1" si="50"/>
        <v>1</v>
      </c>
      <c r="Q774">
        <v>33</v>
      </c>
      <c r="R774">
        <v>5</v>
      </c>
      <c r="S774">
        <v>5.42</v>
      </c>
      <c r="T774">
        <f t="shared" ca="1" si="51"/>
        <v>539</v>
      </c>
      <c r="U774" s="2">
        <f ca="1">Table3[[#This Row],[Total Operating Time (minutes)]]/Table3[[#This Row],[Production planning Time(minutes)]]</f>
        <v>0.93506493506493504</v>
      </c>
      <c r="V774" s="2">
        <f>Table3[[#This Row],[Units Produced]]/Table3[[#This Row],[Max Capacity]]</f>
        <v>0.61637931034482762</v>
      </c>
      <c r="W774" s="2">
        <f>Table3[[#This Row],[Good Units]]/Table3[[#This Row],[Units Produced]]</f>
        <v>0.97435897435897434</v>
      </c>
      <c r="X774" s="2">
        <f>Table3[[#This Row],[Total Operating Time (minutes)]]/Table3[[#This Row],[Units Produced]]</f>
        <v>1.1748251748251748</v>
      </c>
      <c r="Y774" s="2">
        <f>Table3[[#This Row],[Defective Units]]/Table3[[#This Row],[Units Produced]]</f>
        <v>2.564102564102564E-2</v>
      </c>
      <c r="Z774" s="4">
        <f ca="1">Table3[[#This Row],[Total Operating Time (minutes)]]/Table3[[#This Row],[Available Time(minutes)]]</f>
        <v>7.875</v>
      </c>
      <c r="AA774" s="2">
        <f>Table3[[#This Row],[Good Units]]/Table3[[#This Row],[Units Produced]]</f>
        <v>0.97435897435897434</v>
      </c>
      <c r="AB774" s="2">
        <f>Table3[[#This Row],[Scrap Units]]/Table3[[#This Row],[Units Produced]]</f>
        <v>2.097902097902098E-2</v>
      </c>
      <c r="AC774" s="4">
        <f>Table3[[#This Row],[Units Produced]]/Table3[[#This Row],[Shift]]</f>
        <v>429</v>
      </c>
      <c r="AD774" s="2">
        <f>Table3[[#This Row],[Units Produced]]/Table3[[#This Row],[Max Capacity]]</f>
        <v>0.61637931034482762</v>
      </c>
      <c r="AE774" s="4">
        <f>Table3[[#This Row],[Repair Time (minutes)]]/Table3[[#This Row],[Number of Repairs]]</f>
        <v>6.6</v>
      </c>
      <c r="AF774" s="4">
        <f ca="1">Table3[[#This Row],[Total Operating Time (minutes)]]/Table3[[#This Row],[Number of failures]]</f>
        <v>504</v>
      </c>
      <c r="AG774" s="4">
        <f>Table3[[#This Row],[Orders Fulfilled]]/Table3[[#This Row],[Orders Received]]</f>
        <v>0.47619047619047616</v>
      </c>
      <c r="AH774" s="4">
        <f>Table3[[#This Row],[Units Produced]]/Table3[[#This Row],[Energy Consumed (kWh)]]</f>
        <v>3.3421626674976626</v>
      </c>
    </row>
    <row r="775" spans="1:34" x14ac:dyDescent="0.3">
      <c r="A775" s="1">
        <f t="shared" ca="1" si="48"/>
        <v>45033</v>
      </c>
      <c r="B775">
        <v>2</v>
      </c>
      <c r="C775" t="s">
        <v>18</v>
      </c>
      <c r="D775">
        <v>533</v>
      </c>
      <c r="E775">
        <v>509</v>
      </c>
      <c r="F775">
        <v>24</v>
      </c>
      <c r="G775">
        <f t="shared" ca="1" si="49"/>
        <v>63</v>
      </c>
      <c r="H775">
        <v>30</v>
      </c>
      <c r="I775">
        <v>465</v>
      </c>
      <c r="J775">
        <v>8</v>
      </c>
      <c r="K775">
        <v>155.56</v>
      </c>
      <c r="L775">
        <v>34</v>
      </c>
      <c r="M775">
        <v>43</v>
      </c>
      <c r="N775">
        <v>2.35</v>
      </c>
      <c r="O775">
        <v>665</v>
      </c>
      <c r="P775">
        <f t="shared" ca="1" si="50"/>
        <v>5</v>
      </c>
      <c r="Q775">
        <v>35</v>
      </c>
      <c r="R775">
        <v>5</v>
      </c>
      <c r="S775">
        <v>6.2</v>
      </c>
      <c r="T775">
        <f t="shared" ca="1" si="51"/>
        <v>560</v>
      </c>
      <c r="U775" s="2">
        <f ca="1">Table3[[#This Row],[Total Operating Time (minutes)]]/Table3[[#This Row],[Production planning Time(minutes)]]</f>
        <v>0.8303571428571429</v>
      </c>
      <c r="V775" s="2">
        <f>Table3[[#This Row],[Units Produced]]/Table3[[#This Row],[Max Capacity]]</f>
        <v>0.80150375939849627</v>
      </c>
      <c r="W775" s="2">
        <f>Table3[[#This Row],[Good Units]]/Table3[[#This Row],[Units Produced]]</f>
        <v>0.95497185741088175</v>
      </c>
      <c r="X775" s="2">
        <f>Table3[[#This Row],[Total Operating Time (minutes)]]/Table3[[#This Row],[Units Produced]]</f>
        <v>0.87242026266416506</v>
      </c>
      <c r="Y775" s="2">
        <f>Table3[[#This Row],[Defective Units]]/Table3[[#This Row],[Units Produced]]</f>
        <v>4.5028142589118199E-2</v>
      </c>
      <c r="Z775" s="4">
        <f ca="1">Table3[[#This Row],[Total Operating Time (minutes)]]/Table3[[#This Row],[Available Time(minutes)]]</f>
        <v>7.3809523809523814</v>
      </c>
      <c r="AA775" s="2">
        <f>Table3[[#This Row],[Good Units]]/Table3[[#This Row],[Units Produced]]</f>
        <v>0.95497185741088175</v>
      </c>
      <c r="AB775" s="2">
        <f>Table3[[#This Row],[Scrap Units]]/Table3[[#This Row],[Units Produced]]</f>
        <v>1.50093808630394E-2</v>
      </c>
      <c r="AC775" s="4">
        <f>Table3[[#This Row],[Units Produced]]/Table3[[#This Row],[Shift]]</f>
        <v>266.5</v>
      </c>
      <c r="AD775" s="2">
        <f>Table3[[#This Row],[Units Produced]]/Table3[[#This Row],[Max Capacity]]</f>
        <v>0.80150375939849627</v>
      </c>
      <c r="AE775" s="4">
        <f>Table3[[#This Row],[Repair Time (minutes)]]/Table3[[#This Row],[Number of Repairs]]</f>
        <v>7</v>
      </c>
      <c r="AF775" s="4">
        <f ca="1">Table3[[#This Row],[Total Operating Time (minutes)]]/Table3[[#This Row],[Number of failures]]</f>
        <v>93</v>
      </c>
      <c r="AG775" s="4">
        <f>Table3[[#This Row],[Orders Fulfilled]]/Table3[[#This Row],[Orders Received]]</f>
        <v>0.79069767441860461</v>
      </c>
      <c r="AH775" s="4">
        <f>Table3[[#This Row],[Units Produced]]/Table3[[#This Row],[Energy Consumed (kWh)]]</f>
        <v>3.4263306762663923</v>
      </c>
    </row>
    <row r="776" spans="1:34" x14ac:dyDescent="0.3">
      <c r="A776" s="1">
        <f t="shared" ca="1" si="48"/>
        <v>45292</v>
      </c>
      <c r="B776">
        <v>2</v>
      </c>
      <c r="C776" t="s">
        <v>19</v>
      </c>
      <c r="D776">
        <v>458</v>
      </c>
      <c r="E776">
        <v>438</v>
      </c>
      <c r="F776">
        <v>20</v>
      </c>
      <c r="G776">
        <f t="shared" ca="1" si="49"/>
        <v>67</v>
      </c>
      <c r="H776">
        <v>56</v>
      </c>
      <c r="I776">
        <v>450</v>
      </c>
      <c r="J776">
        <v>3</v>
      </c>
      <c r="K776">
        <v>144.34</v>
      </c>
      <c r="L776">
        <v>34</v>
      </c>
      <c r="M776">
        <v>33</v>
      </c>
      <c r="N776">
        <v>2.59</v>
      </c>
      <c r="O776">
        <v>700</v>
      </c>
      <c r="P776">
        <f t="shared" ca="1" si="50"/>
        <v>2</v>
      </c>
      <c r="Q776">
        <v>29</v>
      </c>
      <c r="R776">
        <v>1</v>
      </c>
      <c r="S776">
        <v>5.17</v>
      </c>
      <c r="T776">
        <f t="shared" ca="1" si="51"/>
        <v>577</v>
      </c>
      <c r="U776" s="2">
        <f ca="1">Table3[[#This Row],[Total Operating Time (minutes)]]/Table3[[#This Row],[Production planning Time(minutes)]]</f>
        <v>0.77989601386481799</v>
      </c>
      <c r="V776" s="2">
        <f>Table3[[#This Row],[Units Produced]]/Table3[[#This Row],[Max Capacity]]</f>
        <v>0.65428571428571425</v>
      </c>
      <c r="W776" s="2">
        <f>Table3[[#This Row],[Good Units]]/Table3[[#This Row],[Units Produced]]</f>
        <v>0.95633187772925765</v>
      </c>
      <c r="X776" s="2">
        <f>Table3[[#This Row],[Total Operating Time (minutes)]]/Table3[[#This Row],[Units Produced]]</f>
        <v>0.98253275109170302</v>
      </c>
      <c r="Y776" s="2">
        <f>Table3[[#This Row],[Defective Units]]/Table3[[#This Row],[Units Produced]]</f>
        <v>4.3668122270742356E-2</v>
      </c>
      <c r="Z776" s="4">
        <f ca="1">Table3[[#This Row],[Total Operating Time (minutes)]]/Table3[[#This Row],[Available Time(minutes)]]</f>
        <v>6.7164179104477615</v>
      </c>
      <c r="AA776" s="2">
        <f>Table3[[#This Row],[Good Units]]/Table3[[#This Row],[Units Produced]]</f>
        <v>0.95633187772925765</v>
      </c>
      <c r="AB776" s="2">
        <f>Table3[[#This Row],[Scrap Units]]/Table3[[#This Row],[Units Produced]]</f>
        <v>6.5502183406113534E-3</v>
      </c>
      <c r="AC776" s="4">
        <f>Table3[[#This Row],[Units Produced]]/Table3[[#This Row],[Shift]]</f>
        <v>229</v>
      </c>
      <c r="AD776" s="2">
        <f>Table3[[#This Row],[Units Produced]]/Table3[[#This Row],[Max Capacity]]</f>
        <v>0.65428571428571425</v>
      </c>
      <c r="AE776" s="4">
        <f>Table3[[#This Row],[Repair Time (minutes)]]/Table3[[#This Row],[Number of Repairs]]</f>
        <v>29</v>
      </c>
      <c r="AF776" s="4">
        <f ca="1">Table3[[#This Row],[Total Operating Time (minutes)]]/Table3[[#This Row],[Number of failures]]</f>
        <v>225</v>
      </c>
      <c r="AG776" s="4">
        <f>Table3[[#This Row],[Orders Fulfilled]]/Table3[[#This Row],[Orders Received]]</f>
        <v>1.0303030303030303</v>
      </c>
      <c r="AH776" s="4">
        <f>Table3[[#This Row],[Units Produced]]/Table3[[#This Row],[Energy Consumed (kWh)]]</f>
        <v>3.1730635998337258</v>
      </c>
    </row>
    <row r="777" spans="1:34" x14ac:dyDescent="0.3">
      <c r="A777" s="1">
        <f t="shared" ca="1" si="48"/>
        <v>44986</v>
      </c>
      <c r="B777">
        <v>1</v>
      </c>
      <c r="C777" t="s">
        <v>20</v>
      </c>
      <c r="D777">
        <v>560</v>
      </c>
      <c r="E777">
        <v>530</v>
      </c>
      <c r="F777">
        <v>30</v>
      </c>
      <c r="G777">
        <f t="shared" ca="1" si="49"/>
        <v>64</v>
      </c>
      <c r="H777">
        <v>40</v>
      </c>
      <c r="I777">
        <v>450</v>
      </c>
      <c r="J777">
        <v>2</v>
      </c>
      <c r="K777">
        <v>162.02000000000001</v>
      </c>
      <c r="L777">
        <v>53</v>
      </c>
      <c r="M777">
        <v>64</v>
      </c>
      <c r="N777">
        <v>3.33</v>
      </c>
      <c r="O777">
        <v>661</v>
      </c>
      <c r="P777">
        <f t="shared" ca="1" si="50"/>
        <v>2</v>
      </c>
      <c r="Q777">
        <v>33</v>
      </c>
      <c r="R777">
        <v>5</v>
      </c>
      <c r="S777">
        <v>6.9</v>
      </c>
      <c r="T777">
        <f t="shared" ca="1" si="51"/>
        <v>536</v>
      </c>
      <c r="U777" s="2">
        <f ca="1">Table3[[#This Row],[Total Operating Time (minutes)]]/Table3[[#This Row],[Production planning Time(minutes)]]</f>
        <v>0.83955223880597019</v>
      </c>
      <c r="V777" s="2">
        <f>Table3[[#This Row],[Units Produced]]/Table3[[#This Row],[Max Capacity]]</f>
        <v>0.84720121028744322</v>
      </c>
      <c r="W777" s="2">
        <f>Table3[[#This Row],[Good Units]]/Table3[[#This Row],[Units Produced]]</f>
        <v>0.9464285714285714</v>
      </c>
      <c r="X777" s="2">
        <f>Table3[[#This Row],[Total Operating Time (minutes)]]/Table3[[#This Row],[Units Produced]]</f>
        <v>0.8035714285714286</v>
      </c>
      <c r="Y777" s="2">
        <f>Table3[[#This Row],[Defective Units]]/Table3[[#This Row],[Units Produced]]</f>
        <v>5.3571428571428568E-2</v>
      </c>
      <c r="Z777" s="4">
        <f ca="1">Table3[[#This Row],[Total Operating Time (minutes)]]/Table3[[#This Row],[Available Time(minutes)]]</f>
        <v>7.03125</v>
      </c>
      <c r="AA777" s="2">
        <f>Table3[[#This Row],[Good Units]]/Table3[[#This Row],[Units Produced]]</f>
        <v>0.9464285714285714</v>
      </c>
      <c r="AB777" s="2">
        <f>Table3[[#This Row],[Scrap Units]]/Table3[[#This Row],[Units Produced]]</f>
        <v>3.5714285714285713E-3</v>
      </c>
      <c r="AC777" s="4">
        <f>Table3[[#This Row],[Units Produced]]/Table3[[#This Row],[Shift]]</f>
        <v>560</v>
      </c>
      <c r="AD777" s="2">
        <f>Table3[[#This Row],[Units Produced]]/Table3[[#This Row],[Max Capacity]]</f>
        <v>0.84720121028744322</v>
      </c>
      <c r="AE777" s="4">
        <f>Table3[[#This Row],[Repair Time (minutes)]]/Table3[[#This Row],[Number of Repairs]]</f>
        <v>6.6</v>
      </c>
      <c r="AF777" s="4">
        <f ca="1">Table3[[#This Row],[Total Operating Time (minutes)]]/Table3[[#This Row],[Number of failures]]</f>
        <v>225</v>
      </c>
      <c r="AG777" s="4">
        <f>Table3[[#This Row],[Orders Fulfilled]]/Table3[[#This Row],[Orders Received]]</f>
        <v>0.828125</v>
      </c>
      <c r="AH777" s="4">
        <f>Table3[[#This Row],[Units Produced]]/Table3[[#This Row],[Energy Consumed (kWh)]]</f>
        <v>3.4563634119244537</v>
      </c>
    </row>
    <row r="778" spans="1:34" x14ac:dyDescent="0.3">
      <c r="A778" s="1">
        <f t="shared" ca="1" si="48"/>
        <v>44986</v>
      </c>
      <c r="B778">
        <v>1</v>
      </c>
      <c r="C778" t="s">
        <v>20</v>
      </c>
      <c r="D778">
        <v>575</v>
      </c>
      <c r="E778">
        <v>563</v>
      </c>
      <c r="F778">
        <v>12</v>
      </c>
      <c r="G778">
        <f t="shared" ca="1" si="49"/>
        <v>68</v>
      </c>
      <c r="H778">
        <v>12</v>
      </c>
      <c r="I778">
        <v>493</v>
      </c>
      <c r="J778">
        <v>10</v>
      </c>
      <c r="K778">
        <v>167.93</v>
      </c>
      <c r="L778">
        <v>44</v>
      </c>
      <c r="M778">
        <v>36</v>
      </c>
      <c r="N778">
        <v>4.3</v>
      </c>
      <c r="O778">
        <v>675</v>
      </c>
      <c r="P778">
        <f t="shared" ca="1" si="50"/>
        <v>2</v>
      </c>
      <c r="Q778">
        <v>24</v>
      </c>
      <c r="R778">
        <v>4</v>
      </c>
      <c r="S778">
        <v>6.19</v>
      </c>
      <c r="T778">
        <f t="shared" ca="1" si="51"/>
        <v>561</v>
      </c>
      <c r="U778" s="2">
        <f ca="1">Table3[[#This Row],[Total Operating Time (minutes)]]/Table3[[#This Row],[Production planning Time(minutes)]]</f>
        <v>0.87878787878787878</v>
      </c>
      <c r="V778" s="2">
        <f>Table3[[#This Row],[Units Produced]]/Table3[[#This Row],[Max Capacity]]</f>
        <v>0.85185185185185186</v>
      </c>
      <c r="W778" s="2">
        <f>Table3[[#This Row],[Good Units]]/Table3[[#This Row],[Units Produced]]</f>
        <v>0.97913043478260875</v>
      </c>
      <c r="X778" s="2">
        <f>Table3[[#This Row],[Total Operating Time (minutes)]]/Table3[[#This Row],[Units Produced]]</f>
        <v>0.85739130434782607</v>
      </c>
      <c r="Y778" s="2">
        <f>Table3[[#This Row],[Defective Units]]/Table3[[#This Row],[Units Produced]]</f>
        <v>2.0869565217391306E-2</v>
      </c>
      <c r="Z778" s="4">
        <f ca="1">Table3[[#This Row],[Total Operating Time (minutes)]]/Table3[[#This Row],[Available Time(minutes)]]</f>
        <v>7.25</v>
      </c>
      <c r="AA778" s="2">
        <f>Table3[[#This Row],[Good Units]]/Table3[[#This Row],[Units Produced]]</f>
        <v>0.97913043478260875</v>
      </c>
      <c r="AB778" s="2">
        <f>Table3[[#This Row],[Scrap Units]]/Table3[[#This Row],[Units Produced]]</f>
        <v>1.7391304347826087E-2</v>
      </c>
      <c r="AC778" s="4">
        <f>Table3[[#This Row],[Units Produced]]/Table3[[#This Row],[Shift]]</f>
        <v>575</v>
      </c>
      <c r="AD778" s="2">
        <f>Table3[[#This Row],[Units Produced]]/Table3[[#This Row],[Max Capacity]]</f>
        <v>0.85185185185185186</v>
      </c>
      <c r="AE778" s="4">
        <f>Table3[[#This Row],[Repair Time (minutes)]]/Table3[[#This Row],[Number of Repairs]]</f>
        <v>6</v>
      </c>
      <c r="AF778" s="4">
        <f ca="1">Table3[[#This Row],[Total Operating Time (minutes)]]/Table3[[#This Row],[Number of failures]]</f>
        <v>246.5</v>
      </c>
      <c r="AG778" s="4">
        <f>Table3[[#This Row],[Orders Fulfilled]]/Table3[[#This Row],[Orders Received]]</f>
        <v>1.2222222222222223</v>
      </c>
      <c r="AH778" s="4">
        <f>Table3[[#This Row],[Units Produced]]/Table3[[#This Row],[Energy Consumed (kWh)]]</f>
        <v>3.424045733341273</v>
      </c>
    </row>
    <row r="779" spans="1:34" x14ac:dyDescent="0.3">
      <c r="A779" s="1">
        <f t="shared" ca="1" si="48"/>
        <v>45279</v>
      </c>
      <c r="B779">
        <v>2</v>
      </c>
      <c r="C779" t="s">
        <v>20</v>
      </c>
      <c r="D779">
        <v>628</v>
      </c>
      <c r="E779">
        <v>617</v>
      </c>
      <c r="F779">
        <v>11</v>
      </c>
      <c r="G779">
        <f t="shared" ca="1" si="49"/>
        <v>60</v>
      </c>
      <c r="H779">
        <v>12</v>
      </c>
      <c r="I779">
        <v>477</v>
      </c>
      <c r="J779">
        <v>5</v>
      </c>
      <c r="K779">
        <v>158.41999999999999</v>
      </c>
      <c r="L779">
        <v>41</v>
      </c>
      <c r="M779">
        <v>30</v>
      </c>
      <c r="N779">
        <v>2.37</v>
      </c>
      <c r="O779">
        <v>664</v>
      </c>
      <c r="P779">
        <f t="shared" ca="1" si="50"/>
        <v>3</v>
      </c>
      <c r="Q779">
        <v>21</v>
      </c>
      <c r="R779">
        <v>1</v>
      </c>
      <c r="S779">
        <v>5.62</v>
      </c>
      <c r="T779">
        <f t="shared" ca="1" si="51"/>
        <v>567</v>
      </c>
      <c r="U779" s="2">
        <f ca="1">Table3[[#This Row],[Total Operating Time (minutes)]]/Table3[[#This Row],[Production planning Time(minutes)]]</f>
        <v>0.84126984126984128</v>
      </c>
      <c r="V779" s="2">
        <f>Table3[[#This Row],[Units Produced]]/Table3[[#This Row],[Max Capacity]]</f>
        <v>0.94578313253012047</v>
      </c>
      <c r="W779" s="2">
        <f>Table3[[#This Row],[Good Units]]/Table3[[#This Row],[Units Produced]]</f>
        <v>0.98248407643312097</v>
      </c>
      <c r="X779" s="2">
        <f>Table3[[#This Row],[Total Operating Time (minutes)]]/Table3[[#This Row],[Units Produced]]</f>
        <v>0.75955414012738853</v>
      </c>
      <c r="Y779" s="2">
        <f>Table3[[#This Row],[Defective Units]]/Table3[[#This Row],[Units Produced]]</f>
        <v>1.751592356687898E-2</v>
      </c>
      <c r="Z779" s="4">
        <f ca="1">Table3[[#This Row],[Total Operating Time (minutes)]]/Table3[[#This Row],[Available Time(minutes)]]</f>
        <v>7.95</v>
      </c>
      <c r="AA779" s="2">
        <f>Table3[[#This Row],[Good Units]]/Table3[[#This Row],[Units Produced]]</f>
        <v>0.98248407643312097</v>
      </c>
      <c r="AB779" s="2">
        <f>Table3[[#This Row],[Scrap Units]]/Table3[[#This Row],[Units Produced]]</f>
        <v>7.9617834394904458E-3</v>
      </c>
      <c r="AC779" s="4">
        <f>Table3[[#This Row],[Units Produced]]/Table3[[#This Row],[Shift]]</f>
        <v>314</v>
      </c>
      <c r="AD779" s="2">
        <f>Table3[[#This Row],[Units Produced]]/Table3[[#This Row],[Max Capacity]]</f>
        <v>0.94578313253012047</v>
      </c>
      <c r="AE779" s="4">
        <f>Table3[[#This Row],[Repair Time (minutes)]]/Table3[[#This Row],[Number of Repairs]]</f>
        <v>21</v>
      </c>
      <c r="AF779" s="4">
        <f ca="1">Table3[[#This Row],[Total Operating Time (minutes)]]/Table3[[#This Row],[Number of failures]]</f>
        <v>159</v>
      </c>
      <c r="AG779" s="4">
        <f>Table3[[#This Row],[Orders Fulfilled]]/Table3[[#This Row],[Orders Received]]</f>
        <v>1.3666666666666667</v>
      </c>
      <c r="AH779" s="4">
        <f>Table3[[#This Row],[Units Produced]]/Table3[[#This Row],[Energy Consumed (kWh)]]</f>
        <v>3.9641459411690447</v>
      </c>
    </row>
    <row r="780" spans="1:34" x14ac:dyDescent="0.3">
      <c r="A780" s="1">
        <f t="shared" ca="1" si="48"/>
        <v>45199</v>
      </c>
      <c r="B780">
        <v>1</v>
      </c>
      <c r="C780" t="s">
        <v>21</v>
      </c>
      <c r="D780">
        <v>622</v>
      </c>
      <c r="E780">
        <v>595</v>
      </c>
      <c r="F780">
        <v>27</v>
      </c>
      <c r="G780">
        <f t="shared" ca="1" si="49"/>
        <v>61</v>
      </c>
      <c r="H780">
        <v>14</v>
      </c>
      <c r="I780">
        <v>426</v>
      </c>
      <c r="J780">
        <v>3</v>
      </c>
      <c r="K780">
        <v>154.63999999999999</v>
      </c>
      <c r="L780">
        <v>59</v>
      </c>
      <c r="M780">
        <v>44</v>
      </c>
      <c r="N780">
        <v>4.28</v>
      </c>
      <c r="O780">
        <v>639</v>
      </c>
      <c r="P780">
        <f t="shared" ca="1" si="50"/>
        <v>3</v>
      </c>
      <c r="Q780">
        <v>21</v>
      </c>
      <c r="R780">
        <v>2</v>
      </c>
      <c r="S780">
        <v>5.41</v>
      </c>
      <c r="T780">
        <f t="shared" ca="1" si="51"/>
        <v>540</v>
      </c>
      <c r="U780" s="2">
        <f ca="1">Table3[[#This Row],[Total Operating Time (minutes)]]/Table3[[#This Row],[Production planning Time(minutes)]]</f>
        <v>0.78888888888888886</v>
      </c>
      <c r="V780" s="2">
        <f>Table3[[#This Row],[Units Produced]]/Table3[[#This Row],[Max Capacity]]</f>
        <v>0.97339593114240996</v>
      </c>
      <c r="W780" s="2">
        <f>Table3[[#This Row],[Good Units]]/Table3[[#This Row],[Units Produced]]</f>
        <v>0.95659163987138263</v>
      </c>
      <c r="X780" s="2">
        <f>Table3[[#This Row],[Total Operating Time (minutes)]]/Table3[[#This Row],[Units Produced]]</f>
        <v>0.68488745980707399</v>
      </c>
      <c r="Y780" s="2">
        <f>Table3[[#This Row],[Defective Units]]/Table3[[#This Row],[Units Produced]]</f>
        <v>4.3408360128617367E-2</v>
      </c>
      <c r="Z780" s="4">
        <f ca="1">Table3[[#This Row],[Total Operating Time (minutes)]]/Table3[[#This Row],[Available Time(minutes)]]</f>
        <v>6.9836065573770494</v>
      </c>
      <c r="AA780" s="2">
        <f>Table3[[#This Row],[Good Units]]/Table3[[#This Row],[Units Produced]]</f>
        <v>0.95659163987138263</v>
      </c>
      <c r="AB780" s="2">
        <f>Table3[[#This Row],[Scrap Units]]/Table3[[#This Row],[Units Produced]]</f>
        <v>4.8231511254019296E-3</v>
      </c>
      <c r="AC780" s="4">
        <f>Table3[[#This Row],[Units Produced]]/Table3[[#This Row],[Shift]]</f>
        <v>622</v>
      </c>
      <c r="AD780" s="2">
        <f>Table3[[#This Row],[Units Produced]]/Table3[[#This Row],[Max Capacity]]</f>
        <v>0.97339593114240996</v>
      </c>
      <c r="AE780" s="4">
        <f>Table3[[#This Row],[Repair Time (minutes)]]/Table3[[#This Row],[Number of Repairs]]</f>
        <v>10.5</v>
      </c>
      <c r="AF780" s="4">
        <f ca="1">Table3[[#This Row],[Total Operating Time (minutes)]]/Table3[[#This Row],[Number of failures]]</f>
        <v>142</v>
      </c>
      <c r="AG780" s="4">
        <f>Table3[[#This Row],[Orders Fulfilled]]/Table3[[#This Row],[Orders Received]]</f>
        <v>1.3409090909090908</v>
      </c>
      <c r="AH780" s="4">
        <f>Table3[[#This Row],[Units Produced]]/Table3[[#This Row],[Energy Consumed (kWh)]]</f>
        <v>4.0222452146921883</v>
      </c>
    </row>
    <row r="781" spans="1:34" x14ac:dyDescent="0.3">
      <c r="A781" s="1">
        <f t="shared" ca="1" si="48"/>
        <v>45258</v>
      </c>
      <c r="B781">
        <v>1</v>
      </c>
      <c r="C781" t="s">
        <v>17</v>
      </c>
      <c r="D781">
        <v>424</v>
      </c>
      <c r="E781">
        <v>410</v>
      </c>
      <c r="F781">
        <v>14</v>
      </c>
      <c r="G781">
        <f t="shared" ca="1" si="49"/>
        <v>68</v>
      </c>
      <c r="H781">
        <v>38</v>
      </c>
      <c r="I781">
        <v>522</v>
      </c>
      <c r="J781">
        <v>10</v>
      </c>
      <c r="K781">
        <v>120.58</v>
      </c>
      <c r="L781">
        <v>53</v>
      </c>
      <c r="M781">
        <v>44</v>
      </c>
      <c r="N781">
        <v>4.45</v>
      </c>
      <c r="O781">
        <v>610</v>
      </c>
      <c r="P781">
        <f t="shared" ca="1" si="50"/>
        <v>4</v>
      </c>
      <c r="Q781">
        <v>28</v>
      </c>
      <c r="R781">
        <v>3</v>
      </c>
      <c r="S781">
        <v>3.98</v>
      </c>
      <c r="T781">
        <f t="shared" ca="1" si="51"/>
        <v>545</v>
      </c>
      <c r="U781" s="2">
        <f ca="1">Table3[[#This Row],[Total Operating Time (minutes)]]/Table3[[#This Row],[Production planning Time(minutes)]]</f>
        <v>0.95779816513761473</v>
      </c>
      <c r="V781" s="2">
        <f>Table3[[#This Row],[Units Produced]]/Table3[[#This Row],[Max Capacity]]</f>
        <v>0.69508196721311477</v>
      </c>
      <c r="W781" s="2">
        <f>Table3[[#This Row],[Good Units]]/Table3[[#This Row],[Units Produced]]</f>
        <v>0.96698113207547165</v>
      </c>
      <c r="X781" s="2">
        <f>Table3[[#This Row],[Total Operating Time (minutes)]]/Table3[[#This Row],[Units Produced]]</f>
        <v>1.2311320754716981</v>
      </c>
      <c r="Y781" s="2">
        <f>Table3[[#This Row],[Defective Units]]/Table3[[#This Row],[Units Produced]]</f>
        <v>3.3018867924528301E-2</v>
      </c>
      <c r="Z781" s="4">
        <f ca="1">Table3[[#This Row],[Total Operating Time (minutes)]]/Table3[[#This Row],[Available Time(minutes)]]</f>
        <v>7.6764705882352944</v>
      </c>
      <c r="AA781" s="2">
        <f>Table3[[#This Row],[Good Units]]/Table3[[#This Row],[Units Produced]]</f>
        <v>0.96698113207547165</v>
      </c>
      <c r="AB781" s="2">
        <f>Table3[[#This Row],[Scrap Units]]/Table3[[#This Row],[Units Produced]]</f>
        <v>2.358490566037736E-2</v>
      </c>
      <c r="AC781" s="4">
        <f>Table3[[#This Row],[Units Produced]]/Table3[[#This Row],[Shift]]</f>
        <v>424</v>
      </c>
      <c r="AD781" s="2">
        <f>Table3[[#This Row],[Units Produced]]/Table3[[#This Row],[Max Capacity]]</f>
        <v>0.69508196721311477</v>
      </c>
      <c r="AE781" s="4">
        <f>Table3[[#This Row],[Repair Time (minutes)]]/Table3[[#This Row],[Number of Repairs]]</f>
        <v>9.3333333333333339</v>
      </c>
      <c r="AF781" s="4">
        <f ca="1">Table3[[#This Row],[Total Operating Time (minutes)]]/Table3[[#This Row],[Number of failures]]</f>
        <v>130.5</v>
      </c>
      <c r="AG781" s="4">
        <f>Table3[[#This Row],[Orders Fulfilled]]/Table3[[#This Row],[Orders Received]]</f>
        <v>1.2045454545454546</v>
      </c>
      <c r="AH781" s="4">
        <f>Table3[[#This Row],[Units Produced]]/Table3[[#This Row],[Energy Consumed (kWh)]]</f>
        <v>3.5163377011112953</v>
      </c>
    </row>
    <row r="782" spans="1:34" x14ac:dyDescent="0.3">
      <c r="A782" s="1">
        <f t="shared" ca="1" si="48"/>
        <v>45252</v>
      </c>
      <c r="B782">
        <v>1</v>
      </c>
      <c r="C782" t="s">
        <v>20</v>
      </c>
      <c r="D782">
        <v>620</v>
      </c>
      <c r="E782">
        <v>603</v>
      </c>
      <c r="F782">
        <v>17</v>
      </c>
      <c r="G782">
        <f t="shared" ca="1" si="49"/>
        <v>62</v>
      </c>
      <c r="H782">
        <v>41</v>
      </c>
      <c r="I782">
        <v>459</v>
      </c>
      <c r="J782">
        <v>3</v>
      </c>
      <c r="K782">
        <v>122.93</v>
      </c>
      <c r="L782">
        <v>59</v>
      </c>
      <c r="M782">
        <v>39</v>
      </c>
      <c r="N782">
        <v>4.8099999999999996</v>
      </c>
      <c r="O782">
        <v>643</v>
      </c>
      <c r="P782">
        <f t="shared" ca="1" si="50"/>
        <v>4</v>
      </c>
      <c r="Q782">
        <v>37</v>
      </c>
      <c r="R782">
        <v>1</v>
      </c>
      <c r="S782">
        <v>5.92</v>
      </c>
      <c r="T782">
        <f t="shared" ca="1" si="51"/>
        <v>502</v>
      </c>
      <c r="U782" s="2">
        <f ca="1">Table3[[#This Row],[Total Operating Time (minutes)]]/Table3[[#This Row],[Production planning Time(minutes)]]</f>
        <v>0.91434262948207168</v>
      </c>
      <c r="V782" s="2">
        <f>Table3[[#This Row],[Units Produced]]/Table3[[#This Row],[Max Capacity]]</f>
        <v>0.96423017107309483</v>
      </c>
      <c r="W782" s="2">
        <f>Table3[[#This Row],[Good Units]]/Table3[[#This Row],[Units Produced]]</f>
        <v>0.97258064516129028</v>
      </c>
      <c r="X782" s="2">
        <f>Table3[[#This Row],[Total Operating Time (minutes)]]/Table3[[#This Row],[Units Produced]]</f>
        <v>0.74032258064516132</v>
      </c>
      <c r="Y782" s="2">
        <f>Table3[[#This Row],[Defective Units]]/Table3[[#This Row],[Units Produced]]</f>
        <v>2.7419354838709678E-2</v>
      </c>
      <c r="Z782" s="4">
        <f ca="1">Table3[[#This Row],[Total Operating Time (minutes)]]/Table3[[#This Row],[Available Time(minutes)]]</f>
        <v>7.403225806451613</v>
      </c>
      <c r="AA782" s="2">
        <f>Table3[[#This Row],[Good Units]]/Table3[[#This Row],[Units Produced]]</f>
        <v>0.97258064516129028</v>
      </c>
      <c r="AB782" s="2">
        <f>Table3[[#This Row],[Scrap Units]]/Table3[[#This Row],[Units Produced]]</f>
        <v>4.8387096774193551E-3</v>
      </c>
      <c r="AC782" s="4">
        <f>Table3[[#This Row],[Units Produced]]/Table3[[#This Row],[Shift]]</f>
        <v>620</v>
      </c>
      <c r="AD782" s="2">
        <f>Table3[[#This Row],[Units Produced]]/Table3[[#This Row],[Max Capacity]]</f>
        <v>0.96423017107309483</v>
      </c>
      <c r="AE782" s="4">
        <f>Table3[[#This Row],[Repair Time (minutes)]]/Table3[[#This Row],[Number of Repairs]]</f>
        <v>37</v>
      </c>
      <c r="AF782" s="4">
        <f ca="1">Table3[[#This Row],[Total Operating Time (minutes)]]/Table3[[#This Row],[Number of failures]]</f>
        <v>114.75</v>
      </c>
      <c r="AG782" s="4">
        <f>Table3[[#This Row],[Orders Fulfilled]]/Table3[[#This Row],[Orders Received]]</f>
        <v>1.5128205128205128</v>
      </c>
      <c r="AH782" s="4">
        <f>Table3[[#This Row],[Units Produced]]/Table3[[#This Row],[Energy Consumed (kWh)]]</f>
        <v>5.0435207028390137</v>
      </c>
    </row>
    <row r="783" spans="1:34" x14ac:dyDescent="0.3">
      <c r="A783" s="1">
        <f t="shared" ca="1" si="48"/>
        <v>45211</v>
      </c>
      <c r="B783">
        <v>3</v>
      </c>
      <c r="C783" t="s">
        <v>19</v>
      </c>
      <c r="D783">
        <v>430</v>
      </c>
      <c r="E783">
        <v>406</v>
      </c>
      <c r="F783">
        <v>24</v>
      </c>
      <c r="G783">
        <f t="shared" ca="1" si="49"/>
        <v>68</v>
      </c>
      <c r="H783">
        <v>16</v>
      </c>
      <c r="I783">
        <v>469</v>
      </c>
      <c r="J783">
        <v>8</v>
      </c>
      <c r="K783">
        <v>193.95</v>
      </c>
      <c r="L783">
        <v>40</v>
      </c>
      <c r="M783">
        <v>62</v>
      </c>
      <c r="N783">
        <v>4.9800000000000004</v>
      </c>
      <c r="O783">
        <v>611</v>
      </c>
      <c r="P783">
        <f t="shared" ca="1" si="50"/>
        <v>5</v>
      </c>
      <c r="Q783">
        <v>28</v>
      </c>
      <c r="R783">
        <v>5</v>
      </c>
      <c r="S783">
        <v>3.55</v>
      </c>
      <c r="T783">
        <f t="shared" ca="1" si="51"/>
        <v>502</v>
      </c>
      <c r="U783" s="2">
        <f ca="1">Table3[[#This Row],[Total Operating Time (minutes)]]/Table3[[#This Row],[Production planning Time(minutes)]]</f>
        <v>0.93426294820717126</v>
      </c>
      <c r="V783" s="2">
        <f>Table3[[#This Row],[Units Produced]]/Table3[[#This Row],[Max Capacity]]</f>
        <v>0.70376432078559736</v>
      </c>
      <c r="W783" s="2">
        <f>Table3[[#This Row],[Good Units]]/Table3[[#This Row],[Units Produced]]</f>
        <v>0.94418604651162785</v>
      </c>
      <c r="X783" s="2">
        <f>Table3[[#This Row],[Total Operating Time (minutes)]]/Table3[[#This Row],[Units Produced]]</f>
        <v>1.0906976744186045</v>
      </c>
      <c r="Y783" s="2">
        <f>Table3[[#This Row],[Defective Units]]/Table3[[#This Row],[Units Produced]]</f>
        <v>5.5813953488372092E-2</v>
      </c>
      <c r="Z783" s="4">
        <f ca="1">Table3[[#This Row],[Total Operating Time (minutes)]]/Table3[[#This Row],[Available Time(minutes)]]</f>
        <v>6.8970588235294121</v>
      </c>
      <c r="AA783" s="2">
        <f>Table3[[#This Row],[Good Units]]/Table3[[#This Row],[Units Produced]]</f>
        <v>0.94418604651162785</v>
      </c>
      <c r="AB783" s="2">
        <f>Table3[[#This Row],[Scrap Units]]/Table3[[#This Row],[Units Produced]]</f>
        <v>1.8604651162790697E-2</v>
      </c>
      <c r="AC783" s="4">
        <f>Table3[[#This Row],[Units Produced]]/Table3[[#This Row],[Shift]]</f>
        <v>143.33333333333334</v>
      </c>
      <c r="AD783" s="2">
        <f>Table3[[#This Row],[Units Produced]]/Table3[[#This Row],[Max Capacity]]</f>
        <v>0.70376432078559736</v>
      </c>
      <c r="AE783" s="4">
        <f>Table3[[#This Row],[Repair Time (minutes)]]/Table3[[#This Row],[Number of Repairs]]</f>
        <v>5.6</v>
      </c>
      <c r="AF783" s="4">
        <f ca="1">Table3[[#This Row],[Total Operating Time (minutes)]]/Table3[[#This Row],[Number of failures]]</f>
        <v>93.8</v>
      </c>
      <c r="AG783" s="4">
        <f>Table3[[#This Row],[Orders Fulfilled]]/Table3[[#This Row],[Orders Received]]</f>
        <v>0.64516129032258063</v>
      </c>
      <c r="AH783" s="4">
        <f>Table3[[#This Row],[Units Produced]]/Table3[[#This Row],[Energy Consumed (kWh)]]</f>
        <v>2.2170662541892243</v>
      </c>
    </row>
    <row r="784" spans="1:34" x14ac:dyDescent="0.3">
      <c r="A784" s="1">
        <f t="shared" ca="1" si="48"/>
        <v>45277</v>
      </c>
      <c r="B784">
        <v>2</v>
      </c>
      <c r="C784" t="s">
        <v>17</v>
      </c>
      <c r="D784">
        <v>609</v>
      </c>
      <c r="E784">
        <v>597</v>
      </c>
      <c r="F784">
        <v>12</v>
      </c>
      <c r="G784">
        <f t="shared" ca="1" si="49"/>
        <v>69</v>
      </c>
      <c r="H784">
        <v>52</v>
      </c>
      <c r="I784">
        <v>433</v>
      </c>
      <c r="J784">
        <v>5</v>
      </c>
      <c r="K784">
        <v>144.52000000000001</v>
      </c>
      <c r="L784">
        <v>32</v>
      </c>
      <c r="M784">
        <v>37</v>
      </c>
      <c r="N784">
        <v>4.59</v>
      </c>
      <c r="O784">
        <v>676</v>
      </c>
      <c r="P784">
        <f t="shared" ca="1" si="50"/>
        <v>1</v>
      </c>
      <c r="Q784">
        <v>37</v>
      </c>
      <c r="R784">
        <v>2</v>
      </c>
      <c r="S784">
        <v>6.51</v>
      </c>
      <c r="T784">
        <f t="shared" ca="1" si="51"/>
        <v>595</v>
      </c>
      <c r="U784" s="2">
        <f ca="1">Table3[[#This Row],[Total Operating Time (minutes)]]/Table3[[#This Row],[Production planning Time(minutes)]]</f>
        <v>0.72773109243697476</v>
      </c>
      <c r="V784" s="2">
        <f>Table3[[#This Row],[Units Produced]]/Table3[[#This Row],[Max Capacity]]</f>
        <v>0.90088757396449703</v>
      </c>
      <c r="W784" s="2">
        <f>Table3[[#This Row],[Good Units]]/Table3[[#This Row],[Units Produced]]</f>
        <v>0.98029556650246308</v>
      </c>
      <c r="X784" s="2">
        <f>Table3[[#This Row],[Total Operating Time (minutes)]]/Table3[[#This Row],[Units Produced]]</f>
        <v>0.71100164203612481</v>
      </c>
      <c r="Y784" s="2">
        <f>Table3[[#This Row],[Defective Units]]/Table3[[#This Row],[Units Produced]]</f>
        <v>1.9704433497536946E-2</v>
      </c>
      <c r="Z784" s="4">
        <f ca="1">Table3[[#This Row],[Total Operating Time (minutes)]]/Table3[[#This Row],[Available Time(minutes)]]</f>
        <v>6.27536231884058</v>
      </c>
      <c r="AA784" s="2">
        <f>Table3[[#This Row],[Good Units]]/Table3[[#This Row],[Units Produced]]</f>
        <v>0.98029556650246308</v>
      </c>
      <c r="AB784" s="2">
        <f>Table3[[#This Row],[Scrap Units]]/Table3[[#This Row],[Units Produced]]</f>
        <v>8.2101806239737278E-3</v>
      </c>
      <c r="AC784" s="4">
        <f>Table3[[#This Row],[Units Produced]]/Table3[[#This Row],[Shift]]</f>
        <v>304.5</v>
      </c>
      <c r="AD784" s="2">
        <f>Table3[[#This Row],[Units Produced]]/Table3[[#This Row],[Max Capacity]]</f>
        <v>0.90088757396449703</v>
      </c>
      <c r="AE784" s="4">
        <f>Table3[[#This Row],[Repair Time (minutes)]]/Table3[[#This Row],[Number of Repairs]]</f>
        <v>18.5</v>
      </c>
      <c r="AF784" s="4">
        <f ca="1">Table3[[#This Row],[Total Operating Time (minutes)]]/Table3[[#This Row],[Number of failures]]</f>
        <v>433</v>
      </c>
      <c r="AG784" s="4">
        <f>Table3[[#This Row],[Orders Fulfilled]]/Table3[[#This Row],[Orders Received]]</f>
        <v>0.86486486486486491</v>
      </c>
      <c r="AH784" s="4">
        <f>Table3[[#This Row],[Units Produced]]/Table3[[#This Row],[Energy Consumed (kWh)]]</f>
        <v>4.2139496263492937</v>
      </c>
    </row>
    <row r="785" spans="1:34" x14ac:dyDescent="0.3">
      <c r="A785" s="1">
        <f t="shared" ca="1" si="48"/>
        <v>44975</v>
      </c>
      <c r="B785">
        <v>1</v>
      </c>
      <c r="C785" t="s">
        <v>20</v>
      </c>
      <c r="D785">
        <v>526</v>
      </c>
      <c r="E785">
        <v>508</v>
      </c>
      <c r="F785">
        <v>18</v>
      </c>
      <c r="G785">
        <f t="shared" ca="1" si="49"/>
        <v>69</v>
      </c>
      <c r="H785">
        <v>20</v>
      </c>
      <c r="I785">
        <v>485</v>
      </c>
      <c r="J785">
        <v>10</v>
      </c>
      <c r="K785">
        <v>113.74</v>
      </c>
      <c r="L785">
        <v>59</v>
      </c>
      <c r="M785">
        <v>57</v>
      </c>
      <c r="N785">
        <v>3.88</v>
      </c>
      <c r="O785">
        <v>658</v>
      </c>
      <c r="P785">
        <f t="shared" ca="1" si="50"/>
        <v>5</v>
      </c>
      <c r="Q785">
        <v>39</v>
      </c>
      <c r="R785">
        <v>1</v>
      </c>
      <c r="S785">
        <v>5</v>
      </c>
      <c r="T785">
        <f t="shared" ca="1" si="51"/>
        <v>521</v>
      </c>
      <c r="U785" s="2">
        <f ca="1">Table3[[#This Row],[Total Operating Time (minutes)]]/Table3[[#This Row],[Production planning Time(minutes)]]</f>
        <v>0.93090211132437617</v>
      </c>
      <c r="V785" s="2">
        <f>Table3[[#This Row],[Units Produced]]/Table3[[#This Row],[Max Capacity]]</f>
        <v>0.79939209726443772</v>
      </c>
      <c r="W785" s="2">
        <f>Table3[[#This Row],[Good Units]]/Table3[[#This Row],[Units Produced]]</f>
        <v>0.96577946768060841</v>
      </c>
      <c r="X785" s="2">
        <f>Table3[[#This Row],[Total Operating Time (minutes)]]/Table3[[#This Row],[Units Produced]]</f>
        <v>0.92205323193916355</v>
      </c>
      <c r="Y785" s="2">
        <f>Table3[[#This Row],[Defective Units]]/Table3[[#This Row],[Units Produced]]</f>
        <v>3.4220532319391636E-2</v>
      </c>
      <c r="Z785" s="4">
        <f ca="1">Table3[[#This Row],[Total Operating Time (minutes)]]/Table3[[#This Row],[Available Time(minutes)]]</f>
        <v>7.0289855072463769</v>
      </c>
      <c r="AA785" s="2">
        <f>Table3[[#This Row],[Good Units]]/Table3[[#This Row],[Units Produced]]</f>
        <v>0.96577946768060841</v>
      </c>
      <c r="AB785" s="2">
        <f>Table3[[#This Row],[Scrap Units]]/Table3[[#This Row],[Units Produced]]</f>
        <v>1.9011406844106463E-2</v>
      </c>
      <c r="AC785" s="4">
        <f>Table3[[#This Row],[Units Produced]]/Table3[[#This Row],[Shift]]</f>
        <v>526</v>
      </c>
      <c r="AD785" s="2">
        <f>Table3[[#This Row],[Units Produced]]/Table3[[#This Row],[Max Capacity]]</f>
        <v>0.79939209726443772</v>
      </c>
      <c r="AE785" s="4">
        <f>Table3[[#This Row],[Repair Time (minutes)]]/Table3[[#This Row],[Number of Repairs]]</f>
        <v>39</v>
      </c>
      <c r="AF785" s="4">
        <f ca="1">Table3[[#This Row],[Total Operating Time (minutes)]]/Table3[[#This Row],[Number of failures]]</f>
        <v>97</v>
      </c>
      <c r="AG785" s="4">
        <f>Table3[[#This Row],[Orders Fulfilled]]/Table3[[#This Row],[Orders Received]]</f>
        <v>1.0350877192982457</v>
      </c>
      <c r="AH785" s="4">
        <f>Table3[[#This Row],[Units Produced]]/Table3[[#This Row],[Energy Consumed (kWh)]]</f>
        <v>4.6245823808686479</v>
      </c>
    </row>
    <row r="786" spans="1:34" x14ac:dyDescent="0.3">
      <c r="A786" s="1">
        <f t="shared" ca="1" si="48"/>
        <v>45164</v>
      </c>
      <c r="B786">
        <v>1</v>
      </c>
      <c r="C786" t="s">
        <v>20</v>
      </c>
      <c r="D786">
        <v>522</v>
      </c>
      <c r="E786">
        <v>499</v>
      </c>
      <c r="F786">
        <v>23</v>
      </c>
      <c r="G786">
        <f t="shared" ca="1" si="49"/>
        <v>67</v>
      </c>
      <c r="H786">
        <v>44</v>
      </c>
      <c r="I786">
        <v>431</v>
      </c>
      <c r="J786">
        <v>8</v>
      </c>
      <c r="K786">
        <v>170.88</v>
      </c>
      <c r="L786">
        <v>45</v>
      </c>
      <c r="M786">
        <v>63</v>
      </c>
      <c r="N786">
        <v>2.2400000000000002</v>
      </c>
      <c r="O786">
        <v>650</v>
      </c>
      <c r="P786">
        <f t="shared" ca="1" si="50"/>
        <v>2</v>
      </c>
      <c r="Q786">
        <v>39</v>
      </c>
      <c r="R786">
        <v>3</v>
      </c>
      <c r="S786">
        <v>7.4</v>
      </c>
      <c r="T786">
        <f t="shared" ca="1" si="51"/>
        <v>560</v>
      </c>
      <c r="U786" s="2">
        <f ca="1">Table3[[#This Row],[Total Operating Time (minutes)]]/Table3[[#This Row],[Production planning Time(minutes)]]</f>
        <v>0.76964285714285718</v>
      </c>
      <c r="V786" s="2">
        <f>Table3[[#This Row],[Units Produced]]/Table3[[#This Row],[Max Capacity]]</f>
        <v>0.80307692307692302</v>
      </c>
      <c r="W786" s="2">
        <f>Table3[[#This Row],[Good Units]]/Table3[[#This Row],[Units Produced]]</f>
        <v>0.95593869731800762</v>
      </c>
      <c r="X786" s="2">
        <f>Table3[[#This Row],[Total Operating Time (minutes)]]/Table3[[#This Row],[Units Produced]]</f>
        <v>0.82567049808429116</v>
      </c>
      <c r="Y786" s="2">
        <f>Table3[[#This Row],[Defective Units]]/Table3[[#This Row],[Units Produced]]</f>
        <v>4.4061302681992334E-2</v>
      </c>
      <c r="Z786" s="4">
        <f ca="1">Table3[[#This Row],[Total Operating Time (minutes)]]/Table3[[#This Row],[Available Time(minutes)]]</f>
        <v>6.4328358208955221</v>
      </c>
      <c r="AA786" s="2">
        <f>Table3[[#This Row],[Good Units]]/Table3[[#This Row],[Units Produced]]</f>
        <v>0.95593869731800762</v>
      </c>
      <c r="AB786" s="2">
        <f>Table3[[#This Row],[Scrap Units]]/Table3[[#This Row],[Units Produced]]</f>
        <v>1.532567049808429E-2</v>
      </c>
      <c r="AC786" s="4">
        <f>Table3[[#This Row],[Units Produced]]/Table3[[#This Row],[Shift]]</f>
        <v>522</v>
      </c>
      <c r="AD786" s="2">
        <f>Table3[[#This Row],[Units Produced]]/Table3[[#This Row],[Max Capacity]]</f>
        <v>0.80307692307692302</v>
      </c>
      <c r="AE786" s="4">
        <f>Table3[[#This Row],[Repair Time (minutes)]]/Table3[[#This Row],[Number of Repairs]]</f>
        <v>13</v>
      </c>
      <c r="AF786" s="4">
        <f ca="1">Table3[[#This Row],[Total Operating Time (minutes)]]/Table3[[#This Row],[Number of failures]]</f>
        <v>215.5</v>
      </c>
      <c r="AG786" s="4">
        <f>Table3[[#This Row],[Orders Fulfilled]]/Table3[[#This Row],[Orders Received]]</f>
        <v>0.7142857142857143</v>
      </c>
      <c r="AH786" s="4">
        <f>Table3[[#This Row],[Units Produced]]/Table3[[#This Row],[Energy Consumed (kWh)]]</f>
        <v>3.0547752808988764</v>
      </c>
    </row>
    <row r="787" spans="1:34" x14ac:dyDescent="0.3">
      <c r="A787" s="1">
        <f t="shared" ca="1" si="48"/>
        <v>44957</v>
      </c>
      <c r="B787">
        <v>1</v>
      </c>
      <c r="C787" t="s">
        <v>21</v>
      </c>
      <c r="D787">
        <v>604</v>
      </c>
      <c r="E787">
        <v>584</v>
      </c>
      <c r="F787">
        <v>20</v>
      </c>
      <c r="G787">
        <f t="shared" ca="1" si="49"/>
        <v>67</v>
      </c>
      <c r="H787">
        <v>23</v>
      </c>
      <c r="I787">
        <v>527</v>
      </c>
      <c r="J787">
        <v>6</v>
      </c>
      <c r="K787">
        <v>195</v>
      </c>
      <c r="L787">
        <v>46</v>
      </c>
      <c r="M787">
        <v>30</v>
      </c>
      <c r="N787">
        <v>2.36</v>
      </c>
      <c r="O787">
        <v>642</v>
      </c>
      <c r="P787">
        <f t="shared" ca="1" si="50"/>
        <v>2</v>
      </c>
      <c r="Q787">
        <v>36</v>
      </c>
      <c r="R787">
        <v>4</v>
      </c>
      <c r="S787">
        <v>3.73</v>
      </c>
      <c r="T787">
        <f t="shared" ca="1" si="51"/>
        <v>554</v>
      </c>
      <c r="U787" s="2">
        <f ca="1">Table3[[#This Row],[Total Operating Time (minutes)]]/Table3[[#This Row],[Production planning Time(minutes)]]</f>
        <v>0.95126353790613716</v>
      </c>
      <c r="V787" s="2">
        <f>Table3[[#This Row],[Units Produced]]/Table3[[#This Row],[Max Capacity]]</f>
        <v>0.94080996884735202</v>
      </c>
      <c r="W787" s="2">
        <f>Table3[[#This Row],[Good Units]]/Table3[[#This Row],[Units Produced]]</f>
        <v>0.9668874172185431</v>
      </c>
      <c r="X787" s="2">
        <f>Table3[[#This Row],[Total Operating Time (minutes)]]/Table3[[#This Row],[Units Produced]]</f>
        <v>0.87251655629139069</v>
      </c>
      <c r="Y787" s="2">
        <f>Table3[[#This Row],[Defective Units]]/Table3[[#This Row],[Units Produced]]</f>
        <v>3.3112582781456956E-2</v>
      </c>
      <c r="Z787" s="4">
        <f ca="1">Table3[[#This Row],[Total Operating Time (minutes)]]/Table3[[#This Row],[Available Time(minutes)]]</f>
        <v>7.8656716417910451</v>
      </c>
      <c r="AA787" s="2">
        <f>Table3[[#This Row],[Good Units]]/Table3[[#This Row],[Units Produced]]</f>
        <v>0.9668874172185431</v>
      </c>
      <c r="AB787" s="2">
        <f>Table3[[#This Row],[Scrap Units]]/Table3[[#This Row],[Units Produced]]</f>
        <v>9.9337748344370865E-3</v>
      </c>
      <c r="AC787" s="4">
        <f>Table3[[#This Row],[Units Produced]]/Table3[[#This Row],[Shift]]</f>
        <v>604</v>
      </c>
      <c r="AD787" s="2">
        <f>Table3[[#This Row],[Units Produced]]/Table3[[#This Row],[Max Capacity]]</f>
        <v>0.94080996884735202</v>
      </c>
      <c r="AE787" s="4">
        <f>Table3[[#This Row],[Repair Time (minutes)]]/Table3[[#This Row],[Number of Repairs]]</f>
        <v>9</v>
      </c>
      <c r="AF787" s="4">
        <f ca="1">Table3[[#This Row],[Total Operating Time (minutes)]]/Table3[[#This Row],[Number of failures]]</f>
        <v>263.5</v>
      </c>
      <c r="AG787" s="4">
        <f>Table3[[#This Row],[Orders Fulfilled]]/Table3[[#This Row],[Orders Received]]</f>
        <v>1.5333333333333334</v>
      </c>
      <c r="AH787" s="4">
        <f>Table3[[#This Row],[Units Produced]]/Table3[[#This Row],[Energy Consumed (kWh)]]</f>
        <v>3.0974358974358975</v>
      </c>
    </row>
    <row r="788" spans="1:34" x14ac:dyDescent="0.3">
      <c r="A788" s="1">
        <f t="shared" ca="1" si="48"/>
        <v>45214</v>
      </c>
      <c r="B788">
        <v>1</v>
      </c>
      <c r="C788" t="s">
        <v>20</v>
      </c>
      <c r="D788">
        <v>683</v>
      </c>
      <c r="E788">
        <v>661</v>
      </c>
      <c r="F788">
        <v>22</v>
      </c>
      <c r="G788">
        <f t="shared" ca="1" si="49"/>
        <v>64</v>
      </c>
      <c r="H788">
        <v>20</v>
      </c>
      <c r="I788">
        <v>552</v>
      </c>
      <c r="J788">
        <v>1</v>
      </c>
      <c r="K788">
        <v>131.1</v>
      </c>
      <c r="L788">
        <v>41</v>
      </c>
      <c r="M788">
        <v>61</v>
      </c>
      <c r="N788">
        <v>3.15</v>
      </c>
      <c r="O788">
        <v>628</v>
      </c>
      <c r="P788">
        <f t="shared" ca="1" si="50"/>
        <v>6</v>
      </c>
      <c r="Q788">
        <v>31</v>
      </c>
      <c r="R788">
        <v>1</v>
      </c>
      <c r="S788">
        <v>5.94</v>
      </c>
      <c r="T788">
        <f t="shared" ca="1" si="51"/>
        <v>513</v>
      </c>
      <c r="U788" s="2">
        <f ca="1">Table3[[#This Row],[Total Operating Time (minutes)]]/Table3[[#This Row],[Production planning Time(minutes)]]</f>
        <v>1.0760233918128654</v>
      </c>
      <c r="V788" s="2">
        <f>Table3[[#This Row],[Units Produced]]/Table3[[#This Row],[Max Capacity]]</f>
        <v>1.0875796178343948</v>
      </c>
      <c r="W788" s="2">
        <f>Table3[[#This Row],[Good Units]]/Table3[[#This Row],[Units Produced]]</f>
        <v>0.96778916544655935</v>
      </c>
      <c r="X788" s="2">
        <f>Table3[[#This Row],[Total Operating Time (minutes)]]/Table3[[#This Row],[Units Produced]]</f>
        <v>0.80819912152269402</v>
      </c>
      <c r="Y788" s="2">
        <f>Table3[[#This Row],[Defective Units]]/Table3[[#This Row],[Units Produced]]</f>
        <v>3.2210834553440704E-2</v>
      </c>
      <c r="Z788" s="4">
        <f ca="1">Table3[[#This Row],[Total Operating Time (minutes)]]/Table3[[#This Row],[Available Time(minutes)]]</f>
        <v>8.625</v>
      </c>
      <c r="AA788" s="2">
        <f>Table3[[#This Row],[Good Units]]/Table3[[#This Row],[Units Produced]]</f>
        <v>0.96778916544655935</v>
      </c>
      <c r="AB788" s="2">
        <f>Table3[[#This Row],[Scrap Units]]/Table3[[#This Row],[Units Produced]]</f>
        <v>1.4641288433382138E-3</v>
      </c>
      <c r="AC788" s="4">
        <f>Table3[[#This Row],[Units Produced]]/Table3[[#This Row],[Shift]]</f>
        <v>683</v>
      </c>
      <c r="AD788" s="2">
        <f>Table3[[#This Row],[Units Produced]]/Table3[[#This Row],[Max Capacity]]</f>
        <v>1.0875796178343948</v>
      </c>
      <c r="AE788" s="4">
        <f>Table3[[#This Row],[Repair Time (minutes)]]/Table3[[#This Row],[Number of Repairs]]</f>
        <v>31</v>
      </c>
      <c r="AF788" s="4">
        <f ca="1">Table3[[#This Row],[Total Operating Time (minutes)]]/Table3[[#This Row],[Number of failures]]</f>
        <v>92</v>
      </c>
      <c r="AG788" s="4">
        <f>Table3[[#This Row],[Orders Fulfilled]]/Table3[[#This Row],[Orders Received]]</f>
        <v>0.67213114754098358</v>
      </c>
      <c r="AH788" s="4">
        <f>Table3[[#This Row],[Units Produced]]/Table3[[#This Row],[Energy Consumed (kWh)]]</f>
        <v>5.2097635392829904</v>
      </c>
    </row>
    <row r="789" spans="1:34" x14ac:dyDescent="0.3">
      <c r="A789" s="1">
        <f t="shared" ca="1" si="48"/>
        <v>45277</v>
      </c>
      <c r="B789">
        <v>2</v>
      </c>
      <c r="C789" t="s">
        <v>20</v>
      </c>
      <c r="D789">
        <v>527</v>
      </c>
      <c r="E789">
        <v>506</v>
      </c>
      <c r="F789">
        <v>21</v>
      </c>
      <c r="G789">
        <f t="shared" ca="1" si="49"/>
        <v>64</v>
      </c>
      <c r="H789">
        <v>37</v>
      </c>
      <c r="I789">
        <v>545</v>
      </c>
      <c r="J789">
        <v>8</v>
      </c>
      <c r="K789">
        <v>104.55</v>
      </c>
      <c r="L789">
        <v>47</v>
      </c>
      <c r="M789">
        <v>63</v>
      </c>
      <c r="N789">
        <v>4.12</v>
      </c>
      <c r="O789">
        <v>637</v>
      </c>
      <c r="P789">
        <f t="shared" ca="1" si="50"/>
        <v>5</v>
      </c>
      <c r="Q789">
        <v>25</v>
      </c>
      <c r="R789">
        <v>3</v>
      </c>
      <c r="S789">
        <v>3.8</v>
      </c>
      <c r="T789">
        <f t="shared" ca="1" si="51"/>
        <v>517</v>
      </c>
      <c r="U789" s="2">
        <f ca="1">Table3[[#This Row],[Total Operating Time (minutes)]]/Table3[[#This Row],[Production planning Time(minutes)]]</f>
        <v>1.0541586073500968</v>
      </c>
      <c r="V789" s="2">
        <f>Table3[[#This Row],[Units Produced]]/Table3[[#This Row],[Max Capacity]]</f>
        <v>0.82731554160125587</v>
      </c>
      <c r="W789" s="2">
        <f>Table3[[#This Row],[Good Units]]/Table3[[#This Row],[Units Produced]]</f>
        <v>0.96015180265654654</v>
      </c>
      <c r="X789" s="2">
        <f>Table3[[#This Row],[Total Operating Time (minutes)]]/Table3[[#This Row],[Units Produced]]</f>
        <v>1.0341555977229602</v>
      </c>
      <c r="Y789" s="2">
        <f>Table3[[#This Row],[Defective Units]]/Table3[[#This Row],[Units Produced]]</f>
        <v>3.9848197343453511E-2</v>
      </c>
      <c r="Z789" s="4">
        <f ca="1">Table3[[#This Row],[Total Operating Time (minutes)]]/Table3[[#This Row],[Available Time(minutes)]]</f>
        <v>8.515625</v>
      </c>
      <c r="AA789" s="2">
        <f>Table3[[#This Row],[Good Units]]/Table3[[#This Row],[Units Produced]]</f>
        <v>0.96015180265654654</v>
      </c>
      <c r="AB789" s="2">
        <f>Table3[[#This Row],[Scrap Units]]/Table3[[#This Row],[Units Produced]]</f>
        <v>1.5180265654648957E-2</v>
      </c>
      <c r="AC789" s="4">
        <f>Table3[[#This Row],[Units Produced]]/Table3[[#This Row],[Shift]]</f>
        <v>263.5</v>
      </c>
      <c r="AD789" s="2">
        <f>Table3[[#This Row],[Units Produced]]/Table3[[#This Row],[Max Capacity]]</f>
        <v>0.82731554160125587</v>
      </c>
      <c r="AE789" s="4">
        <f>Table3[[#This Row],[Repair Time (minutes)]]/Table3[[#This Row],[Number of Repairs]]</f>
        <v>8.3333333333333339</v>
      </c>
      <c r="AF789" s="4">
        <f ca="1">Table3[[#This Row],[Total Operating Time (minutes)]]/Table3[[#This Row],[Number of failures]]</f>
        <v>109</v>
      </c>
      <c r="AG789" s="4">
        <f>Table3[[#This Row],[Orders Fulfilled]]/Table3[[#This Row],[Orders Received]]</f>
        <v>0.74603174603174605</v>
      </c>
      <c r="AH789" s="4">
        <f>Table3[[#This Row],[Units Produced]]/Table3[[#This Row],[Energy Consumed (kWh)]]</f>
        <v>5.0406504065040654</v>
      </c>
    </row>
    <row r="790" spans="1:34" x14ac:dyDescent="0.3">
      <c r="A790" s="1">
        <f t="shared" ca="1" si="48"/>
        <v>44991</v>
      </c>
      <c r="B790">
        <v>2</v>
      </c>
      <c r="C790" t="s">
        <v>19</v>
      </c>
      <c r="D790">
        <v>541</v>
      </c>
      <c r="E790">
        <v>525</v>
      </c>
      <c r="F790">
        <v>16</v>
      </c>
      <c r="G790">
        <f t="shared" ca="1" si="49"/>
        <v>63</v>
      </c>
      <c r="H790">
        <v>35</v>
      </c>
      <c r="I790">
        <v>530</v>
      </c>
      <c r="J790">
        <v>6</v>
      </c>
      <c r="K790">
        <v>182.91</v>
      </c>
      <c r="L790">
        <v>41</v>
      </c>
      <c r="M790">
        <v>68</v>
      </c>
      <c r="N790">
        <v>4.5</v>
      </c>
      <c r="O790">
        <v>606</v>
      </c>
      <c r="P790">
        <f t="shared" ca="1" si="50"/>
        <v>6</v>
      </c>
      <c r="Q790">
        <v>38</v>
      </c>
      <c r="R790">
        <v>5</v>
      </c>
      <c r="S790">
        <v>5.77</v>
      </c>
      <c r="T790">
        <f t="shared" ca="1" si="51"/>
        <v>525</v>
      </c>
      <c r="U790" s="2">
        <f ca="1">Table3[[#This Row],[Total Operating Time (minutes)]]/Table3[[#This Row],[Production planning Time(minutes)]]</f>
        <v>1.0095238095238095</v>
      </c>
      <c r="V790" s="2">
        <f>Table3[[#This Row],[Units Produced]]/Table3[[#This Row],[Max Capacity]]</f>
        <v>0.89273927392739272</v>
      </c>
      <c r="W790" s="2">
        <f>Table3[[#This Row],[Good Units]]/Table3[[#This Row],[Units Produced]]</f>
        <v>0.97042513863216262</v>
      </c>
      <c r="X790" s="2">
        <f>Table3[[#This Row],[Total Operating Time (minutes)]]/Table3[[#This Row],[Units Produced]]</f>
        <v>0.97966728280961179</v>
      </c>
      <c r="Y790" s="2">
        <f>Table3[[#This Row],[Defective Units]]/Table3[[#This Row],[Units Produced]]</f>
        <v>2.9574861367837338E-2</v>
      </c>
      <c r="Z790" s="4">
        <f ca="1">Table3[[#This Row],[Total Operating Time (minutes)]]/Table3[[#This Row],[Available Time(minutes)]]</f>
        <v>8.412698412698413</v>
      </c>
      <c r="AA790" s="2">
        <f>Table3[[#This Row],[Good Units]]/Table3[[#This Row],[Units Produced]]</f>
        <v>0.97042513863216262</v>
      </c>
      <c r="AB790" s="2">
        <f>Table3[[#This Row],[Scrap Units]]/Table3[[#This Row],[Units Produced]]</f>
        <v>1.1090573012939002E-2</v>
      </c>
      <c r="AC790" s="4">
        <f>Table3[[#This Row],[Units Produced]]/Table3[[#This Row],[Shift]]</f>
        <v>270.5</v>
      </c>
      <c r="AD790" s="2">
        <f>Table3[[#This Row],[Units Produced]]/Table3[[#This Row],[Max Capacity]]</f>
        <v>0.89273927392739272</v>
      </c>
      <c r="AE790" s="4">
        <f>Table3[[#This Row],[Repair Time (minutes)]]/Table3[[#This Row],[Number of Repairs]]</f>
        <v>7.6</v>
      </c>
      <c r="AF790" s="4">
        <f ca="1">Table3[[#This Row],[Total Operating Time (minutes)]]/Table3[[#This Row],[Number of failures]]</f>
        <v>88.333333333333329</v>
      </c>
      <c r="AG790" s="4">
        <f>Table3[[#This Row],[Orders Fulfilled]]/Table3[[#This Row],[Orders Received]]</f>
        <v>0.6029411764705882</v>
      </c>
      <c r="AH790" s="4">
        <f>Table3[[#This Row],[Units Produced]]/Table3[[#This Row],[Energy Consumed (kWh)]]</f>
        <v>2.957738778634301</v>
      </c>
    </row>
    <row r="791" spans="1:34" x14ac:dyDescent="0.3">
      <c r="A791" s="1">
        <f t="shared" ca="1" si="48"/>
        <v>45046</v>
      </c>
      <c r="B791">
        <v>2</v>
      </c>
      <c r="C791" t="s">
        <v>17</v>
      </c>
      <c r="D791">
        <v>569</v>
      </c>
      <c r="E791">
        <v>544</v>
      </c>
      <c r="F791">
        <v>25</v>
      </c>
      <c r="G791">
        <f t="shared" ca="1" si="49"/>
        <v>60</v>
      </c>
      <c r="H791">
        <v>11</v>
      </c>
      <c r="I791">
        <v>533</v>
      </c>
      <c r="J791">
        <v>3</v>
      </c>
      <c r="K791">
        <v>148.93</v>
      </c>
      <c r="L791">
        <v>31</v>
      </c>
      <c r="M791">
        <v>42</v>
      </c>
      <c r="N791">
        <v>4.57</v>
      </c>
      <c r="O791">
        <v>674</v>
      </c>
      <c r="P791">
        <f t="shared" ca="1" si="50"/>
        <v>1</v>
      </c>
      <c r="Q791">
        <v>38</v>
      </c>
      <c r="R791">
        <v>3</v>
      </c>
      <c r="S791">
        <v>3.13</v>
      </c>
      <c r="T791">
        <f t="shared" ca="1" si="51"/>
        <v>550</v>
      </c>
      <c r="U791" s="2">
        <f ca="1">Table3[[#This Row],[Total Operating Time (minutes)]]/Table3[[#This Row],[Production planning Time(minutes)]]</f>
        <v>0.96909090909090911</v>
      </c>
      <c r="V791" s="2">
        <f>Table3[[#This Row],[Units Produced]]/Table3[[#This Row],[Max Capacity]]</f>
        <v>0.84421364985163205</v>
      </c>
      <c r="W791" s="2">
        <f>Table3[[#This Row],[Good Units]]/Table3[[#This Row],[Units Produced]]</f>
        <v>0.95606326889279436</v>
      </c>
      <c r="X791" s="2">
        <f>Table3[[#This Row],[Total Operating Time (minutes)]]/Table3[[#This Row],[Units Produced]]</f>
        <v>0.93673110720562391</v>
      </c>
      <c r="Y791" s="2">
        <f>Table3[[#This Row],[Defective Units]]/Table3[[#This Row],[Units Produced]]</f>
        <v>4.3936731107205626E-2</v>
      </c>
      <c r="Z791" s="4">
        <f ca="1">Table3[[#This Row],[Total Operating Time (minutes)]]/Table3[[#This Row],[Available Time(minutes)]]</f>
        <v>8.8833333333333329</v>
      </c>
      <c r="AA791" s="2">
        <f>Table3[[#This Row],[Good Units]]/Table3[[#This Row],[Units Produced]]</f>
        <v>0.95606326889279436</v>
      </c>
      <c r="AB791" s="2">
        <f>Table3[[#This Row],[Scrap Units]]/Table3[[#This Row],[Units Produced]]</f>
        <v>5.272407732864675E-3</v>
      </c>
      <c r="AC791" s="4">
        <f>Table3[[#This Row],[Units Produced]]/Table3[[#This Row],[Shift]]</f>
        <v>284.5</v>
      </c>
      <c r="AD791" s="2">
        <f>Table3[[#This Row],[Units Produced]]/Table3[[#This Row],[Max Capacity]]</f>
        <v>0.84421364985163205</v>
      </c>
      <c r="AE791" s="4">
        <f>Table3[[#This Row],[Repair Time (minutes)]]/Table3[[#This Row],[Number of Repairs]]</f>
        <v>12.666666666666666</v>
      </c>
      <c r="AF791" s="4">
        <f ca="1">Table3[[#This Row],[Total Operating Time (minutes)]]/Table3[[#This Row],[Number of failures]]</f>
        <v>533</v>
      </c>
      <c r="AG791" s="4">
        <f>Table3[[#This Row],[Orders Fulfilled]]/Table3[[#This Row],[Orders Received]]</f>
        <v>0.73809523809523814</v>
      </c>
      <c r="AH791" s="4">
        <f>Table3[[#This Row],[Units Produced]]/Table3[[#This Row],[Energy Consumed (kWh)]]</f>
        <v>3.8205868528839049</v>
      </c>
    </row>
    <row r="792" spans="1:34" x14ac:dyDescent="0.3">
      <c r="A792" s="1">
        <f t="shared" ca="1" si="48"/>
        <v>45118</v>
      </c>
      <c r="B792">
        <v>3</v>
      </c>
      <c r="C792" t="s">
        <v>21</v>
      </c>
      <c r="D792">
        <v>586</v>
      </c>
      <c r="E792">
        <v>572</v>
      </c>
      <c r="F792">
        <v>14</v>
      </c>
      <c r="G792">
        <f t="shared" ca="1" si="49"/>
        <v>60</v>
      </c>
      <c r="H792">
        <v>12</v>
      </c>
      <c r="I792">
        <v>567</v>
      </c>
      <c r="J792">
        <v>4</v>
      </c>
      <c r="K792">
        <v>164.51</v>
      </c>
      <c r="L792">
        <v>44</v>
      </c>
      <c r="M792">
        <v>47</v>
      </c>
      <c r="N792">
        <v>3.7</v>
      </c>
      <c r="O792">
        <v>672</v>
      </c>
      <c r="P792">
        <f t="shared" ca="1" si="50"/>
        <v>1</v>
      </c>
      <c r="Q792">
        <v>38</v>
      </c>
      <c r="R792">
        <v>2</v>
      </c>
      <c r="S792">
        <v>4.7</v>
      </c>
      <c r="T792">
        <f t="shared" ca="1" si="51"/>
        <v>568</v>
      </c>
      <c r="U792" s="2">
        <f ca="1">Table3[[#This Row],[Total Operating Time (minutes)]]/Table3[[#This Row],[Production planning Time(minutes)]]</f>
        <v>0.99823943661971826</v>
      </c>
      <c r="V792" s="2">
        <f>Table3[[#This Row],[Units Produced]]/Table3[[#This Row],[Max Capacity]]</f>
        <v>0.87202380952380953</v>
      </c>
      <c r="W792" s="2">
        <f>Table3[[#This Row],[Good Units]]/Table3[[#This Row],[Units Produced]]</f>
        <v>0.97610921501706482</v>
      </c>
      <c r="X792" s="2">
        <f>Table3[[#This Row],[Total Operating Time (minutes)]]/Table3[[#This Row],[Units Produced]]</f>
        <v>0.96757679180887368</v>
      </c>
      <c r="Y792" s="2">
        <f>Table3[[#This Row],[Defective Units]]/Table3[[#This Row],[Units Produced]]</f>
        <v>2.3890784982935155E-2</v>
      </c>
      <c r="Z792" s="4">
        <f ca="1">Table3[[#This Row],[Total Operating Time (minutes)]]/Table3[[#This Row],[Available Time(minutes)]]</f>
        <v>9.4499999999999993</v>
      </c>
      <c r="AA792" s="2">
        <f>Table3[[#This Row],[Good Units]]/Table3[[#This Row],[Units Produced]]</f>
        <v>0.97610921501706482</v>
      </c>
      <c r="AB792" s="2">
        <f>Table3[[#This Row],[Scrap Units]]/Table3[[#This Row],[Units Produced]]</f>
        <v>6.8259385665529011E-3</v>
      </c>
      <c r="AC792" s="4">
        <f>Table3[[#This Row],[Units Produced]]/Table3[[#This Row],[Shift]]</f>
        <v>195.33333333333334</v>
      </c>
      <c r="AD792" s="2">
        <f>Table3[[#This Row],[Units Produced]]/Table3[[#This Row],[Max Capacity]]</f>
        <v>0.87202380952380953</v>
      </c>
      <c r="AE792" s="4">
        <f>Table3[[#This Row],[Repair Time (minutes)]]/Table3[[#This Row],[Number of Repairs]]</f>
        <v>19</v>
      </c>
      <c r="AF792" s="4">
        <f ca="1">Table3[[#This Row],[Total Operating Time (minutes)]]/Table3[[#This Row],[Number of failures]]</f>
        <v>567</v>
      </c>
      <c r="AG792" s="4">
        <f>Table3[[#This Row],[Orders Fulfilled]]/Table3[[#This Row],[Orders Received]]</f>
        <v>0.93617021276595747</v>
      </c>
      <c r="AH792" s="4">
        <f>Table3[[#This Row],[Units Produced]]/Table3[[#This Row],[Energy Consumed (kWh)]]</f>
        <v>3.5620934897574617</v>
      </c>
    </row>
    <row r="793" spans="1:34" x14ac:dyDescent="0.3">
      <c r="A793" s="1">
        <f t="shared" ca="1" si="48"/>
        <v>45194</v>
      </c>
      <c r="B793">
        <v>1</v>
      </c>
      <c r="C793" t="s">
        <v>21</v>
      </c>
      <c r="D793">
        <v>503</v>
      </c>
      <c r="E793">
        <v>484</v>
      </c>
      <c r="F793">
        <v>19</v>
      </c>
      <c r="G793">
        <f t="shared" ca="1" si="49"/>
        <v>68</v>
      </c>
      <c r="H793">
        <v>10</v>
      </c>
      <c r="I793">
        <v>431</v>
      </c>
      <c r="J793">
        <v>10</v>
      </c>
      <c r="K793">
        <v>117.4</v>
      </c>
      <c r="L793">
        <v>43</v>
      </c>
      <c r="M793">
        <v>57</v>
      </c>
      <c r="N793">
        <v>4.04</v>
      </c>
      <c r="O793">
        <v>646</v>
      </c>
      <c r="P793">
        <f t="shared" ca="1" si="50"/>
        <v>3</v>
      </c>
      <c r="Q793">
        <v>36</v>
      </c>
      <c r="R793">
        <v>3</v>
      </c>
      <c r="S793">
        <v>6.02</v>
      </c>
      <c r="T793">
        <f t="shared" ca="1" si="51"/>
        <v>584</v>
      </c>
      <c r="U793" s="2">
        <f ca="1">Table3[[#This Row],[Total Operating Time (minutes)]]/Table3[[#This Row],[Production planning Time(minutes)]]</f>
        <v>0.73801369863013699</v>
      </c>
      <c r="V793" s="2">
        <f>Table3[[#This Row],[Units Produced]]/Table3[[#This Row],[Max Capacity]]</f>
        <v>0.77863777089783281</v>
      </c>
      <c r="W793" s="2">
        <f>Table3[[#This Row],[Good Units]]/Table3[[#This Row],[Units Produced]]</f>
        <v>0.96222664015904569</v>
      </c>
      <c r="X793" s="2">
        <f>Table3[[#This Row],[Total Operating Time (minutes)]]/Table3[[#This Row],[Units Produced]]</f>
        <v>0.85685884691848901</v>
      </c>
      <c r="Y793" s="2">
        <f>Table3[[#This Row],[Defective Units]]/Table3[[#This Row],[Units Produced]]</f>
        <v>3.7773359840954271E-2</v>
      </c>
      <c r="Z793" s="4">
        <f ca="1">Table3[[#This Row],[Total Operating Time (minutes)]]/Table3[[#This Row],[Available Time(minutes)]]</f>
        <v>6.3382352941176467</v>
      </c>
      <c r="AA793" s="2">
        <f>Table3[[#This Row],[Good Units]]/Table3[[#This Row],[Units Produced]]</f>
        <v>0.96222664015904569</v>
      </c>
      <c r="AB793" s="2">
        <f>Table3[[#This Row],[Scrap Units]]/Table3[[#This Row],[Units Produced]]</f>
        <v>1.9880715705765408E-2</v>
      </c>
      <c r="AC793" s="4">
        <f>Table3[[#This Row],[Units Produced]]/Table3[[#This Row],[Shift]]</f>
        <v>503</v>
      </c>
      <c r="AD793" s="2">
        <f>Table3[[#This Row],[Units Produced]]/Table3[[#This Row],[Max Capacity]]</f>
        <v>0.77863777089783281</v>
      </c>
      <c r="AE793" s="4">
        <f>Table3[[#This Row],[Repair Time (minutes)]]/Table3[[#This Row],[Number of Repairs]]</f>
        <v>12</v>
      </c>
      <c r="AF793" s="4">
        <f ca="1">Table3[[#This Row],[Total Operating Time (minutes)]]/Table3[[#This Row],[Number of failures]]</f>
        <v>143.66666666666666</v>
      </c>
      <c r="AG793" s="4">
        <f>Table3[[#This Row],[Orders Fulfilled]]/Table3[[#This Row],[Orders Received]]</f>
        <v>0.75438596491228072</v>
      </c>
      <c r="AH793" s="4">
        <f>Table3[[#This Row],[Units Produced]]/Table3[[#This Row],[Energy Consumed (kWh)]]</f>
        <v>4.2844974446337307</v>
      </c>
    </row>
    <row r="794" spans="1:34" x14ac:dyDescent="0.3">
      <c r="A794" s="1">
        <f t="shared" ca="1" si="48"/>
        <v>45291</v>
      </c>
      <c r="B794">
        <v>2</v>
      </c>
      <c r="C794" t="s">
        <v>19</v>
      </c>
      <c r="D794">
        <v>600</v>
      </c>
      <c r="E794">
        <v>579</v>
      </c>
      <c r="F794">
        <v>21</v>
      </c>
      <c r="G794">
        <f t="shared" ca="1" si="49"/>
        <v>61</v>
      </c>
      <c r="H794">
        <v>59</v>
      </c>
      <c r="I794">
        <v>471</v>
      </c>
      <c r="J794">
        <v>5</v>
      </c>
      <c r="K794">
        <v>141.66999999999999</v>
      </c>
      <c r="L794">
        <v>37</v>
      </c>
      <c r="M794">
        <v>30</v>
      </c>
      <c r="N794">
        <v>3.93</v>
      </c>
      <c r="O794">
        <v>625</v>
      </c>
      <c r="P794">
        <f t="shared" ca="1" si="50"/>
        <v>4</v>
      </c>
      <c r="Q794">
        <v>34</v>
      </c>
      <c r="R794">
        <v>3</v>
      </c>
      <c r="S794">
        <v>6.34</v>
      </c>
      <c r="T794">
        <f t="shared" ca="1" si="51"/>
        <v>521</v>
      </c>
      <c r="U794" s="2">
        <f ca="1">Table3[[#This Row],[Total Operating Time (minutes)]]/Table3[[#This Row],[Production planning Time(minutes)]]</f>
        <v>0.90403071017274472</v>
      </c>
      <c r="V794" s="2">
        <f>Table3[[#This Row],[Units Produced]]/Table3[[#This Row],[Max Capacity]]</f>
        <v>0.96</v>
      </c>
      <c r="W794" s="2">
        <f>Table3[[#This Row],[Good Units]]/Table3[[#This Row],[Units Produced]]</f>
        <v>0.96499999999999997</v>
      </c>
      <c r="X794" s="2">
        <f>Table3[[#This Row],[Total Operating Time (minutes)]]/Table3[[#This Row],[Units Produced]]</f>
        <v>0.78500000000000003</v>
      </c>
      <c r="Y794" s="2">
        <f>Table3[[#This Row],[Defective Units]]/Table3[[#This Row],[Units Produced]]</f>
        <v>3.5000000000000003E-2</v>
      </c>
      <c r="Z794" s="4">
        <f ca="1">Table3[[#This Row],[Total Operating Time (minutes)]]/Table3[[#This Row],[Available Time(minutes)]]</f>
        <v>7.721311475409836</v>
      </c>
      <c r="AA794" s="2">
        <f>Table3[[#This Row],[Good Units]]/Table3[[#This Row],[Units Produced]]</f>
        <v>0.96499999999999997</v>
      </c>
      <c r="AB794" s="2">
        <f>Table3[[#This Row],[Scrap Units]]/Table3[[#This Row],[Units Produced]]</f>
        <v>8.3333333333333332E-3</v>
      </c>
      <c r="AC794" s="4">
        <f>Table3[[#This Row],[Units Produced]]/Table3[[#This Row],[Shift]]</f>
        <v>300</v>
      </c>
      <c r="AD794" s="2">
        <f>Table3[[#This Row],[Units Produced]]/Table3[[#This Row],[Max Capacity]]</f>
        <v>0.96</v>
      </c>
      <c r="AE794" s="4">
        <f>Table3[[#This Row],[Repair Time (minutes)]]/Table3[[#This Row],[Number of Repairs]]</f>
        <v>11.333333333333334</v>
      </c>
      <c r="AF794" s="4">
        <f ca="1">Table3[[#This Row],[Total Operating Time (minutes)]]/Table3[[#This Row],[Number of failures]]</f>
        <v>117.75</v>
      </c>
      <c r="AG794" s="4">
        <f>Table3[[#This Row],[Orders Fulfilled]]/Table3[[#This Row],[Orders Received]]</f>
        <v>1.2333333333333334</v>
      </c>
      <c r="AH794" s="4">
        <f>Table3[[#This Row],[Units Produced]]/Table3[[#This Row],[Energy Consumed (kWh)]]</f>
        <v>4.2351944660125644</v>
      </c>
    </row>
    <row r="795" spans="1:34" x14ac:dyDescent="0.3">
      <c r="A795" s="1">
        <f t="shared" ca="1" si="48"/>
        <v>44966</v>
      </c>
      <c r="B795">
        <v>2</v>
      </c>
      <c r="C795" t="s">
        <v>21</v>
      </c>
      <c r="D795">
        <v>571</v>
      </c>
      <c r="E795">
        <v>542</v>
      </c>
      <c r="F795">
        <v>29</v>
      </c>
      <c r="G795">
        <f t="shared" ca="1" si="49"/>
        <v>64</v>
      </c>
      <c r="H795">
        <v>42</v>
      </c>
      <c r="I795">
        <v>551</v>
      </c>
      <c r="J795">
        <v>6</v>
      </c>
      <c r="K795">
        <v>191.95</v>
      </c>
      <c r="L795">
        <v>45</v>
      </c>
      <c r="M795">
        <v>49</v>
      </c>
      <c r="N795">
        <v>3.12</v>
      </c>
      <c r="O795">
        <v>685</v>
      </c>
      <c r="P795">
        <f t="shared" ca="1" si="50"/>
        <v>6</v>
      </c>
      <c r="Q795">
        <v>32</v>
      </c>
      <c r="R795">
        <v>2</v>
      </c>
      <c r="S795">
        <v>7.63</v>
      </c>
      <c r="T795">
        <f t="shared" ca="1" si="51"/>
        <v>572</v>
      </c>
      <c r="U795" s="2">
        <f ca="1">Table3[[#This Row],[Total Operating Time (minutes)]]/Table3[[#This Row],[Production planning Time(minutes)]]</f>
        <v>0.96328671328671334</v>
      </c>
      <c r="V795" s="2">
        <f>Table3[[#This Row],[Units Produced]]/Table3[[#This Row],[Max Capacity]]</f>
        <v>0.83357664233576645</v>
      </c>
      <c r="W795" s="2">
        <f>Table3[[#This Row],[Good Units]]/Table3[[#This Row],[Units Produced]]</f>
        <v>0.94921190893169882</v>
      </c>
      <c r="X795" s="2">
        <f>Table3[[#This Row],[Total Operating Time (minutes)]]/Table3[[#This Row],[Units Produced]]</f>
        <v>0.96497373029772326</v>
      </c>
      <c r="Y795" s="2">
        <f>Table3[[#This Row],[Defective Units]]/Table3[[#This Row],[Units Produced]]</f>
        <v>5.0788091068301226E-2</v>
      </c>
      <c r="Z795" s="4">
        <f ca="1">Table3[[#This Row],[Total Operating Time (minutes)]]/Table3[[#This Row],[Available Time(minutes)]]</f>
        <v>8.609375</v>
      </c>
      <c r="AA795" s="2">
        <f>Table3[[#This Row],[Good Units]]/Table3[[#This Row],[Units Produced]]</f>
        <v>0.94921190893169882</v>
      </c>
      <c r="AB795" s="2">
        <f>Table3[[#This Row],[Scrap Units]]/Table3[[#This Row],[Units Produced]]</f>
        <v>1.0507880910683012E-2</v>
      </c>
      <c r="AC795" s="4">
        <f>Table3[[#This Row],[Units Produced]]/Table3[[#This Row],[Shift]]</f>
        <v>285.5</v>
      </c>
      <c r="AD795" s="2">
        <f>Table3[[#This Row],[Units Produced]]/Table3[[#This Row],[Max Capacity]]</f>
        <v>0.83357664233576645</v>
      </c>
      <c r="AE795" s="4">
        <f>Table3[[#This Row],[Repair Time (minutes)]]/Table3[[#This Row],[Number of Repairs]]</f>
        <v>16</v>
      </c>
      <c r="AF795" s="4">
        <f ca="1">Table3[[#This Row],[Total Operating Time (minutes)]]/Table3[[#This Row],[Number of failures]]</f>
        <v>91.833333333333329</v>
      </c>
      <c r="AG795" s="4">
        <f>Table3[[#This Row],[Orders Fulfilled]]/Table3[[#This Row],[Orders Received]]</f>
        <v>0.91836734693877553</v>
      </c>
      <c r="AH795" s="4">
        <f>Table3[[#This Row],[Units Produced]]/Table3[[#This Row],[Energy Consumed (kWh)]]</f>
        <v>2.9747330033862989</v>
      </c>
    </row>
    <row r="796" spans="1:34" x14ac:dyDescent="0.3">
      <c r="A796" s="1">
        <f t="shared" ca="1" si="48"/>
        <v>44927</v>
      </c>
      <c r="B796">
        <v>3</v>
      </c>
      <c r="C796" t="s">
        <v>19</v>
      </c>
      <c r="D796">
        <v>599</v>
      </c>
      <c r="E796">
        <v>575</v>
      </c>
      <c r="F796">
        <v>24</v>
      </c>
      <c r="G796">
        <f t="shared" ca="1" si="49"/>
        <v>60</v>
      </c>
      <c r="H796">
        <v>28</v>
      </c>
      <c r="I796">
        <v>570</v>
      </c>
      <c r="J796">
        <v>9</v>
      </c>
      <c r="K796">
        <v>143.38999999999999</v>
      </c>
      <c r="L796">
        <v>52</v>
      </c>
      <c r="M796">
        <v>66</v>
      </c>
      <c r="N796">
        <v>4.01</v>
      </c>
      <c r="O796">
        <v>615</v>
      </c>
      <c r="P796">
        <f t="shared" ca="1" si="50"/>
        <v>3</v>
      </c>
      <c r="Q796">
        <v>40</v>
      </c>
      <c r="R796">
        <v>1</v>
      </c>
      <c r="S796">
        <v>4.1500000000000004</v>
      </c>
      <c r="T796">
        <f t="shared" ca="1" si="51"/>
        <v>565</v>
      </c>
      <c r="U796" s="2">
        <f ca="1">Table3[[#This Row],[Total Operating Time (minutes)]]/Table3[[#This Row],[Production planning Time(minutes)]]</f>
        <v>1.0088495575221239</v>
      </c>
      <c r="V796" s="2">
        <f>Table3[[#This Row],[Units Produced]]/Table3[[#This Row],[Max Capacity]]</f>
        <v>0.97398373983739839</v>
      </c>
      <c r="W796" s="2">
        <f>Table3[[#This Row],[Good Units]]/Table3[[#This Row],[Units Produced]]</f>
        <v>0.95993322203672793</v>
      </c>
      <c r="X796" s="2">
        <f>Table3[[#This Row],[Total Operating Time (minutes)]]/Table3[[#This Row],[Units Produced]]</f>
        <v>0.95158597662771283</v>
      </c>
      <c r="Y796" s="2">
        <f>Table3[[#This Row],[Defective Units]]/Table3[[#This Row],[Units Produced]]</f>
        <v>4.006677796327212E-2</v>
      </c>
      <c r="Z796" s="4">
        <f ca="1">Table3[[#This Row],[Total Operating Time (minutes)]]/Table3[[#This Row],[Available Time(minutes)]]</f>
        <v>9.5</v>
      </c>
      <c r="AA796" s="2">
        <f>Table3[[#This Row],[Good Units]]/Table3[[#This Row],[Units Produced]]</f>
        <v>0.95993322203672793</v>
      </c>
      <c r="AB796" s="2">
        <f>Table3[[#This Row],[Scrap Units]]/Table3[[#This Row],[Units Produced]]</f>
        <v>1.5025041736227046E-2</v>
      </c>
      <c r="AC796" s="4">
        <f>Table3[[#This Row],[Units Produced]]/Table3[[#This Row],[Shift]]</f>
        <v>199.66666666666666</v>
      </c>
      <c r="AD796" s="2">
        <f>Table3[[#This Row],[Units Produced]]/Table3[[#This Row],[Max Capacity]]</f>
        <v>0.97398373983739839</v>
      </c>
      <c r="AE796" s="4">
        <f>Table3[[#This Row],[Repair Time (minutes)]]/Table3[[#This Row],[Number of Repairs]]</f>
        <v>40</v>
      </c>
      <c r="AF796" s="4">
        <f ca="1">Table3[[#This Row],[Total Operating Time (minutes)]]/Table3[[#This Row],[Number of failures]]</f>
        <v>190</v>
      </c>
      <c r="AG796" s="4">
        <f>Table3[[#This Row],[Orders Fulfilled]]/Table3[[#This Row],[Orders Received]]</f>
        <v>0.78787878787878785</v>
      </c>
      <c r="AH796" s="4">
        <f>Table3[[#This Row],[Units Produced]]/Table3[[#This Row],[Energy Consumed (kWh)]]</f>
        <v>4.1774182300020923</v>
      </c>
    </row>
    <row r="797" spans="1:34" x14ac:dyDescent="0.3">
      <c r="A797" s="1">
        <f t="shared" ca="1" si="48"/>
        <v>45222</v>
      </c>
      <c r="B797">
        <v>1</v>
      </c>
      <c r="C797" t="s">
        <v>21</v>
      </c>
      <c r="D797">
        <v>630</v>
      </c>
      <c r="E797">
        <v>611</v>
      </c>
      <c r="F797">
        <v>19</v>
      </c>
      <c r="G797">
        <f t="shared" ca="1" si="49"/>
        <v>60</v>
      </c>
      <c r="H797">
        <v>34</v>
      </c>
      <c r="I797">
        <v>549</v>
      </c>
      <c r="J797">
        <v>4</v>
      </c>
      <c r="K797">
        <v>114.15</v>
      </c>
      <c r="L797">
        <v>51</v>
      </c>
      <c r="M797">
        <v>64</v>
      </c>
      <c r="N797">
        <v>3.05</v>
      </c>
      <c r="O797">
        <v>694</v>
      </c>
      <c r="P797">
        <f t="shared" ca="1" si="50"/>
        <v>1</v>
      </c>
      <c r="Q797">
        <v>38</v>
      </c>
      <c r="R797">
        <v>4</v>
      </c>
      <c r="S797">
        <v>6.32</v>
      </c>
      <c r="T797">
        <f t="shared" ca="1" si="51"/>
        <v>539</v>
      </c>
      <c r="U797" s="2">
        <f ca="1">Table3[[#This Row],[Total Operating Time (minutes)]]/Table3[[#This Row],[Production planning Time(minutes)]]</f>
        <v>1.0185528756957329</v>
      </c>
      <c r="V797" s="2">
        <f>Table3[[#This Row],[Units Produced]]/Table3[[#This Row],[Max Capacity]]</f>
        <v>0.90778097982708938</v>
      </c>
      <c r="W797" s="2">
        <f>Table3[[#This Row],[Good Units]]/Table3[[#This Row],[Units Produced]]</f>
        <v>0.96984126984126984</v>
      </c>
      <c r="X797" s="2">
        <f>Table3[[#This Row],[Total Operating Time (minutes)]]/Table3[[#This Row],[Units Produced]]</f>
        <v>0.87142857142857144</v>
      </c>
      <c r="Y797" s="2">
        <f>Table3[[#This Row],[Defective Units]]/Table3[[#This Row],[Units Produced]]</f>
        <v>3.0158730158730159E-2</v>
      </c>
      <c r="Z797" s="4">
        <f ca="1">Table3[[#This Row],[Total Operating Time (minutes)]]/Table3[[#This Row],[Available Time(minutes)]]</f>
        <v>9.15</v>
      </c>
      <c r="AA797" s="2">
        <f>Table3[[#This Row],[Good Units]]/Table3[[#This Row],[Units Produced]]</f>
        <v>0.96984126984126984</v>
      </c>
      <c r="AB797" s="2">
        <f>Table3[[#This Row],[Scrap Units]]/Table3[[#This Row],[Units Produced]]</f>
        <v>6.3492063492063492E-3</v>
      </c>
      <c r="AC797" s="4">
        <f>Table3[[#This Row],[Units Produced]]/Table3[[#This Row],[Shift]]</f>
        <v>630</v>
      </c>
      <c r="AD797" s="2">
        <f>Table3[[#This Row],[Units Produced]]/Table3[[#This Row],[Max Capacity]]</f>
        <v>0.90778097982708938</v>
      </c>
      <c r="AE797" s="4">
        <f>Table3[[#This Row],[Repair Time (minutes)]]/Table3[[#This Row],[Number of Repairs]]</f>
        <v>9.5</v>
      </c>
      <c r="AF797" s="4">
        <f ca="1">Table3[[#This Row],[Total Operating Time (minutes)]]/Table3[[#This Row],[Number of failures]]</f>
        <v>549</v>
      </c>
      <c r="AG797" s="4">
        <f>Table3[[#This Row],[Orders Fulfilled]]/Table3[[#This Row],[Orders Received]]</f>
        <v>0.796875</v>
      </c>
      <c r="AH797" s="4">
        <f>Table3[[#This Row],[Units Produced]]/Table3[[#This Row],[Energy Consumed (kWh)]]</f>
        <v>5.5190538764783179</v>
      </c>
    </row>
    <row r="798" spans="1:34" x14ac:dyDescent="0.3">
      <c r="A798" s="1">
        <f t="shared" ca="1" si="48"/>
        <v>45127</v>
      </c>
      <c r="B798">
        <v>2</v>
      </c>
      <c r="C798" t="s">
        <v>21</v>
      </c>
      <c r="D798">
        <v>517</v>
      </c>
      <c r="E798">
        <v>504</v>
      </c>
      <c r="F798">
        <v>13</v>
      </c>
      <c r="G798">
        <f t="shared" ca="1" si="49"/>
        <v>62</v>
      </c>
      <c r="H798">
        <v>41</v>
      </c>
      <c r="I798">
        <v>557</v>
      </c>
      <c r="J798">
        <v>3</v>
      </c>
      <c r="K798">
        <v>155.08000000000001</v>
      </c>
      <c r="L798">
        <v>52</v>
      </c>
      <c r="M798">
        <v>37</v>
      </c>
      <c r="N798">
        <v>3.29</v>
      </c>
      <c r="O798">
        <v>690</v>
      </c>
      <c r="P798">
        <f t="shared" ca="1" si="50"/>
        <v>5</v>
      </c>
      <c r="Q798">
        <v>23</v>
      </c>
      <c r="R798">
        <v>2</v>
      </c>
      <c r="S798">
        <v>6.85</v>
      </c>
      <c r="T798">
        <f t="shared" ca="1" si="51"/>
        <v>562</v>
      </c>
      <c r="U798" s="2">
        <f ca="1">Table3[[#This Row],[Total Operating Time (minutes)]]/Table3[[#This Row],[Production planning Time(minutes)]]</f>
        <v>0.99110320284697506</v>
      </c>
      <c r="V798" s="2">
        <f>Table3[[#This Row],[Units Produced]]/Table3[[#This Row],[Max Capacity]]</f>
        <v>0.74927536231884062</v>
      </c>
      <c r="W798" s="2">
        <f>Table3[[#This Row],[Good Units]]/Table3[[#This Row],[Units Produced]]</f>
        <v>0.97485493230174081</v>
      </c>
      <c r="X798" s="2">
        <f>Table3[[#This Row],[Total Operating Time (minutes)]]/Table3[[#This Row],[Units Produced]]</f>
        <v>1.0773694390715667</v>
      </c>
      <c r="Y798" s="2">
        <f>Table3[[#This Row],[Defective Units]]/Table3[[#This Row],[Units Produced]]</f>
        <v>2.5145067698259187E-2</v>
      </c>
      <c r="Z798" s="4">
        <f ca="1">Table3[[#This Row],[Total Operating Time (minutes)]]/Table3[[#This Row],[Available Time(minutes)]]</f>
        <v>8.9838709677419359</v>
      </c>
      <c r="AA798" s="2">
        <f>Table3[[#This Row],[Good Units]]/Table3[[#This Row],[Units Produced]]</f>
        <v>0.97485493230174081</v>
      </c>
      <c r="AB798" s="2">
        <f>Table3[[#This Row],[Scrap Units]]/Table3[[#This Row],[Units Produced]]</f>
        <v>5.8027079303675051E-3</v>
      </c>
      <c r="AC798" s="4">
        <f>Table3[[#This Row],[Units Produced]]/Table3[[#This Row],[Shift]]</f>
        <v>258.5</v>
      </c>
      <c r="AD798" s="2">
        <f>Table3[[#This Row],[Units Produced]]/Table3[[#This Row],[Max Capacity]]</f>
        <v>0.74927536231884062</v>
      </c>
      <c r="AE798" s="4">
        <f>Table3[[#This Row],[Repair Time (minutes)]]/Table3[[#This Row],[Number of Repairs]]</f>
        <v>11.5</v>
      </c>
      <c r="AF798" s="4">
        <f ca="1">Table3[[#This Row],[Total Operating Time (minutes)]]/Table3[[#This Row],[Number of failures]]</f>
        <v>111.4</v>
      </c>
      <c r="AG798" s="4">
        <f>Table3[[#This Row],[Orders Fulfilled]]/Table3[[#This Row],[Orders Received]]</f>
        <v>1.4054054054054055</v>
      </c>
      <c r="AH798" s="4">
        <f>Table3[[#This Row],[Units Produced]]/Table3[[#This Row],[Energy Consumed (kWh)]]</f>
        <v>3.3337632189837501</v>
      </c>
    </row>
    <row r="799" spans="1:34" x14ac:dyDescent="0.3">
      <c r="A799" s="1">
        <f t="shared" ca="1" si="48"/>
        <v>44954</v>
      </c>
      <c r="B799">
        <v>1</v>
      </c>
      <c r="C799" t="s">
        <v>19</v>
      </c>
      <c r="D799">
        <v>536</v>
      </c>
      <c r="E799">
        <v>525</v>
      </c>
      <c r="F799">
        <v>11</v>
      </c>
      <c r="G799">
        <f t="shared" ca="1" si="49"/>
        <v>69</v>
      </c>
      <c r="H799">
        <v>51</v>
      </c>
      <c r="I799">
        <v>508</v>
      </c>
      <c r="J799">
        <v>4</v>
      </c>
      <c r="K799">
        <v>126.49</v>
      </c>
      <c r="L799">
        <v>42</v>
      </c>
      <c r="M799">
        <v>56</v>
      </c>
      <c r="N799">
        <v>4.38</v>
      </c>
      <c r="O799">
        <v>603</v>
      </c>
      <c r="P799">
        <f t="shared" ca="1" si="50"/>
        <v>6</v>
      </c>
      <c r="Q799">
        <v>35</v>
      </c>
      <c r="R799">
        <v>1</v>
      </c>
      <c r="S799">
        <v>6.45</v>
      </c>
      <c r="T799">
        <f t="shared" ca="1" si="51"/>
        <v>593</v>
      </c>
      <c r="U799" s="2">
        <f ca="1">Table3[[#This Row],[Total Operating Time (minutes)]]/Table3[[#This Row],[Production planning Time(minutes)]]</f>
        <v>0.85666104553119726</v>
      </c>
      <c r="V799" s="2">
        <f>Table3[[#This Row],[Units Produced]]/Table3[[#This Row],[Max Capacity]]</f>
        <v>0.88888888888888884</v>
      </c>
      <c r="W799" s="2">
        <f>Table3[[#This Row],[Good Units]]/Table3[[#This Row],[Units Produced]]</f>
        <v>0.97947761194029848</v>
      </c>
      <c r="X799" s="2">
        <f>Table3[[#This Row],[Total Operating Time (minutes)]]/Table3[[#This Row],[Units Produced]]</f>
        <v>0.94776119402985071</v>
      </c>
      <c r="Y799" s="2">
        <f>Table3[[#This Row],[Defective Units]]/Table3[[#This Row],[Units Produced]]</f>
        <v>2.0522388059701493E-2</v>
      </c>
      <c r="Z799" s="4">
        <f ca="1">Table3[[#This Row],[Total Operating Time (minutes)]]/Table3[[#This Row],[Available Time(minutes)]]</f>
        <v>7.36231884057971</v>
      </c>
      <c r="AA799" s="2">
        <f>Table3[[#This Row],[Good Units]]/Table3[[#This Row],[Units Produced]]</f>
        <v>0.97947761194029848</v>
      </c>
      <c r="AB799" s="2">
        <f>Table3[[#This Row],[Scrap Units]]/Table3[[#This Row],[Units Produced]]</f>
        <v>7.462686567164179E-3</v>
      </c>
      <c r="AC799" s="4">
        <f>Table3[[#This Row],[Units Produced]]/Table3[[#This Row],[Shift]]</f>
        <v>536</v>
      </c>
      <c r="AD799" s="2">
        <f>Table3[[#This Row],[Units Produced]]/Table3[[#This Row],[Max Capacity]]</f>
        <v>0.88888888888888884</v>
      </c>
      <c r="AE799" s="4">
        <f>Table3[[#This Row],[Repair Time (minutes)]]/Table3[[#This Row],[Number of Repairs]]</f>
        <v>35</v>
      </c>
      <c r="AF799" s="4">
        <f ca="1">Table3[[#This Row],[Total Operating Time (minutes)]]/Table3[[#This Row],[Number of failures]]</f>
        <v>84.666666666666671</v>
      </c>
      <c r="AG799" s="4">
        <f>Table3[[#This Row],[Orders Fulfilled]]/Table3[[#This Row],[Orders Received]]</f>
        <v>0.75</v>
      </c>
      <c r="AH799" s="4">
        <f>Table3[[#This Row],[Units Produced]]/Table3[[#This Row],[Energy Consumed (kWh)]]</f>
        <v>4.2374891295754606</v>
      </c>
    </row>
    <row r="800" spans="1:34" x14ac:dyDescent="0.3">
      <c r="A800" s="1">
        <f t="shared" ca="1" si="48"/>
        <v>45010</v>
      </c>
      <c r="B800">
        <v>1</v>
      </c>
      <c r="C800" t="s">
        <v>17</v>
      </c>
      <c r="D800">
        <v>480</v>
      </c>
      <c r="E800">
        <v>460</v>
      </c>
      <c r="F800">
        <v>20</v>
      </c>
      <c r="G800">
        <f t="shared" ca="1" si="49"/>
        <v>69</v>
      </c>
      <c r="H800">
        <v>29</v>
      </c>
      <c r="I800">
        <v>451</v>
      </c>
      <c r="J800">
        <v>7</v>
      </c>
      <c r="K800">
        <v>190.96</v>
      </c>
      <c r="L800">
        <v>35</v>
      </c>
      <c r="M800">
        <v>51</v>
      </c>
      <c r="N800">
        <v>2.65</v>
      </c>
      <c r="O800">
        <v>628</v>
      </c>
      <c r="P800">
        <f t="shared" ca="1" si="50"/>
        <v>6</v>
      </c>
      <c r="Q800">
        <v>27</v>
      </c>
      <c r="R800">
        <v>1</v>
      </c>
      <c r="S800">
        <v>7.83</v>
      </c>
      <c r="T800">
        <f t="shared" ca="1" si="51"/>
        <v>558</v>
      </c>
      <c r="U800" s="2">
        <f ca="1">Table3[[#This Row],[Total Operating Time (minutes)]]/Table3[[#This Row],[Production planning Time(minutes)]]</f>
        <v>0.80824372759856633</v>
      </c>
      <c r="V800" s="2">
        <f>Table3[[#This Row],[Units Produced]]/Table3[[#This Row],[Max Capacity]]</f>
        <v>0.76433121019108285</v>
      </c>
      <c r="W800" s="2">
        <f>Table3[[#This Row],[Good Units]]/Table3[[#This Row],[Units Produced]]</f>
        <v>0.95833333333333337</v>
      </c>
      <c r="X800" s="2">
        <f>Table3[[#This Row],[Total Operating Time (minutes)]]/Table3[[#This Row],[Units Produced]]</f>
        <v>0.93958333333333333</v>
      </c>
      <c r="Y800" s="2">
        <f>Table3[[#This Row],[Defective Units]]/Table3[[#This Row],[Units Produced]]</f>
        <v>4.1666666666666664E-2</v>
      </c>
      <c r="Z800" s="4">
        <f ca="1">Table3[[#This Row],[Total Operating Time (minutes)]]/Table3[[#This Row],[Available Time(minutes)]]</f>
        <v>6.5362318840579707</v>
      </c>
      <c r="AA800" s="2">
        <f>Table3[[#This Row],[Good Units]]/Table3[[#This Row],[Units Produced]]</f>
        <v>0.95833333333333337</v>
      </c>
      <c r="AB800" s="2">
        <f>Table3[[#This Row],[Scrap Units]]/Table3[[#This Row],[Units Produced]]</f>
        <v>1.4583333333333334E-2</v>
      </c>
      <c r="AC800" s="4">
        <f>Table3[[#This Row],[Units Produced]]/Table3[[#This Row],[Shift]]</f>
        <v>480</v>
      </c>
      <c r="AD800" s="2">
        <f>Table3[[#This Row],[Units Produced]]/Table3[[#This Row],[Max Capacity]]</f>
        <v>0.76433121019108285</v>
      </c>
      <c r="AE800" s="4">
        <f>Table3[[#This Row],[Repair Time (minutes)]]/Table3[[#This Row],[Number of Repairs]]</f>
        <v>27</v>
      </c>
      <c r="AF800" s="4">
        <f ca="1">Table3[[#This Row],[Total Operating Time (minutes)]]/Table3[[#This Row],[Number of failures]]</f>
        <v>75.166666666666671</v>
      </c>
      <c r="AG800" s="4">
        <f>Table3[[#This Row],[Orders Fulfilled]]/Table3[[#This Row],[Orders Received]]</f>
        <v>0.68627450980392157</v>
      </c>
      <c r="AH800" s="4">
        <f>Table3[[#This Row],[Units Produced]]/Table3[[#This Row],[Energy Consumed (kWh)]]</f>
        <v>2.513615416841223</v>
      </c>
    </row>
    <row r="801" spans="1:34" x14ac:dyDescent="0.3">
      <c r="A801" s="1">
        <f t="shared" ca="1" si="48"/>
        <v>45114</v>
      </c>
      <c r="B801">
        <v>2</v>
      </c>
      <c r="C801" t="s">
        <v>18</v>
      </c>
      <c r="D801">
        <v>420</v>
      </c>
      <c r="E801">
        <v>410</v>
      </c>
      <c r="F801">
        <v>10</v>
      </c>
      <c r="G801">
        <f t="shared" ca="1" si="49"/>
        <v>65</v>
      </c>
      <c r="H801">
        <v>16</v>
      </c>
      <c r="I801">
        <v>570</v>
      </c>
      <c r="J801">
        <v>7</v>
      </c>
      <c r="K801">
        <v>198.41</v>
      </c>
      <c r="L801">
        <v>33</v>
      </c>
      <c r="M801">
        <v>35</v>
      </c>
      <c r="N801">
        <v>3.61</v>
      </c>
      <c r="O801">
        <v>642</v>
      </c>
      <c r="P801">
        <f t="shared" ca="1" si="50"/>
        <v>5</v>
      </c>
      <c r="Q801">
        <v>36</v>
      </c>
      <c r="R801">
        <v>5</v>
      </c>
      <c r="S801">
        <v>4.5199999999999996</v>
      </c>
      <c r="T801">
        <f t="shared" ca="1" si="51"/>
        <v>551</v>
      </c>
      <c r="U801" s="2">
        <f ca="1">Table3[[#This Row],[Total Operating Time (minutes)]]/Table3[[#This Row],[Production planning Time(minutes)]]</f>
        <v>1.0344827586206897</v>
      </c>
      <c r="V801" s="2">
        <f>Table3[[#This Row],[Units Produced]]/Table3[[#This Row],[Max Capacity]]</f>
        <v>0.65420560747663548</v>
      </c>
      <c r="W801" s="2">
        <f>Table3[[#This Row],[Good Units]]/Table3[[#This Row],[Units Produced]]</f>
        <v>0.97619047619047616</v>
      </c>
      <c r="X801" s="2">
        <f>Table3[[#This Row],[Total Operating Time (minutes)]]/Table3[[#This Row],[Units Produced]]</f>
        <v>1.3571428571428572</v>
      </c>
      <c r="Y801" s="2">
        <f>Table3[[#This Row],[Defective Units]]/Table3[[#This Row],[Units Produced]]</f>
        <v>2.3809523809523808E-2</v>
      </c>
      <c r="Z801" s="4">
        <f ca="1">Table3[[#This Row],[Total Operating Time (minutes)]]/Table3[[#This Row],[Available Time(minutes)]]</f>
        <v>8.7692307692307701</v>
      </c>
      <c r="AA801" s="2">
        <f>Table3[[#This Row],[Good Units]]/Table3[[#This Row],[Units Produced]]</f>
        <v>0.97619047619047616</v>
      </c>
      <c r="AB801" s="2">
        <f>Table3[[#This Row],[Scrap Units]]/Table3[[#This Row],[Units Produced]]</f>
        <v>1.6666666666666666E-2</v>
      </c>
      <c r="AC801" s="4">
        <f>Table3[[#This Row],[Units Produced]]/Table3[[#This Row],[Shift]]</f>
        <v>210</v>
      </c>
      <c r="AD801" s="2">
        <f>Table3[[#This Row],[Units Produced]]/Table3[[#This Row],[Max Capacity]]</f>
        <v>0.65420560747663548</v>
      </c>
      <c r="AE801" s="4">
        <f>Table3[[#This Row],[Repair Time (minutes)]]/Table3[[#This Row],[Number of Repairs]]</f>
        <v>7.2</v>
      </c>
      <c r="AF801" s="4">
        <f ca="1">Table3[[#This Row],[Total Operating Time (minutes)]]/Table3[[#This Row],[Number of failures]]</f>
        <v>114</v>
      </c>
      <c r="AG801" s="4">
        <f>Table3[[#This Row],[Orders Fulfilled]]/Table3[[#This Row],[Orders Received]]</f>
        <v>0.94285714285714284</v>
      </c>
      <c r="AH801" s="4">
        <f>Table3[[#This Row],[Units Produced]]/Table3[[#This Row],[Energy Consumed (kWh)]]</f>
        <v>2.1168287888715285</v>
      </c>
    </row>
    <row r="802" spans="1:34" x14ac:dyDescent="0.3">
      <c r="A802" s="1">
        <f t="shared" ca="1" si="48"/>
        <v>44966</v>
      </c>
      <c r="B802">
        <v>2</v>
      </c>
      <c r="C802" t="s">
        <v>17</v>
      </c>
      <c r="D802">
        <v>490</v>
      </c>
      <c r="E802">
        <v>468</v>
      </c>
      <c r="F802">
        <v>22</v>
      </c>
      <c r="G802">
        <f t="shared" ca="1" si="49"/>
        <v>69</v>
      </c>
      <c r="H802">
        <v>10</v>
      </c>
      <c r="I802">
        <v>423</v>
      </c>
      <c r="J802">
        <v>10</v>
      </c>
      <c r="K802">
        <v>182.01</v>
      </c>
      <c r="L802">
        <v>47</v>
      </c>
      <c r="M802">
        <v>40</v>
      </c>
      <c r="N802">
        <v>3.3</v>
      </c>
      <c r="O802">
        <v>647</v>
      </c>
      <c r="P802">
        <f t="shared" ca="1" si="50"/>
        <v>7</v>
      </c>
      <c r="Q802">
        <v>36</v>
      </c>
      <c r="R802">
        <v>2</v>
      </c>
      <c r="S802">
        <v>6.18</v>
      </c>
      <c r="T802">
        <f t="shared" ca="1" si="51"/>
        <v>509</v>
      </c>
      <c r="U802" s="2">
        <f ca="1">Table3[[#This Row],[Total Operating Time (minutes)]]/Table3[[#This Row],[Production planning Time(minutes)]]</f>
        <v>0.83104125736738699</v>
      </c>
      <c r="V802" s="2">
        <f>Table3[[#This Row],[Units Produced]]/Table3[[#This Row],[Max Capacity]]</f>
        <v>0.75734157650695522</v>
      </c>
      <c r="W802" s="2">
        <f>Table3[[#This Row],[Good Units]]/Table3[[#This Row],[Units Produced]]</f>
        <v>0.95510204081632655</v>
      </c>
      <c r="X802" s="2">
        <f>Table3[[#This Row],[Total Operating Time (minutes)]]/Table3[[#This Row],[Units Produced]]</f>
        <v>0.86326530612244901</v>
      </c>
      <c r="Y802" s="2">
        <f>Table3[[#This Row],[Defective Units]]/Table3[[#This Row],[Units Produced]]</f>
        <v>4.4897959183673466E-2</v>
      </c>
      <c r="Z802" s="4">
        <f ca="1">Table3[[#This Row],[Total Operating Time (minutes)]]/Table3[[#This Row],[Available Time(minutes)]]</f>
        <v>6.1304347826086953</v>
      </c>
      <c r="AA802" s="2">
        <f>Table3[[#This Row],[Good Units]]/Table3[[#This Row],[Units Produced]]</f>
        <v>0.95510204081632655</v>
      </c>
      <c r="AB802" s="2">
        <f>Table3[[#This Row],[Scrap Units]]/Table3[[#This Row],[Units Produced]]</f>
        <v>2.0408163265306121E-2</v>
      </c>
      <c r="AC802" s="4">
        <f>Table3[[#This Row],[Units Produced]]/Table3[[#This Row],[Shift]]</f>
        <v>245</v>
      </c>
      <c r="AD802" s="2">
        <f>Table3[[#This Row],[Units Produced]]/Table3[[#This Row],[Max Capacity]]</f>
        <v>0.75734157650695522</v>
      </c>
      <c r="AE802" s="4">
        <f>Table3[[#This Row],[Repair Time (minutes)]]/Table3[[#This Row],[Number of Repairs]]</f>
        <v>18</v>
      </c>
      <c r="AF802" s="4">
        <f ca="1">Table3[[#This Row],[Total Operating Time (minutes)]]/Table3[[#This Row],[Number of failures]]</f>
        <v>60.428571428571431</v>
      </c>
      <c r="AG802" s="4">
        <f>Table3[[#This Row],[Orders Fulfilled]]/Table3[[#This Row],[Orders Received]]</f>
        <v>1.175</v>
      </c>
      <c r="AH802" s="4">
        <f>Table3[[#This Row],[Units Produced]]/Table3[[#This Row],[Energy Consumed (kWh)]]</f>
        <v>2.6921597714411298</v>
      </c>
    </row>
    <row r="803" spans="1:34" x14ac:dyDescent="0.3">
      <c r="A803" s="1">
        <f t="shared" ca="1" si="48"/>
        <v>44934</v>
      </c>
      <c r="B803">
        <v>1</v>
      </c>
      <c r="C803" t="s">
        <v>19</v>
      </c>
      <c r="D803">
        <v>655</v>
      </c>
      <c r="E803">
        <v>636</v>
      </c>
      <c r="F803">
        <v>19</v>
      </c>
      <c r="G803">
        <f t="shared" ca="1" si="49"/>
        <v>62</v>
      </c>
      <c r="H803">
        <v>31</v>
      </c>
      <c r="I803">
        <v>433</v>
      </c>
      <c r="J803">
        <v>8</v>
      </c>
      <c r="K803">
        <v>102.19</v>
      </c>
      <c r="L803">
        <v>44</v>
      </c>
      <c r="M803">
        <v>32</v>
      </c>
      <c r="N803">
        <v>3.26</v>
      </c>
      <c r="O803">
        <v>648</v>
      </c>
      <c r="P803">
        <f t="shared" ca="1" si="50"/>
        <v>4</v>
      </c>
      <c r="Q803">
        <v>26</v>
      </c>
      <c r="R803">
        <v>4</v>
      </c>
      <c r="S803">
        <v>6.22</v>
      </c>
      <c r="T803">
        <f t="shared" ca="1" si="51"/>
        <v>515</v>
      </c>
      <c r="U803" s="2">
        <f ca="1">Table3[[#This Row],[Total Operating Time (minutes)]]/Table3[[#This Row],[Production planning Time(minutes)]]</f>
        <v>0.84077669902912622</v>
      </c>
      <c r="V803" s="2">
        <f>Table3[[#This Row],[Units Produced]]/Table3[[#This Row],[Max Capacity]]</f>
        <v>1.0108024691358024</v>
      </c>
      <c r="W803" s="2">
        <f>Table3[[#This Row],[Good Units]]/Table3[[#This Row],[Units Produced]]</f>
        <v>0.97099236641221376</v>
      </c>
      <c r="X803" s="2">
        <f>Table3[[#This Row],[Total Operating Time (minutes)]]/Table3[[#This Row],[Units Produced]]</f>
        <v>0.6610687022900763</v>
      </c>
      <c r="Y803" s="2">
        <f>Table3[[#This Row],[Defective Units]]/Table3[[#This Row],[Units Produced]]</f>
        <v>2.9007633587786259E-2</v>
      </c>
      <c r="Z803" s="4">
        <f ca="1">Table3[[#This Row],[Total Operating Time (minutes)]]/Table3[[#This Row],[Available Time(minutes)]]</f>
        <v>6.9838709677419351</v>
      </c>
      <c r="AA803" s="2">
        <f>Table3[[#This Row],[Good Units]]/Table3[[#This Row],[Units Produced]]</f>
        <v>0.97099236641221376</v>
      </c>
      <c r="AB803" s="2">
        <f>Table3[[#This Row],[Scrap Units]]/Table3[[#This Row],[Units Produced]]</f>
        <v>1.2213740458015267E-2</v>
      </c>
      <c r="AC803" s="4">
        <f>Table3[[#This Row],[Units Produced]]/Table3[[#This Row],[Shift]]</f>
        <v>655</v>
      </c>
      <c r="AD803" s="2">
        <f>Table3[[#This Row],[Units Produced]]/Table3[[#This Row],[Max Capacity]]</f>
        <v>1.0108024691358024</v>
      </c>
      <c r="AE803" s="4">
        <f>Table3[[#This Row],[Repair Time (minutes)]]/Table3[[#This Row],[Number of Repairs]]</f>
        <v>6.5</v>
      </c>
      <c r="AF803" s="4">
        <f ca="1">Table3[[#This Row],[Total Operating Time (minutes)]]/Table3[[#This Row],[Number of failures]]</f>
        <v>108.25</v>
      </c>
      <c r="AG803" s="4">
        <f>Table3[[#This Row],[Orders Fulfilled]]/Table3[[#This Row],[Orders Received]]</f>
        <v>1.375</v>
      </c>
      <c r="AH803" s="4">
        <f>Table3[[#This Row],[Units Produced]]/Table3[[#This Row],[Energy Consumed (kWh)]]</f>
        <v>6.4096291222233095</v>
      </c>
    </row>
    <row r="804" spans="1:34" x14ac:dyDescent="0.3">
      <c r="A804" s="1">
        <f t="shared" ca="1" si="48"/>
        <v>45155</v>
      </c>
      <c r="B804">
        <v>1</v>
      </c>
      <c r="C804" t="s">
        <v>20</v>
      </c>
      <c r="D804">
        <v>451</v>
      </c>
      <c r="E804">
        <v>437</v>
      </c>
      <c r="F804">
        <v>14</v>
      </c>
      <c r="G804">
        <f t="shared" ca="1" si="49"/>
        <v>70</v>
      </c>
      <c r="H804">
        <v>44</v>
      </c>
      <c r="I804">
        <v>535</v>
      </c>
      <c r="J804">
        <v>6</v>
      </c>
      <c r="K804">
        <v>139.12</v>
      </c>
      <c r="L804">
        <v>39</v>
      </c>
      <c r="M804">
        <v>41</v>
      </c>
      <c r="N804">
        <v>2.19</v>
      </c>
      <c r="O804">
        <v>700</v>
      </c>
      <c r="P804">
        <f t="shared" ca="1" si="50"/>
        <v>5</v>
      </c>
      <c r="Q804">
        <v>28</v>
      </c>
      <c r="R804">
        <v>3</v>
      </c>
      <c r="S804">
        <v>4.25</v>
      </c>
      <c r="T804">
        <f t="shared" ca="1" si="51"/>
        <v>593</v>
      </c>
      <c r="U804" s="2">
        <f ca="1">Table3[[#This Row],[Total Operating Time (minutes)]]/Table3[[#This Row],[Production planning Time(minutes)]]</f>
        <v>0.90219224283305233</v>
      </c>
      <c r="V804" s="2">
        <f>Table3[[#This Row],[Units Produced]]/Table3[[#This Row],[Max Capacity]]</f>
        <v>0.64428571428571424</v>
      </c>
      <c r="W804" s="2">
        <f>Table3[[#This Row],[Good Units]]/Table3[[#This Row],[Units Produced]]</f>
        <v>0.96895787139689582</v>
      </c>
      <c r="X804" s="2">
        <f>Table3[[#This Row],[Total Operating Time (minutes)]]/Table3[[#This Row],[Units Produced]]</f>
        <v>1.1862527716186253</v>
      </c>
      <c r="Y804" s="2">
        <f>Table3[[#This Row],[Defective Units]]/Table3[[#This Row],[Units Produced]]</f>
        <v>3.1042128603104215E-2</v>
      </c>
      <c r="Z804" s="4">
        <f ca="1">Table3[[#This Row],[Total Operating Time (minutes)]]/Table3[[#This Row],[Available Time(minutes)]]</f>
        <v>7.6428571428571432</v>
      </c>
      <c r="AA804" s="2">
        <f>Table3[[#This Row],[Good Units]]/Table3[[#This Row],[Units Produced]]</f>
        <v>0.96895787139689582</v>
      </c>
      <c r="AB804" s="2">
        <f>Table3[[#This Row],[Scrap Units]]/Table3[[#This Row],[Units Produced]]</f>
        <v>1.3303769401330377E-2</v>
      </c>
      <c r="AC804" s="4">
        <f>Table3[[#This Row],[Units Produced]]/Table3[[#This Row],[Shift]]</f>
        <v>451</v>
      </c>
      <c r="AD804" s="2">
        <f>Table3[[#This Row],[Units Produced]]/Table3[[#This Row],[Max Capacity]]</f>
        <v>0.64428571428571424</v>
      </c>
      <c r="AE804" s="4">
        <f>Table3[[#This Row],[Repair Time (minutes)]]/Table3[[#This Row],[Number of Repairs]]</f>
        <v>9.3333333333333339</v>
      </c>
      <c r="AF804" s="4">
        <f ca="1">Table3[[#This Row],[Total Operating Time (minutes)]]/Table3[[#This Row],[Number of failures]]</f>
        <v>107</v>
      </c>
      <c r="AG804" s="4">
        <f>Table3[[#This Row],[Orders Fulfilled]]/Table3[[#This Row],[Orders Received]]</f>
        <v>0.95121951219512191</v>
      </c>
      <c r="AH804" s="4">
        <f>Table3[[#This Row],[Units Produced]]/Table3[[#This Row],[Energy Consumed (kWh)]]</f>
        <v>3.2418056354226565</v>
      </c>
    </row>
    <row r="805" spans="1:34" x14ac:dyDescent="0.3">
      <c r="A805" s="1">
        <f t="shared" ca="1" si="48"/>
        <v>44950</v>
      </c>
      <c r="B805">
        <v>1</v>
      </c>
      <c r="C805" t="s">
        <v>17</v>
      </c>
      <c r="D805">
        <v>466</v>
      </c>
      <c r="E805">
        <v>446</v>
      </c>
      <c r="F805">
        <v>20</v>
      </c>
      <c r="G805">
        <f t="shared" ca="1" si="49"/>
        <v>62</v>
      </c>
      <c r="H805">
        <v>16</v>
      </c>
      <c r="I805">
        <v>446</v>
      </c>
      <c r="J805">
        <v>9</v>
      </c>
      <c r="K805">
        <v>166.87</v>
      </c>
      <c r="L805">
        <v>47</v>
      </c>
      <c r="M805">
        <v>63</v>
      </c>
      <c r="N805">
        <v>3</v>
      </c>
      <c r="O805">
        <v>621</v>
      </c>
      <c r="P805">
        <f t="shared" ca="1" si="50"/>
        <v>4</v>
      </c>
      <c r="Q805">
        <v>27</v>
      </c>
      <c r="R805">
        <v>2</v>
      </c>
      <c r="S805">
        <v>4.6100000000000003</v>
      </c>
      <c r="T805">
        <f t="shared" ca="1" si="51"/>
        <v>581</v>
      </c>
      <c r="U805" s="2">
        <f ca="1">Table3[[#This Row],[Total Operating Time (minutes)]]/Table3[[#This Row],[Production planning Time(minutes)]]</f>
        <v>0.76764199655765919</v>
      </c>
      <c r="V805" s="2">
        <f>Table3[[#This Row],[Units Produced]]/Table3[[#This Row],[Max Capacity]]</f>
        <v>0.75040257648953301</v>
      </c>
      <c r="W805" s="2">
        <f>Table3[[#This Row],[Good Units]]/Table3[[#This Row],[Units Produced]]</f>
        <v>0.9570815450643777</v>
      </c>
      <c r="X805" s="2">
        <f>Table3[[#This Row],[Total Operating Time (minutes)]]/Table3[[#This Row],[Units Produced]]</f>
        <v>0.9570815450643777</v>
      </c>
      <c r="Y805" s="2">
        <f>Table3[[#This Row],[Defective Units]]/Table3[[#This Row],[Units Produced]]</f>
        <v>4.2918454935622317E-2</v>
      </c>
      <c r="Z805" s="4">
        <f ca="1">Table3[[#This Row],[Total Operating Time (minutes)]]/Table3[[#This Row],[Available Time(minutes)]]</f>
        <v>7.193548387096774</v>
      </c>
      <c r="AA805" s="2">
        <f>Table3[[#This Row],[Good Units]]/Table3[[#This Row],[Units Produced]]</f>
        <v>0.9570815450643777</v>
      </c>
      <c r="AB805" s="2">
        <f>Table3[[#This Row],[Scrap Units]]/Table3[[#This Row],[Units Produced]]</f>
        <v>1.9313304721030045E-2</v>
      </c>
      <c r="AC805" s="4">
        <f>Table3[[#This Row],[Units Produced]]/Table3[[#This Row],[Shift]]</f>
        <v>466</v>
      </c>
      <c r="AD805" s="2">
        <f>Table3[[#This Row],[Units Produced]]/Table3[[#This Row],[Max Capacity]]</f>
        <v>0.75040257648953301</v>
      </c>
      <c r="AE805" s="4">
        <f>Table3[[#This Row],[Repair Time (minutes)]]/Table3[[#This Row],[Number of Repairs]]</f>
        <v>13.5</v>
      </c>
      <c r="AF805" s="4">
        <f ca="1">Table3[[#This Row],[Total Operating Time (minutes)]]/Table3[[#This Row],[Number of failures]]</f>
        <v>111.5</v>
      </c>
      <c r="AG805" s="4">
        <f>Table3[[#This Row],[Orders Fulfilled]]/Table3[[#This Row],[Orders Received]]</f>
        <v>0.74603174603174605</v>
      </c>
      <c r="AH805" s="4">
        <f>Table3[[#This Row],[Units Produced]]/Table3[[#This Row],[Energy Consumed (kWh)]]</f>
        <v>2.7925930364954756</v>
      </c>
    </row>
    <row r="806" spans="1:34" x14ac:dyDescent="0.3">
      <c r="A806" s="1">
        <f t="shared" ca="1" si="48"/>
        <v>44945</v>
      </c>
      <c r="B806">
        <v>3</v>
      </c>
      <c r="C806" t="s">
        <v>21</v>
      </c>
      <c r="D806">
        <v>429</v>
      </c>
      <c r="E806">
        <v>412</v>
      </c>
      <c r="F806">
        <v>17</v>
      </c>
      <c r="G806">
        <f t="shared" ca="1" si="49"/>
        <v>65</v>
      </c>
      <c r="H806">
        <v>32</v>
      </c>
      <c r="I806">
        <v>599</v>
      </c>
      <c r="J806">
        <v>1</v>
      </c>
      <c r="K806">
        <v>176.64</v>
      </c>
      <c r="L806">
        <v>51</v>
      </c>
      <c r="M806">
        <v>51</v>
      </c>
      <c r="N806">
        <v>3.48</v>
      </c>
      <c r="O806">
        <v>655</v>
      </c>
      <c r="P806">
        <f t="shared" ca="1" si="50"/>
        <v>6</v>
      </c>
      <c r="Q806">
        <v>34</v>
      </c>
      <c r="R806">
        <v>3</v>
      </c>
      <c r="S806">
        <v>6.21</v>
      </c>
      <c r="T806">
        <f t="shared" ca="1" si="51"/>
        <v>540</v>
      </c>
      <c r="U806" s="2">
        <f ca="1">Table3[[#This Row],[Total Operating Time (minutes)]]/Table3[[#This Row],[Production planning Time(minutes)]]</f>
        <v>1.1092592592592592</v>
      </c>
      <c r="V806" s="2">
        <f>Table3[[#This Row],[Units Produced]]/Table3[[#This Row],[Max Capacity]]</f>
        <v>0.65496183206106873</v>
      </c>
      <c r="W806" s="2">
        <f>Table3[[#This Row],[Good Units]]/Table3[[#This Row],[Units Produced]]</f>
        <v>0.96037296037296038</v>
      </c>
      <c r="X806" s="2">
        <f>Table3[[#This Row],[Total Operating Time (minutes)]]/Table3[[#This Row],[Units Produced]]</f>
        <v>1.3962703962703962</v>
      </c>
      <c r="Y806" s="2">
        <f>Table3[[#This Row],[Defective Units]]/Table3[[#This Row],[Units Produced]]</f>
        <v>3.9627039627039624E-2</v>
      </c>
      <c r="Z806" s="4">
        <f ca="1">Table3[[#This Row],[Total Operating Time (minutes)]]/Table3[[#This Row],[Available Time(minutes)]]</f>
        <v>9.2153846153846146</v>
      </c>
      <c r="AA806" s="2">
        <f>Table3[[#This Row],[Good Units]]/Table3[[#This Row],[Units Produced]]</f>
        <v>0.96037296037296038</v>
      </c>
      <c r="AB806" s="2">
        <f>Table3[[#This Row],[Scrap Units]]/Table3[[#This Row],[Units Produced]]</f>
        <v>2.331002331002331E-3</v>
      </c>
      <c r="AC806" s="4">
        <f>Table3[[#This Row],[Units Produced]]/Table3[[#This Row],[Shift]]</f>
        <v>143</v>
      </c>
      <c r="AD806" s="2">
        <f>Table3[[#This Row],[Units Produced]]/Table3[[#This Row],[Max Capacity]]</f>
        <v>0.65496183206106873</v>
      </c>
      <c r="AE806" s="4">
        <f>Table3[[#This Row],[Repair Time (minutes)]]/Table3[[#This Row],[Number of Repairs]]</f>
        <v>11.333333333333334</v>
      </c>
      <c r="AF806" s="4">
        <f ca="1">Table3[[#This Row],[Total Operating Time (minutes)]]/Table3[[#This Row],[Number of failures]]</f>
        <v>99.833333333333329</v>
      </c>
      <c r="AG806" s="4">
        <f>Table3[[#This Row],[Orders Fulfilled]]/Table3[[#This Row],[Orders Received]]</f>
        <v>1</v>
      </c>
      <c r="AH806" s="4">
        <f>Table3[[#This Row],[Units Produced]]/Table3[[#This Row],[Energy Consumed (kWh)]]</f>
        <v>2.4286684782608696</v>
      </c>
    </row>
    <row r="807" spans="1:34" x14ac:dyDescent="0.3">
      <c r="A807" s="1">
        <f t="shared" ca="1" si="48"/>
        <v>44991</v>
      </c>
      <c r="B807">
        <v>2</v>
      </c>
      <c r="C807" t="s">
        <v>21</v>
      </c>
      <c r="D807">
        <v>617</v>
      </c>
      <c r="E807">
        <v>605</v>
      </c>
      <c r="F807">
        <v>12</v>
      </c>
      <c r="G807">
        <f t="shared" ca="1" si="49"/>
        <v>62</v>
      </c>
      <c r="H807">
        <v>11</v>
      </c>
      <c r="I807">
        <v>475</v>
      </c>
      <c r="J807">
        <v>5</v>
      </c>
      <c r="K807">
        <v>136.36000000000001</v>
      </c>
      <c r="L807">
        <v>56</v>
      </c>
      <c r="M807">
        <v>32</v>
      </c>
      <c r="N807">
        <v>3.72</v>
      </c>
      <c r="O807">
        <v>698</v>
      </c>
      <c r="P807">
        <f t="shared" ca="1" si="50"/>
        <v>3</v>
      </c>
      <c r="Q807">
        <v>33</v>
      </c>
      <c r="R807">
        <v>4</v>
      </c>
      <c r="S807">
        <v>5.19</v>
      </c>
      <c r="T807">
        <f t="shared" ca="1" si="51"/>
        <v>524</v>
      </c>
      <c r="U807" s="2">
        <f ca="1">Table3[[#This Row],[Total Operating Time (minutes)]]/Table3[[#This Row],[Production planning Time(minutes)]]</f>
        <v>0.90648854961832059</v>
      </c>
      <c r="V807" s="2">
        <f>Table3[[#This Row],[Units Produced]]/Table3[[#This Row],[Max Capacity]]</f>
        <v>0.88395415472779371</v>
      </c>
      <c r="W807" s="2">
        <f>Table3[[#This Row],[Good Units]]/Table3[[#This Row],[Units Produced]]</f>
        <v>0.98055105348460292</v>
      </c>
      <c r="X807" s="2">
        <f>Table3[[#This Row],[Total Operating Time (minutes)]]/Table3[[#This Row],[Units Produced]]</f>
        <v>0.76985413290113447</v>
      </c>
      <c r="Y807" s="2">
        <f>Table3[[#This Row],[Defective Units]]/Table3[[#This Row],[Units Produced]]</f>
        <v>1.9448946515397084E-2</v>
      </c>
      <c r="Z807" s="4">
        <f ca="1">Table3[[#This Row],[Total Operating Time (minutes)]]/Table3[[#This Row],[Available Time(minutes)]]</f>
        <v>7.661290322580645</v>
      </c>
      <c r="AA807" s="2">
        <f>Table3[[#This Row],[Good Units]]/Table3[[#This Row],[Units Produced]]</f>
        <v>0.98055105348460292</v>
      </c>
      <c r="AB807" s="2">
        <f>Table3[[#This Row],[Scrap Units]]/Table3[[#This Row],[Units Produced]]</f>
        <v>8.1037277147487843E-3</v>
      </c>
      <c r="AC807" s="4">
        <f>Table3[[#This Row],[Units Produced]]/Table3[[#This Row],[Shift]]</f>
        <v>308.5</v>
      </c>
      <c r="AD807" s="2">
        <f>Table3[[#This Row],[Units Produced]]/Table3[[#This Row],[Max Capacity]]</f>
        <v>0.88395415472779371</v>
      </c>
      <c r="AE807" s="4">
        <f>Table3[[#This Row],[Repair Time (minutes)]]/Table3[[#This Row],[Number of Repairs]]</f>
        <v>8.25</v>
      </c>
      <c r="AF807" s="4">
        <f ca="1">Table3[[#This Row],[Total Operating Time (minutes)]]/Table3[[#This Row],[Number of failures]]</f>
        <v>158.33333333333334</v>
      </c>
      <c r="AG807" s="4">
        <f>Table3[[#This Row],[Orders Fulfilled]]/Table3[[#This Row],[Orders Received]]</f>
        <v>1.75</v>
      </c>
      <c r="AH807" s="4">
        <f>Table3[[#This Row],[Units Produced]]/Table3[[#This Row],[Energy Consumed (kWh)]]</f>
        <v>4.5247873276620707</v>
      </c>
    </row>
    <row r="808" spans="1:34" x14ac:dyDescent="0.3">
      <c r="A808" s="1">
        <f t="shared" ca="1" si="48"/>
        <v>45008</v>
      </c>
      <c r="B808">
        <v>3</v>
      </c>
      <c r="C808" t="s">
        <v>21</v>
      </c>
      <c r="D808">
        <v>600</v>
      </c>
      <c r="E808">
        <v>572</v>
      </c>
      <c r="F808">
        <v>28</v>
      </c>
      <c r="G808">
        <f t="shared" ca="1" si="49"/>
        <v>66</v>
      </c>
      <c r="H808">
        <v>21</v>
      </c>
      <c r="I808">
        <v>554</v>
      </c>
      <c r="J808">
        <v>2</v>
      </c>
      <c r="K808">
        <v>118.56</v>
      </c>
      <c r="L808">
        <v>30</v>
      </c>
      <c r="M808">
        <v>62</v>
      </c>
      <c r="N808">
        <v>2.95</v>
      </c>
      <c r="O808">
        <v>611</v>
      </c>
      <c r="P808">
        <f t="shared" ca="1" si="50"/>
        <v>3</v>
      </c>
      <c r="Q808">
        <v>32</v>
      </c>
      <c r="R808">
        <v>2</v>
      </c>
      <c r="S808">
        <v>3.03</v>
      </c>
      <c r="T808">
        <f t="shared" ca="1" si="51"/>
        <v>573</v>
      </c>
      <c r="U808" s="2">
        <f ca="1">Table3[[#This Row],[Total Operating Time (minutes)]]/Table3[[#This Row],[Production planning Time(minutes)]]</f>
        <v>0.96684118673647468</v>
      </c>
      <c r="V808" s="2">
        <f>Table3[[#This Row],[Units Produced]]/Table3[[#This Row],[Max Capacity]]</f>
        <v>0.98199672667757776</v>
      </c>
      <c r="W808" s="2">
        <f>Table3[[#This Row],[Good Units]]/Table3[[#This Row],[Units Produced]]</f>
        <v>0.95333333333333337</v>
      </c>
      <c r="X808" s="2">
        <f>Table3[[#This Row],[Total Operating Time (minutes)]]/Table3[[#This Row],[Units Produced]]</f>
        <v>0.92333333333333334</v>
      </c>
      <c r="Y808" s="2">
        <f>Table3[[#This Row],[Defective Units]]/Table3[[#This Row],[Units Produced]]</f>
        <v>4.6666666666666669E-2</v>
      </c>
      <c r="Z808" s="4">
        <f ca="1">Table3[[#This Row],[Total Operating Time (minutes)]]/Table3[[#This Row],[Available Time(minutes)]]</f>
        <v>8.3939393939393945</v>
      </c>
      <c r="AA808" s="2">
        <f>Table3[[#This Row],[Good Units]]/Table3[[#This Row],[Units Produced]]</f>
        <v>0.95333333333333337</v>
      </c>
      <c r="AB808" s="2">
        <f>Table3[[#This Row],[Scrap Units]]/Table3[[#This Row],[Units Produced]]</f>
        <v>3.3333333333333335E-3</v>
      </c>
      <c r="AC808" s="4">
        <f>Table3[[#This Row],[Units Produced]]/Table3[[#This Row],[Shift]]</f>
        <v>200</v>
      </c>
      <c r="AD808" s="2">
        <f>Table3[[#This Row],[Units Produced]]/Table3[[#This Row],[Max Capacity]]</f>
        <v>0.98199672667757776</v>
      </c>
      <c r="AE808" s="4">
        <f>Table3[[#This Row],[Repair Time (minutes)]]/Table3[[#This Row],[Number of Repairs]]</f>
        <v>16</v>
      </c>
      <c r="AF808" s="4">
        <f ca="1">Table3[[#This Row],[Total Operating Time (minutes)]]/Table3[[#This Row],[Number of failures]]</f>
        <v>184.66666666666666</v>
      </c>
      <c r="AG808" s="4">
        <f>Table3[[#This Row],[Orders Fulfilled]]/Table3[[#This Row],[Orders Received]]</f>
        <v>0.4838709677419355</v>
      </c>
      <c r="AH808" s="4">
        <f>Table3[[#This Row],[Units Produced]]/Table3[[#This Row],[Energy Consumed (kWh)]]</f>
        <v>5.0607287449392713</v>
      </c>
    </row>
    <row r="809" spans="1:34" x14ac:dyDescent="0.3">
      <c r="A809" s="1">
        <f t="shared" ca="1" si="48"/>
        <v>44974</v>
      </c>
      <c r="B809">
        <v>2</v>
      </c>
      <c r="C809" t="s">
        <v>20</v>
      </c>
      <c r="D809">
        <v>602</v>
      </c>
      <c r="E809">
        <v>585</v>
      </c>
      <c r="F809">
        <v>17</v>
      </c>
      <c r="G809">
        <f t="shared" ca="1" si="49"/>
        <v>67</v>
      </c>
      <c r="H809">
        <v>42</v>
      </c>
      <c r="I809">
        <v>494</v>
      </c>
      <c r="J809">
        <v>2</v>
      </c>
      <c r="K809">
        <v>164.87</v>
      </c>
      <c r="L809">
        <v>35</v>
      </c>
      <c r="M809">
        <v>30</v>
      </c>
      <c r="N809">
        <v>3.15</v>
      </c>
      <c r="O809">
        <v>624</v>
      </c>
      <c r="P809">
        <f t="shared" ca="1" si="50"/>
        <v>1</v>
      </c>
      <c r="Q809">
        <v>33</v>
      </c>
      <c r="R809">
        <v>2</v>
      </c>
      <c r="S809">
        <v>6.86</v>
      </c>
      <c r="T809">
        <f t="shared" ca="1" si="51"/>
        <v>574</v>
      </c>
      <c r="U809" s="2">
        <f ca="1">Table3[[#This Row],[Total Operating Time (minutes)]]/Table3[[#This Row],[Production planning Time(minutes)]]</f>
        <v>0.86062717770034847</v>
      </c>
      <c r="V809" s="2">
        <f>Table3[[#This Row],[Units Produced]]/Table3[[#This Row],[Max Capacity]]</f>
        <v>0.96474358974358976</v>
      </c>
      <c r="W809" s="2">
        <f>Table3[[#This Row],[Good Units]]/Table3[[#This Row],[Units Produced]]</f>
        <v>0.97176079734219267</v>
      </c>
      <c r="X809" s="2">
        <f>Table3[[#This Row],[Total Operating Time (minutes)]]/Table3[[#This Row],[Units Produced]]</f>
        <v>0.82059800664451832</v>
      </c>
      <c r="Y809" s="2">
        <f>Table3[[#This Row],[Defective Units]]/Table3[[#This Row],[Units Produced]]</f>
        <v>2.823920265780731E-2</v>
      </c>
      <c r="Z809" s="4">
        <f ca="1">Table3[[#This Row],[Total Operating Time (minutes)]]/Table3[[#This Row],[Available Time(minutes)]]</f>
        <v>7.3731343283582094</v>
      </c>
      <c r="AA809" s="2">
        <f>Table3[[#This Row],[Good Units]]/Table3[[#This Row],[Units Produced]]</f>
        <v>0.97176079734219267</v>
      </c>
      <c r="AB809" s="2">
        <f>Table3[[#This Row],[Scrap Units]]/Table3[[#This Row],[Units Produced]]</f>
        <v>3.3222591362126247E-3</v>
      </c>
      <c r="AC809" s="4">
        <f>Table3[[#This Row],[Units Produced]]/Table3[[#This Row],[Shift]]</f>
        <v>301</v>
      </c>
      <c r="AD809" s="2">
        <f>Table3[[#This Row],[Units Produced]]/Table3[[#This Row],[Max Capacity]]</f>
        <v>0.96474358974358976</v>
      </c>
      <c r="AE809" s="4">
        <f>Table3[[#This Row],[Repair Time (minutes)]]/Table3[[#This Row],[Number of Repairs]]</f>
        <v>16.5</v>
      </c>
      <c r="AF809" s="4">
        <f ca="1">Table3[[#This Row],[Total Operating Time (minutes)]]/Table3[[#This Row],[Number of failures]]</f>
        <v>494</v>
      </c>
      <c r="AG809" s="4">
        <f>Table3[[#This Row],[Orders Fulfilled]]/Table3[[#This Row],[Orders Received]]</f>
        <v>1.1666666666666667</v>
      </c>
      <c r="AH809" s="4">
        <f>Table3[[#This Row],[Units Produced]]/Table3[[#This Row],[Energy Consumed (kWh)]]</f>
        <v>3.6513616788985259</v>
      </c>
    </row>
    <row r="810" spans="1:34" x14ac:dyDescent="0.3">
      <c r="A810" s="1">
        <f t="shared" ca="1" si="48"/>
        <v>45084</v>
      </c>
      <c r="B810">
        <v>3</v>
      </c>
      <c r="C810" t="s">
        <v>19</v>
      </c>
      <c r="D810">
        <v>575</v>
      </c>
      <c r="E810">
        <v>553</v>
      </c>
      <c r="F810">
        <v>22</v>
      </c>
      <c r="G810">
        <f t="shared" ca="1" si="49"/>
        <v>63</v>
      </c>
      <c r="H810">
        <v>47</v>
      </c>
      <c r="I810">
        <v>406</v>
      </c>
      <c r="J810">
        <v>8</v>
      </c>
      <c r="K810">
        <v>117.77</v>
      </c>
      <c r="L810">
        <v>33</v>
      </c>
      <c r="M810">
        <v>66</v>
      </c>
      <c r="N810">
        <v>3.75</v>
      </c>
      <c r="O810">
        <v>682</v>
      </c>
      <c r="P810">
        <f t="shared" ca="1" si="50"/>
        <v>2</v>
      </c>
      <c r="Q810">
        <v>36</v>
      </c>
      <c r="R810">
        <v>4</v>
      </c>
      <c r="S810">
        <v>6.61</v>
      </c>
      <c r="T810">
        <f t="shared" ca="1" si="51"/>
        <v>591</v>
      </c>
      <c r="U810" s="2">
        <f ca="1">Table3[[#This Row],[Total Operating Time (minutes)]]/Table3[[#This Row],[Production planning Time(minutes)]]</f>
        <v>0.68697123519458547</v>
      </c>
      <c r="V810" s="2">
        <f>Table3[[#This Row],[Units Produced]]/Table3[[#This Row],[Max Capacity]]</f>
        <v>0.84310850439882701</v>
      </c>
      <c r="W810" s="2">
        <f>Table3[[#This Row],[Good Units]]/Table3[[#This Row],[Units Produced]]</f>
        <v>0.96173913043478265</v>
      </c>
      <c r="X810" s="2">
        <f>Table3[[#This Row],[Total Operating Time (minutes)]]/Table3[[#This Row],[Units Produced]]</f>
        <v>0.70608695652173914</v>
      </c>
      <c r="Y810" s="2">
        <f>Table3[[#This Row],[Defective Units]]/Table3[[#This Row],[Units Produced]]</f>
        <v>3.826086956521739E-2</v>
      </c>
      <c r="Z810" s="4">
        <f ca="1">Table3[[#This Row],[Total Operating Time (minutes)]]/Table3[[#This Row],[Available Time(minutes)]]</f>
        <v>6.4444444444444446</v>
      </c>
      <c r="AA810" s="2">
        <f>Table3[[#This Row],[Good Units]]/Table3[[#This Row],[Units Produced]]</f>
        <v>0.96173913043478265</v>
      </c>
      <c r="AB810" s="2">
        <f>Table3[[#This Row],[Scrap Units]]/Table3[[#This Row],[Units Produced]]</f>
        <v>1.391304347826087E-2</v>
      </c>
      <c r="AC810" s="4">
        <f>Table3[[#This Row],[Units Produced]]/Table3[[#This Row],[Shift]]</f>
        <v>191.66666666666666</v>
      </c>
      <c r="AD810" s="2">
        <f>Table3[[#This Row],[Units Produced]]/Table3[[#This Row],[Max Capacity]]</f>
        <v>0.84310850439882701</v>
      </c>
      <c r="AE810" s="4">
        <f>Table3[[#This Row],[Repair Time (minutes)]]/Table3[[#This Row],[Number of Repairs]]</f>
        <v>9</v>
      </c>
      <c r="AF810" s="4">
        <f ca="1">Table3[[#This Row],[Total Operating Time (minutes)]]/Table3[[#This Row],[Number of failures]]</f>
        <v>203</v>
      </c>
      <c r="AG810" s="4">
        <f>Table3[[#This Row],[Orders Fulfilled]]/Table3[[#This Row],[Orders Received]]</f>
        <v>0.5</v>
      </c>
      <c r="AH810" s="4">
        <f>Table3[[#This Row],[Units Produced]]/Table3[[#This Row],[Energy Consumed (kWh)]]</f>
        <v>4.8823978942005608</v>
      </c>
    </row>
    <row r="811" spans="1:34" x14ac:dyDescent="0.3">
      <c r="A811" s="1">
        <f t="shared" ca="1" si="48"/>
        <v>45261</v>
      </c>
      <c r="B811">
        <v>2</v>
      </c>
      <c r="C811" t="s">
        <v>21</v>
      </c>
      <c r="D811">
        <v>462</v>
      </c>
      <c r="E811">
        <v>441</v>
      </c>
      <c r="F811">
        <v>21</v>
      </c>
      <c r="G811">
        <f t="shared" ca="1" si="49"/>
        <v>64</v>
      </c>
      <c r="H811">
        <v>60</v>
      </c>
      <c r="I811">
        <v>594</v>
      </c>
      <c r="J811">
        <v>1</v>
      </c>
      <c r="K811">
        <v>184.29</v>
      </c>
      <c r="L811">
        <v>56</v>
      </c>
      <c r="M811">
        <v>35</v>
      </c>
      <c r="N811">
        <v>3.1</v>
      </c>
      <c r="O811">
        <v>602</v>
      </c>
      <c r="P811">
        <f t="shared" ca="1" si="50"/>
        <v>6</v>
      </c>
      <c r="Q811">
        <v>35</v>
      </c>
      <c r="R811">
        <v>5</v>
      </c>
      <c r="S811">
        <v>5.97</v>
      </c>
      <c r="T811">
        <f t="shared" ca="1" si="51"/>
        <v>505</v>
      </c>
      <c r="U811" s="2">
        <f ca="1">Table3[[#This Row],[Total Operating Time (minutes)]]/Table3[[#This Row],[Production planning Time(minutes)]]</f>
        <v>1.1762376237623762</v>
      </c>
      <c r="V811" s="2">
        <f>Table3[[#This Row],[Units Produced]]/Table3[[#This Row],[Max Capacity]]</f>
        <v>0.76744186046511631</v>
      </c>
      <c r="W811" s="2">
        <f>Table3[[#This Row],[Good Units]]/Table3[[#This Row],[Units Produced]]</f>
        <v>0.95454545454545459</v>
      </c>
      <c r="X811" s="2">
        <f>Table3[[#This Row],[Total Operating Time (minutes)]]/Table3[[#This Row],[Units Produced]]</f>
        <v>1.2857142857142858</v>
      </c>
      <c r="Y811" s="2">
        <f>Table3[[#This Row],[Defective Units]]/Table3[[#This Row],[Units Produced]]</f>
        <v>4.5454545454545456E-2</v>
      </c>
      <c r="Z811" s="4">
        <f ca="1">Table3[[#This Row],[Total Operating Time (minutes)]]/Table3[[#This Row],[Available Time(minutes)]]</f>
        <v>9.28125</v>
      </c>
      <c r="AA811" s="2">
        <f>Table3[[#This Row],[Good Units]]/Table3[[#This Row],[Units Produced]]</f>
        <v>0.95454545454545459</v>
      </c>
      <c r="AB811" s="2">
        <f>Table3[[#This Row],[Scrap Units]]/Table3[[#This Row],[Units Produced]]</f>
        <v>2.1645021645021645E-3</v>
      </c>
      <c r="AC811" s="4">
        <f>Table3[[#This Row],[Units Produced]]/Table3[[#This Row],[Shift]]</f>
        <v>231</v>
      </c>
      <c r="AD811" s="2">
        <f>Table3[[#This Row],[Units Produced]]/Table3[[#This Row],[Max Capacity]]</f>
        <v>0.76744186046511631</v>
      </c>
      <c r="AE811" s="4">
        <f>Table3[[#This Row],[Repair Time (minutes)]]/Table3[[#This Row],[Number of Repairs]]</f>
        <v>7</v>
      </c>
      <c r="AF811" s="4">
        <f ca="1">Table3[[#This Row],[Total Operating Time (minutes)]]/Table3[[#This Row],[Number of failures]]</f>
        <v>99</v>
      </c>
      <c r="AG811" s="4">
        <f>Table3[[#This Row],[Orders Fulfilled]]/Table3[[#This Row],[Orders Received]]</f>
        <v>1.6</v>
      </c>
      <c r="AH811" s="4">
        <f>Table3[[#This Row],[Units Produced]]/Table3[[#This Row],[Energy Consumed (kWh)]]</f>
        <v>2.5069184437571219</v>
      </c>
    </row>
    <row r="812" spans="1:34" x14ac:dyDescent="0.3">
      <c r="A812" s="1">
        <f t="shared" ca="1" si="48"/>
        <v>44934</v>
      </c>
      <c r="B812">
        <v>3</v>
      </c>
      <c r="C812" t="s">
        <v>18</v>
      </c>
      <c r="D812">
        <v>594</v>
      </c>
      <c r="E812">
        <v>572</v>
      </c>
      <c r="F812">
        <v>22</v>
      </c>
      <c r="G812">
        <f t="shared" ca="1" si="49"/>
        <v>61</v>
      </c>
      <c r="H812">
        <v>30</v>
      </c>
      <c r="I812">
        <v>567</v>
      </c>
      <c r="J812">
        <v>9</v>
      </c>
      <c r="K812">
        <v>132.68</v>
      </c>
      <c r="L812">
        <v>47</v>
      </c>
      <c r="M812">
        <v>51</v>
      </c>
      <c r="N812">
        <v>3.65</v>
      </c>
      <c r="O812">
        <v>652</v>
      </c>
      <c r="P812">
        <f t="shared" ca="1" si="50"/>
        <v>6</v>
      </c>
      <c r="Q812">
        <v>37</v>
      </c>
      <c r="R812">
        <v>2</v>
      </c>
      <c r="S812">
        <v>7.37</v>
      </c>
      <c r="T812">
        <f t="shared" ca="1" si="51"/>
        <v>549</v>
      </c>
      <c r="U812" s="2">
        <f ca="1">Table3[[#This Row],[Total Operating Time (minutes)]]/Table3[[#This Row],[Production planning Time(minutes)]]</f>
        <v>1.0327868852459017</v>
      </c>
      <c r="V812" s="2">
        <f>Table3[[#This Row],[Units Produced]]/Table3[[#This Row],[Max Capacity]]</f>
        <v>0.91104294478527603</v>
      </c>
      <c r="W812" s="2">
        <f>Table3[[#This Row],[Good Units]]/Table3[[#This Row],[Units Produced]]</f>
        <v>0.96296296296296291</v>
      </c>
      <c r="X812" s="2">
        <f>Table3[[#This Row],[Total Operating Time (minutes)]]/Table3[[#This Row],[Units Produced]]</f>
        <v>0.95454545454545459</v>
      </c>
      <c r="Y812" s="2">
        <f>Table3[[#This Row],[Defective Units]]/Table3[[#This Row],[Units Produced]]</f>
        <v>3.7037037037037035E-2</v>
      </c>
      <c r="Z812" s="4">
        <f ca="1">Table3[[#This Row],[Total Operating Time (minutes)]]/Table3[[#This Row],[Available Time(minutes)]]</f>
        <v>9.2950819672131146</v>
      </c>
      <c r="AA812" s="2">
        <f>Table3[[#This Row],[Good Units]]/Table3[[#This Row],[Units Produced]]</f>
        <v>0.96296296296296291</v>
      </c>
      <c r="AB812" s="2">
        <f>Table3[[#This Row],[Scrap Units]]/Table3[[#This Row],[Units Produced]]</f>
        <v>1.5151515151515152E-2</v>
      </c>
      <c r="AC812" s="4">
        <f>Table3[[#This Row],[Units Produced]]/Table3[[#This Row],[Shift]]</f>
        <v>198</v>
      </c>
      <c r="AD812" s="2">
        <f>Table3[[#This Row],[Units Produced]]/Table3[[#This Row],[Max Capacity]]</f>
        <v>0.91104294478527603</v>
      </c>
      <c r="AE812" s="4">
        <f>Table3[[#This Row],[Repair Time (minutes)]]/Table3[[#This Row],[Number of Repairs]]</f>
        <v>18.5</v>
      </c>
      <c r="AF812" s="4">
        <f ca="1">Table3[[#This Row],[Total Operating Time (minutes)]]/Table3[[#This Row],[Number of failures]]</f>
        <v>94.5</v>
      </c>
      <c r="AG812" s="4">
        <f>Table3[[#This Row],[Orders Fulfilled]]/Table3[[#This Row],[Orders Received]]</f>
        <v>0.92156862745098034</v>
      </c>
      <c r="AH812" s="4">
        <f>Table3[[#This Row],[Units Produced]]/Table3[[#This Row],[Energy Consumed (kWh)]]</f>
        <v>4.4769369912571602</v>
      </c>
    </row>
    <row r="813" spans="1:34" x14ac:dyDescent="0.3">
      <c r="A813" s="1">
        <f t="shared" ca="1" si="48"/>
        <v>45102</v>
      </c>
      <c r="B813">
        <v>1</v>
      </c>
      <c r="C813" t="s">
        <v>17</v>
      </c>
      <c r="D813">
        <v>424</v>
      </c>
      <c r="E813">
        <v>405</v>
      </c>
      <c r="F813">
        <v>19</v>
      </c>
      <c r="G813">
        <f t="shared" ca="1" si="49"/>
        <v>61</v>
      </c>
      <c r="H813">
        <v>55</v>
      </c>
      <c r="I813">
        <v>440</v>
      </c>
      <c r="J813">
        <v>7</v>
      </c>
      <c r="K813">
        <v>171.9</v>
      </c>
      <c r="L813">
        <v>51</v>
      </c>
      <c r="M813">
        <v>37</v>
      </c>
      <c r="N813">
        <v>2.62</v>
      </c>
      <c r="O813">
        <v>698</v>
      </c>
      <c r="P813">
        <f t="shared" ca="1" si="50"/>
        <v>4</v>
      </c>
      <c r="Q813">
        <v>28</v>
      </c>
      <c r="R813">
        <v>2</v>
      </c>
      <c r="S813">
        <v>3.74</v>
      </c>
      <c r="T813">
        <f t="shared" ca="1" si="51"/>
        <v>514</v>
      </c>
      <c r="U813" s="2">
        <f ca="1">Table3[[#This Row],[Total Operating Time (minutes)]]/Table3[[#This Row],[Production planning Time(minutes)]]</f>
        <v>0.85603112840466922</v>
      </c>
      <c r="V813" s="2">
        <f>Table3[[#This Row],[Units Produced]]/Table3[[#This Row],[Max Capacity]]</f>
        <v>0.60744985673352436</v>
      </c>
      <c r="W813" s="2">
        <f>Table3[[#This Row],[Good Units]]/Table3[[#This Row],[Units Produced]]</f>
        <v>0.95518867924528306</v>
      </c>
      <c r="X813" s="2">
        <f>Table3[[#This Row],[Total Operating Time (minutes)]]/Table3[[#This Row],[Units Produced]]</f>
        <v>1.0377358490566038</v>
      </c>
      <c r="Y813" s="2">
        <f>Table3[[#This Row],[Defective Units]]/Table3[[#This Row],[Units Produced]]</f>
        <v>4.4811320754716978E-2</v>
      </c>
      <c r="Z813" s="4">
        <f ca="1">Table3[[#This Row],[Total Operating Time (minutes)]]/Table3[[#This Row],[Available Time(minutes)]]</f>
        <v>7.2131147540983607</v>
      </c>
      <c r="AA813" s="2">
        <f>Table3[[#This Row],[Good Units]]/Table3[[#This Row],[Units Produced]]</f>
        <v>0.95518867924528306</v>
      </c>
      <c r="AB813" s="2">
        <f>Table3[[#This Row],[Scrap Units]]/Table3[[#This Row],[Units Produced]]</f>
        <v>1.6509433962264151E-2</v>
      </c>
      <c r="AC813" s="4">
        <f>Table3[[#This Row],[Units Produced]]/Table3[[#This Row],[Shift]]</f>
        <v>424</v>
      </c>
      <c r="AD813" s="2">
        <f>Table3[[#This Row],[Units Produced]]/Table3[[#This Row],[Max Capacity]]</f>
        <v>0.60744985673352436</v>
      </c>
      <c r="AE813" s="4">
        <f>Table3[[#This Row],[Repair Time (minutes)]]/Table3[[#This Row],[Number of Repairs]]</f>
        <v>14</v>
      </c>
      <c r="AF813" s="4">
        <f ca="1">Table3[[#This Row],[Total Operating Time (minutes)]]/Table3[[#This Row],[Number of failures]]</f>
        <v>110</v>
      </c>
      <c r="AG813" s="4">
        <f>Table3[[#This Row],[Orders Fulfilled]]/Table3[[#This Row],[Orders Received]]</f>
        <v>1.3783783783783783</v>
      </c>
      <c r="AH813" s="4">
        <f>Table3[[#This Row],[Units Produced]]/Table3[[#This Row],[Energy Consumed (kWh)]]</f>
        <v>2.4665503199534613</v>
      </c>
    </row>
    <row r="814" spans="1:34" x14ac:dyDescent="0.3">
      <c r="A814" s="1">
        <f t="shared" ca="1" si="48"/>
        <v>44946</v>
      </c>
      <c r="B814">
        <v>2</v>
      </c>
      <c r="C814" t="s">
        <v>20</v>
      </c>
      <c r="D814">
        <v>503</v>
      </c>
      <c r="E814">
        <v>486</v>
      </c>
      <c r="F814">
        <v>17</v>
      </c>
      <c r="G814">
        <f t="shared" ca="1" si="49"/>
        <v>63</v>
      </c>
      <c r="H814">
        <v>41</v>
      </c>
      <c r="I814">
        <v>536</v>
      </c>
      <c r="J814">
        <v>8</v>
      </c>
      <c r="K814">
        <v>190.61</v>
      </c>
      <c r="L814">
        <v>58</v>
      </c>
      <c r="M814">
        <v>43</v>
      </c>
      <c r="N814">
        <v>3.93</v>
      </c>
      <c r="O814">
        <v>602</v>
      </c>
      <c r="P814">
        <f t="shared" ca="1" si="50"/>
        <v>6</v>
      </c>
      <c r="Q814">
        <v>34</v>
      </c>
      <c r="R814">
        <v>1</v>
      </c>
      <c r="S814">
        <v>5.25</v>
      </c>
      <c r="T814">
        <f t="shared" ca="1" si="51"/>
        <v>562</v>
      </c>
      <c r="U814" s="2">
        <f ca="1">Table3[[#This Row],[Total Operating Time (minutes)]]/Table3[[#This Row],[Production planning Time(minutes)]]</f>
        <v>0.9537366548042705</v>
      </c>
      <c r="V814" s="2">
        <f>Table3[[#This Row],[Units Produced]]/Table3[[#This Row],[Max Capacity]]</f>
        <v>0.83554817275747506</v>
      </c>
      <c r="W814" s="2">
        <f>Table3[[#This Row],[Good Units]]/Table3[[#This Row],[Units Produced]]</f>
        <v>0.96620278330019882</v>
      </c>
      <c r="X814" s="2">
        <f>Table3[[#This Row],[Total Operating Time (minutes)]]/Table3[[#This Row],[Units Produced]]</f>
        <v>1.0656063618290259</v>
      </c>
      <c r="Y814" s="2">
        <f>Table3[[#This Row],[Defective Units]]/Table3[[#This Row],[Units Produced]]</f>
        <v>3.3797216699801194E-2</v>
      </c>
      <c r="Z814" s="4">
        <f ca="1">Table3[[#This Row],[Total Operating Time (minutes)]]/Table3[[#This Row],[Available Time(minutes)]]</f>
        <v>8.5079365079365079</v>
      </c>
      <c r="AA814" s="2">
        <f>Table3[[#This Row],[Good Units]]/Table3[[#This Row],[Units Produced]]</f>
        <v>0.96620278330019882</v>
      </c>
      <c r="AB814" s="2">
        <f>Table3[[#This Row],[Scrap Units]]/Table3[[#This Row],[Units Produced]]</f>
        <v>1.5904572564612324E-2</v>
      </c>
      <c r="AC814" s="4">
        <f>Table3[[#This Row],[Units Produced]]/Table3[[#This Row],[Shift]]</f>
        <v>251.5</v>
      </c>
      <c r="AD814" s="2">
        <f>Table3[[#This Row],[Units Produced]]/Table3[[#This Row],[Max Capacity]]</f>
        <v>0.83554817275747506</v>
      </c>
      <c r="AE814" s="4">
        <f>Table3[[#This Row],[Repair Time (minutes)]]/Table3[[#This Row],[Number of Repairs]]</f>
        <v>34</v>
      </c>
      <c r="AF814" s="4">
        <f ca="1">Table3[[#This Row],[Total Operating Time (minutes)]]/Table3[[#This Row],[Number of failures]]</f>
        <v>89.333333333333329</v>
      </c>
      <c r="AG814" s="4">
        <f>Table3[[#This Row],[Orders Fulfilled]]/Table3[[#This Row],[Orders Received]]</f>
        <v>1.3488372093023255</v>
      </c>
      <c r="AH814" s="4">
        <f>Table3[[#This Row],[Units Produced]]/Table3[[#This Row],[Energy Consumed (kWh)]]</f>
        <v>2.6388961754367557</v>
      </c>
    </row>
    <row r="815" spans="1:34" x14ac:dyDescent="0.3">
      <c r="A815" s="1">
        <f t="shared" ca="1" si="48"/>
        <v>45106</v>
      </c>
      <c r="B815">
        <v>1</v>
      </c>
      <c r="C815" t="s">
        <v>20</v>
      </c>
      <c r="D815">
        <v>489</v>
      </c>
      <c r="E815">
        <v>467</v>
      </c>
      <c r="F815">
        <v>22</v>
      </c>
      <c r="G815">
        <f t="shared" ca="1" si="49"/>
        <v>63</v>
      </c>
      <c r="H815">
        <v>33</v>
      </c>
      <c r="I815">
        <v>583</v>
      </c>
      <c r="J815">
        <v>4</v>
      </c>
      <c r="K815">
        <v>151.22</v>
      </c>
      <c r="L815">
        <v>38</v>
      </c>
      <c r="M815">
        <v>43</v>
      </c>
      <c r="N815">
        <v>2.83</v>
      </c>
      <c r="O815">
        <v>695</v>
      </c>
      <c r="P815">
        <f t="shared" ca="1" si="50"/>
        <v>7</v>
      </c>
      <c r="Q815">
        <v>35</v>
      </c>
      <c r="R815">
        <v>5</v>
      </c>
      <c r="S815">
        <v>5.19</v>
      </c>
      <c r="T815">
        <f t="shared" ca="1" si="51"/>
        <v>507</v>
      </c>
      <c r="U815" s="2">
        <f ca="1">Table3[[#This Row],[Total Operating Time (minutes)]]/Table3[[#This Row],[Production planning Time(minutes)]]</f>
        <v>1.1499013806706115</v>
      </c>
      <c r="V815" s="2">
        <f>Table3[[#This Row],[Units Produced]]/Table3[[#This Row],[Max Capacity]]</f>
        <v>0.70359712230215832</v>
      </c>
      <c r="W815" s="2">
        <f>Table3[[#This Row],[Good Units]]/Table3[[#This Row],[Units Produced]]</f>
        <v>0.95501022494887522</v>
      </c>
      <c r="X815" s="2">
        <f>Table3[[#This Row],[Total Operating Time (minutes)]]/Table3[[#This Row],[Units Produced]]</f>
        <v>1.1922290388548058</v>
      </c>
      <c r="Y815" s="2">
        <f>Table3[[#This Row],[Defective Units]]/Table3[[#This Row],[Units Produced]]</f>
        <v>4.4989775051124746E-2</v>
      </c>
      <c r="Z815" s="4">
        <f ca="1">Table3[[#This Row],[Total Operating Time (minutes)]]/Table3[[#This Row],[Available Time(minutes)]]</f>
        <v>9.2539682539682548</v>
      </c>
      <c r="AA815" s="2">
        <f>Table3[[#This Row],[Good Units]]/Table3[[#This Row],[Units Produced]]</f>
        <v>0.95501022494887522</v>
      </c>
      <c r="AB815" s="2">
        <f>Table3[[#This Row],[Scrap Units]]/Table3[[#This Row],[Units Produced]]</f>
        <v>8.1799591002044997E-3</v>
      </c>
      <c r="AC815" s="4">
        <f>Table3[[#This Row],[Units Produced]]/Table3[[#This Row],[Shift]]</f>
        <v>489</v>
      </c>
      <c r="AD815" s="2">
        <f>Table3[[#This Row],[Units Produced]]/Table3[[#This Row],[Max Capacity]]</f>
        <v>0.70359712230215832</v>
      </c>
      <c r="AE815" s="4">
        <f>Table3[[#This Row],[Repair Time (minutes)]]/Table3[[#This Row],[Number of Repairs]]</f>
        <v>7</v>
      </c>
      <c r="AF815" s="4">
        <f ca="1">Table3[[#This Row],[Total Operating Time (minutes)]]/Table3[[#This Row],[Number of failures]]</f>
        <v>83.285714285714292</v>
      </c>
      <c r="AG815" s="4">
        <f>Table3[[#This Row],[Orders Fulfilled]]/Table3[[#This Row],[Orders Received]]</f>
        <v>0.88372093023255816</v>
      </c>
      <c r="AH815" s="4">
        <f>Table3[[#This Row],[Units Produced]]/Table3[[#This Row],[Energy Consumed (kWh)]]</f>
        <v>3.2336992461314642</v>
      </c>
    </row>
    <row r="816" spans="1:34" x14ac:dyDescent="0.3">
      <c r="A816" s="1">
        <f t="shared" ca="1" si="48"/>
        <v>45051</v>
      </c>
      <c r="B816">
        <v>2</v>
      </c>
      <c r="C816" t="s">
        <v>17</v>
      </c>
      <c r="D816">
        <v>608</v>
      </c>
      <c r="E816">
        <v>592</v>
      </c>
      <c r="F816">
        <v>16</v>
      </c>
      <c r="G816">
        <f t="shared" ca="1" si="49"/>
        <v>67</v>
      </c>
      <c r="H816">
        <v>42</v>
      </c>
      <c r="I816">
        <v>500</v>
      </c>
      <c r="J816">
        <v>10</v>
      </c>
      <c r="K816">
        <v>168.72</v>
      </c>
      <c r="L816">
        <v>59</v>
      </c>
      <c r="M816">
        <v>38</v>
      </c>
      <c r="N816">
        <v>2.56</v>
      </c>
      <c r="O816">
        <v>690</v>
      </c>
      <c r="P816">
        <f t="shared" ca="1" si="50"/>
        <v>6</v>
      </c>
      <c r="Q816">
        <v>26</v>
      </c>
      <c r="R816">
        <v>1</v>
      </c>
      <c r="S816">
        <v>4.95</v>
      </c>
      <c r="T816">
        <f t="shared" ca="1" si="51"/>
        <v>518</v>
      </c>
      <c r="U816" s="2">
        <f ca="1">Table3[[#This Row],[Total Operating Time (minutes)]]/Table3[[#This Row],[Production planning Time(minutes)]]</f>
        <v>0.96525096525096521</v>
      </c>
      <c r="V816" s="2">
        <f>Table3[[#This Row],[Units Produced]]/Table3[[#This Row],[Max Capacity]]</f>
        <v>0.88115942028985506</v>
      </c>
      <c r="W816" s="2">
        <f>Table3[[#This Row],[Good Units]]/Table3[[#This Row],[Units Produced]]</f>
        <v>0.97368421052631582</v>
      </c>
      <c r="X816" s="2">
        <f>Table3[[#This Row],[Total Operating Time (minutes)]]/Table3[[#This Row],[Units Produced]]</f>
        <v>0.82236842105263153</v>
      </c>
      <c r="Y816" s="2">
        <f>Table3[[#This Row],[Defective Units]]/Table3[[#This Row],[Units Produced]]</f>
        <v>2.6315789473684209E-2</v>
      </c>
      <c r="Z816" s="4">
        <f ca="1">Table3[[#This Row],[Total Operating Time (minutes)]]/Table3[[#This Row],[Available Time(minutes)]]</f>
        <v>7.4626865671641793</v>
      </c>
      <c r="AA816" s="2">
        <f>Table3[[#This Row],[Good Units]]/Table3[[#This Row],[Units Produced]]</f>
        <v>0.97368421052631582</v>
      </c>
      <c r="AB816" s="2">
        <f>Table3[[#This Row],[Scrap Units]]/Table3[[#This Row],[Units Produced]]</f>
        <v>1.6447368421052631E-2</v>
      </c>
      <c r="AC816" s="4">
        <f>Table3[[#This Row],[Units Produced]]/Table3[[#This Row],[Shift]]</f>
        <v>304</v>
      </c>
      <c r="AD816" s="2">
        <f>Table3[[#This Row],[Units Produced]]/Table3[[#This Row],[Max Capacity]]</f>
        <v>0.88115942028985506</v>
      </c>
      <c r="AE816" s="4">
        <f>Table3[[#This Row],[Repair Time (minutes)]]/Table3[[#This Row],[Number of Repairs]]</f>
        <v>26</v>
      </c>
      <c r="AF816" s="4">
        <f ca="1">Table3[[#This Row],[Total Operating Time (minutes)]]/Table3[[#This Row],[Number of failures]]</f>
        <v>83.333333333333329</v>
      </c>
      <c r="AG816" s="4">
        <f>Table3[[#This Row],[Orders Fulfilled]]/Table3[[#This Row],[Orders Received]]</f>
        <v>1.5526315789473684</v>
      </c>
      <c r="AH816" s="4">
        <f>Table3[[#This Row],[Units Produced]]/Table3[[#This Row],[Energy Consumed (kWh)]]</f>
        <v>3.6036036036036037</v>
      </c>
    </row>
    <row r="817" spans="1:34" x14ac:dyDescent="0.3">
      <c r="A817" s="1">
        <f t="shared" ca="1" si="48"/>
        <v>45045</v>
      </c>
      <c r="B817">
        <v>1</v>
      </c>
      <c r="C817" t="s">
        <v>21</v>
      </c>
      <c r="D817">
        <v>681</v>
      </c>
      <c r="E817">
        <v>660</v>
      </c>
      <c r="F817">
        <v>21</v>
      </c>
      <c r="G817">
        <f t="shared" ca="1" si="49"/>
        <v>60</v>
      </c>
      <c r="H817">
        <v>15</v>
      </c>
      <c r="I817">
        <v>494</v>
      </c>
      <c r="J817">
        <v>3</v>
      </c>
      <c r="K817">
        <v>178.9</v>
      </c>
      <c r="L817">
        <v>48</v>
      </c>
      <c r="M817">
        <v>60</v>
      </c>
      <c r="N817">
        <v>2.58</v>
      </c>
      <c r="O817">
        <v>600</v>
      </c>
      <c r="P817">
        <f t="shared" ca="1" si="50"/>
        <v>6</v>
      </c>
      <c r="Q817">
        <v>31</v>
      </c>
      <c r="R817">
        <v>2</v>
      </c>
      <c r="S817">
        <v>6.56</v>
      </c>
      <c r="T817">
        <f t="shared" ca="1" si="51"/>
        <v>557</v>
      </c>
      <c r="U817" s="2">
        <f ca="1">Table3[[#This Row],[Total Operating Time (minutes)]]/Table3[[#This Row],[Production planning Time(minutes)]]</f>
        <v>0.88689407540394971</v>
      </c>
      <c r="V817" s="2">
        <f>Table3[[#This Row],[Units Produced]]/Table3[[#This Row],[Max Capacity]]</f>
        <v>1.135</v>
      </c>
      <c r="W817" s="2">
        <f>Table3[[#This Row],[Good Units]]/Table3[[#This Row],[Units Produced]]</f>
        <v>0.96916299559471364</v>
      </c>
      <c r="X817" s="2">
        <f>Table3[[#This Row],[Total Operating Time (minutes)]]/Table3[[#This Row],[Units Produced]]</f>
        <v>0.72540381791483111</v>
      </c>
      <c r="Y817" s="2">
        <f>Table3[[#This Row],[Defective Units]]/Table3[[#This Row],[Units Produced]]</f>
        <v>3.0837004405286344E-2</v>
      </c>
      <c r="Z817" s="4">
        <f ca="1">Table3[[#This Row],[Total Operating Time (minutes)]]/Table3[[#This Row],[Available Time(minutes)]]</f>
        <v>8.2333333333333325</v>
      </c>
      <c r="AA817" s="2">
        <f>Table3[[#This Row],[Good Units]]/Table3[[#This Row],[Units Produced]]</f>
        <v>0.96916299559471364</v>
      </c>
      <c r="AB817" s="2">
        <f>Table3[[#This Row],[Scrap Units]]/Table3[[#This Row],[Units Produced]]</f>
        <v>4.4052863436123352E-3</v>
      </c>
      <c r="AC817" s="4">
        <f>Table3[[#This Row],[Units Produced]]/Table3[[#This Row],[Shift]]</f>
        <v>681</v>
      </c>
      <c r="AD817" s="2">
        <f>Table3[[#This Row],[Units Produced]]/Table3[[#This Row],[Max Capacity]]</f>
        <v>1.135</v>
      </c>
      <c r="AE817" s="4">
        <f>Table3[[#This Row],[Repair Time (minutes)]]/Table3[[#This Row],[Number of Repairs]]</f>
        <v>15.5</v>
      </c>
      <c r="AF817" s="4">
        <f ca="1">Table3[[#This Row],[Total Operating Time (minutes)]]/Table3[[#This Row],[Number of failures]]</f>
        <v>82.333333333333329</v>
      </c>
      <c r="AG817" s="4">
        <f>Table3[[#This Row],[Orders Fulfilled]]/Table3[[#This Row],[Orders Received]]</f>
        <v>0.8</v>
      </c>
      <c r="AH817" s="4">
        <f>Table3[[#This Row],[Units Produced]]/Table3[[#This Row],[Energy Consumed (kWh)]]</f>
        <v>3.8065958636109558</v>
      </c>
    </row>
    <row r="818" spans="1:34" x14ac:dyDescent="0.3">
      <c r="A818" s="1">
        <f t="shared" ca="1" si="48"/>
        <v>44979</v>
      </c>
      <c r="B818">
        <v>2</v>
      </c>
      <c r="C818" t="s">
        <v>20</v>
      </c>
      <c r="D818">
        <v>440</v>
      </c>
      <c r="E818">
        <v>410</v>
      </c>
      <c r="F818">
        <v>30</v>
      </c>
      <c r="G818">
        <f t="shared" ca="1" si="49"/>
        <v>66</v>
      </c>
      <c r="H818">
        <v>58</v>
      </c>
      <c r="I818">
        <v>423</v>
      </c>
      <c r="J818">
        <v>5</v>
      </c>
      <c r="K818">
        <v>170.47</v>
      </c>
      <c r="L818">
        <v>52</v>
      </c>
      <c r="M818">
        <v>45</v>
      </c>
      <c r="N818">
        <v>2.54</v>
      </c>
      <c r="O818">
        <v>661</v>
      </c>
      <c r="P818">
        <f t="shared" ca="1" si="50"/>
        <v>3</v>
      </c>
      <c r="Q818">
        <v>33</v>
      </c>
      <c r="R818">
        <v>5</v>
      </c>
      <c r="S818">
        <v>5.07</v>
      </c>
      <c r="T818">
        <f t="shared" ca="1" si="51"/>
        <v>599</v>
      </c>
      <c r="U818" s="2">
        <f ca="1">Table3[[#This Row],[Total Operating Time (minutes)]]/Table3[[#This Row],[Production planning Time(minutes)]]</f>
        <v>0.70617696160267107</v>
      </c>
      <c r="V818" s="2">
        <f>Table3[[#This Row],[Units Produced]]/Table3[[#This Row],[Max Capacity]]</f>
        <v>0.66565809379727681</v>
      </c>
      <c r="W818" s="2">
        <f>Table3[[#This Row],[Good Units]]/Table3[[#This Row],[Units Produced]]</f>
        <v>0.93181818181818177</v>
      </c>
      <c r="X818" s="2">
        <f>Table3[[#This Row],[Total Operating Time (minutes)]]/Table3[[#This Row],[Units Produced]]</f>
        <v>0.96136363636363631</v>
      </c>
      <c r="Y818" s="2">
        <f>Table3[[#This Row],[Defective Units]]/Table3[[#This Row],[Units Produced]]</f>
        <v>6.8181818181818177E-2</v>
      </c>
      <c r="Z818" s="4">
        <f ca="1">Table3[[#This Row],[Total Operating Time (minutes)]]/Table3[[#This Row],[Available Time(minutes)]]</f>
        <v>6.4090909090909092</v>
      </c>
      <c r="AA818" s="2">
        <f>Table3[[#This Row],[Good Units]]/Table3[[#This Row],[Units Produced]]</f>
        <v>0.93181818181818177</v>
      </c>
      <c r="AB818" s="2">
        <f>Table3[[#This Row],[Scrap Units]]/Table3[[#This Row],[Units Produced]]</f>
        <v>1.1363636363636364E-2</v>
      </c>
      <c r="AC818" s="4">
        <f>Table3[[#This Row],[Units Produced]]/Table3[[#This Row],[Shift]]</f>
        <v>220</v>
      </c>
      <c r="AD818" s="2">
        <f>Table3[[#This Row],[Units Produced]]/Table3[[#This Row],[Max Capacity]]</f>
        <v>0.66565809379727681</v>
      </c>
      <c r="AE818" s="4">
        <f>Table3[[#This Row],[Repair Time (minutes)]]/Table3[[#This Row],[Number of Repairs]]</f>
        <v>6.6</v>
      </c>
      <c r="AF818" s="4">
        <f ca="1">Table3[[#This Row],[Total Operating Time (minutes)]]/Table3[[#This Row],[Number of failures]]</f>
        <v>141</v>
      </c>
      <c r="AG818" s="4">
        <f>Table3[[#This Row],[Orders Fulfilled]]/Table3[[#This Row],[Orders Received]]</f>
        <v>1.1555555555555554</v>
      </c>
      <c r="AH818" s="4">
        <f>Table3[[#This Row],[Units Produced]]/Table3[[#This Row],[Energy Consumed (kWh)]]</f>
        <v>2.5810993136622278</v>
      </c>
    </row>
    <row r="819" spans="1:34" x14ac:dyDescent="0.3">
      <c r="A819" s="1">
        <f t="shared" ca="1" si="48"/>
        <v>45151</v>
      </c>
      <c r="B819">
        <v>2</v>
      </c>
      <c r="C819" t="s">
        <v>21</v>
      </c>
      <c r="D819">
        <v>620</v>
      </c>
      <c r="E819">
        <v>600</v>
      </c>
      <c r="F819">
        <v>20</v>
      </c>
      <c r="G819">
        <f t="shared" ca="1" si="49"/>
        <v>67</v>
      </c>
      <c r="H819">
        <v>53</v>
      </c>
      <c r="I819">
        <v>452</v>
      </c>
      <c r="J819">
        <v>10</v>
      </c>
      <c r="K819">
        <v>194.18</v>
      </c>
      <c r="L819">
        <v>56</v>
      </c>
      <c r="M819">
        <v>47</v>
      </c>
      <c r="N819">
        <v>2.5099999999999998</v>
      </c>
      <c r="O819">
        <v>624</v>
      </c>
      <c r="P819">
        <f t="shared" ca="1" si="50"/>
        <v>7</v>
      </c>
      <c r="Q819">
        <v>27</v>
      </c>
      <c r="R819">
        <v>2</v>
      </c>
      <c r="S819">
        <v>5.53</v>
      </c>
      <c r="T819">
        <f t="shared" ca="1" si="51"/>
        <v>517</v>
      </c>
      <c r="U819" s="2">
        <f ca="1">Table3[[#This Row],[Total Operating Time (minutes)]]/Table3[[#This Row],[Production planning Time(minutes)]]</f>
        <v>0.87427466150870403</v>
      </c>
      <c r="V819" s="2">
        <f>Table3[[#This Row],[Units Produced]]/Table3[[#This Row],[Max Capacity]]</f>
        <v>0.99358974358974361</v>
      </c>
      <c r="W819" s="2">
        <f>Table3[[#This Row],[Good Units]]/Table3[[#This Row],[Units Produced]]</f>
        <v>0.967741935483871</v>
      </c>
      <c r="X819" s="2">
        <f>Table3[[#This Row],[Total Operating Time (minutes)]]/Table3[[#This Row],[Units Produced]]</f>
        <v>0.7290322580645161</v>
      </c>
      <c r="Y819" s="2">
        <f>Table3[[#This Row],[Defective Units]]/Table3[[#This Row],[Units Produced]]</f>
        <v>3.2258064516129031E-2</v>
      </c>
      <c r="Z819" s="4">
        <f ca="1">Table3[[#This Row],[Total Operating Time (minutes)]]/Table3[[#This Row],[Available Time(minutes)]]</f>
        <v>6.7462686567164178</v>
      </c>
      <c r="AA819" s="2">
        <f>Table3[[#This Row],[Good Units]]/Table3[[#This Row],[Units Produced]]</f>
        <v>0.967741935483871</v>
      </c>
      <c r="AB819" s="2">
        <f>Table3[[#This Row],[Scrap Units]]/Table3[[#This Row],[Units Produced]]</f>
        <v>1.6129032258064516E-2</v>
      </c>
      <c r="AC819" s="4">
        <f>Table3[[#This Row],[Units Produced]]/Table3[[#This Row],[Shift]]</f>
        <v>310</v>
      </c>
      <c r="AD819" s="2">
        <f>Table3[[#This Row],[Units Produced]]/Table3[[#This Row],[Max Capacity]]</f>
        <v>0.99358974358974361</v>
      </c>
      <c r="AE819" s="4">
        <f>Table3[[#This Row],[Repair Time (minutes)]]/Table3[[#This Row],[Number of Repairs]]</f>
        <v>13.5</v>
      </c>
      <c r="AF819" s="4">
        <f ca="1">Table3[[#This Row],[Total Operating Time (minutes)]]/Table3[[#This Row],[Number of failures]]</f>
        <v>64.571428571428569</v>
      </c>
      <c r="AG819" s="4">
        <f>Table3[[#This Row],[Orders Fulfilled]]/Table3[[#This Row],[Orders Received]]</f>
        <v>1.1914893617021276</v>
      </c>
      <c r="AH819" s="4">
        <f>Table3[[#This Row],[Units Produced]]/Table3[[#This Row],[Energy Consumed (kWh)]]</f>
        <v>3.192913791327634</v>
      </c>
    </row>
    <row r="820" spans="1:34" x14ac:dyDescent="0.3">
      <c r="A820" s="1">
        <f t="shared" ca="1" si="48"/>
        <v>45008</v>
      </c>
      <c r="B820">
        <v>1</v>
      </c>
      <c r="C820" t="s">
        <v>19</v>
      </c>
      <c r="D820">
        <v>616</v>
      </c>
      <c r="E820">
        <v>606</v>
      </c>
      <c r="F820">
        <v>10</v>
      </c>
      <c r="G820">
        <f t="shared" ca="1" si="49"/>
        <v>63</v>
      </c>
      <c r="H820">
        <v>21</v>
      </c>
      <c r="I820">
        <v>590</v>
      </c>
      <c r="J820">
        <v>7</v>
      </c>
      <c r="K820">
        <v>191.82</v>
      </c>
      <c r="L820">
        <v>36</v>
      </c>
      <c r="M820">
        <v>69</v>
      </c>
      <c r="N820">
        <v>4.93</v>
      </c>
      <c r="O820">
        <v>684</v>
      </c>
      <c r="P820">
        <f t="shared" ca="1" si="50"/>
        <v>7</v>
      </c>
      <c r="Q820">
        <v>33</v>
      </c>
      <c r="R820">
        <v>3</v>
      </c>
      <c r="S820">
        <v>4.5</v>
      </c>
      <c r="T820">
        <f t="shared" ca="1" si="51"/>
        <v>505</v>
      </c>
      <c r="U820" s="2">
        <f ca="1">Table3[[#This Row],[Total Operating Time (minutes)]]/Table3[[#This Row],[Production planning Time(minutes)]]</f>
        <v>1.1683168316831682</v>
      </c>
      <c r="V820" s="2">
        <f>Table3[[#This Row],[Units Produced]]/Table3[[#This Row],[Max Capacity]]</f>
        <v>0.90058479532163738</v>
      </c>
      <c r="W820" s="2">
        <f>Table3[[#This Row],[Good Units]]/Table3[[#This Row],[Units Produced]]</f>
        <v>0.98376623376623373</v>
      </c>
      <c r="X820" s="2">
        <f>Table3[[#This Row],[Total Operating Time (minutes)]]/Table3[[#This Row],[Units Produced]]</f>
        <v>0.95779220779220775</v>
      </c>
      <c r="Y820" s="2">
        <f>Table3[[#This Row],[Defective Units]]/Table3[[#This Row],[Units Produced]]</f>
        <v>1.6233766233766232E-2</v>
      </c>
      <c r="Z820" s="4">
        <f ca="1">Table3[[#This Row],[Total Operating Time (minutes)]]/Table3[[#This Row],[Available Time(minutes)]]</f>
        <v>9.3650793650793656</v>
      </c>
      <c r="AA820" s="2">
        <f>Table3[[#This Row],[Good Units]]/Table3[[#This Row],[Units Produced]]</f>
        <v>0.98376623376623373</v>
      </c>
      <c r="AB820" s="2">
        <f>Table3[[#This Row],[Scrap Units]]/Table3[[#This Row],[Units Produced]]</f>
        <v>1.1363636363636364E-2</v>
      </c>
      <c r="AC820" s="4">
        <f>Table3[[#This Row],[Units Produced]]/Table3[[#This Row],[Shift]]</f>
        <v>616</v>
      </c>
      <c r="AD820" s="2">
        <f>Table3[[#This Row],[Units Produced]]/Table3[[#This Row],[Max Capacity]]</f>
        <v>0.90058479532163738</v>
      </c>
      <c r="AE820" s="4">
        <f>Table3[[#This Row],[Repair Time (minutes)]]/Table3[[#This Row],[Number of Repairs]]</f>
        <v>11</v>
      </c>
      <c r="AF820" s="4">
        <f ca="1">Table3[[#This Row],[Total Operating Time (minutes)]]/Table3[[#This Row],[Number of failures]]</f>
        <v>84.285714285714292</v>
      </c>
      <c r="AG820" s="4">
        <f>Table3[[#This Row],[Orders Fulfilled]]/Table3[[#This Row],[Orders Received]]</f>
        <v>0.52173913043478259</v>
      </c>
      <c r="AH820" s="4">
        <f>Table3[[#This Row],[Units Produced]]/Table3[[#This Row],[Energy Consumed (kWh)]]</f>
        <v>3.211343968303618</v>
      </c>
    </row>
    <row r="821" spans="1:34" x14ac:dyDescent="0.3">
      <c r="A821" s="1">
        <f t="shared" ca="1" si="48"/>
        <v>45257</v>
      </c>
      <c r="B821">
        <v>1</v>
      </c>
      <c r="C821" t="s">
        <v>20</v>
      </c>
      <c r="D821">
        <v>675</v>
      </c>
      <c r="E821">
        <v>650</v>
      </c>
      <c r="F821">
        <v>25</v>
      </c>
      <c r="G821">
        <f t="shared" ca="1" si="49"/>
        <v>65</v>
      </c>
      <c r="H821">
        <v>36</v>
      </c>
      <c r="I821">
        <v>458</v>
      </c>
      <c r="J821">
        <v>5</v>
      </c>
      <c r="K821">
        <v>167.56</v>
      </c>
      <c r="L821">
        <v>45</v>
      </c>
      <c r="M821">
        <v>30</v>
      </c>
      <c r="N821">
        <v>3.62</v>
      </c>
      <c r="O821">
        <v>649</v>
      </c>
      <c r="P821">
        <f t="shared" ca="1" si="50"/>
        <v>3</v>
      </c>
      <c r="Q821">
        <v>30</v>
      </c>
      <c r="R821">
        <v>4</v>
      </c>
      <c r="S821">
        <v>7.26</v>
      </c>
      <c r="T821">
        <f t="shared" ca="1" si="51"/>
        <v>524</v>
      </c>
      <c r="U821" s="2">
        <f ca="1">Table3[[#This Row],[Total Operating Time (minutes)]]/Table3[[#This Row],[Production planning Time(minutes)]]</f>
        <v>0.87404580152671751</v>
      </c>
      <c r="V821" s="2">
        <f>Table3[[#This Row],[Units Produced]]/Table3[[#This Row],[Max Capacity]]</f>
        <v>1.0400616332819723</v>
      </c>
      <c r="W821" s="2">
        <f>Table3[[#This Row],[Good Units]]/Table3[[#This Row],[Units Produced]]</f>
        <v>0.96296296296296291</v>
      </c>
      <c r="X821" s="2">
        <f>Table3[[#This Row],[Total Operating Time (minutes)]]/Table3[[#This Row],[Units Produced]]</f>
        <v>0.67851851851851852</v>
      </c>
      <c r="Y821" s="2">
        <f>Table3[[#This Row],[Defective Units]]/Table3[[#This Row],[Units Produced]]</f>
        <v>3.7037037037037035E-2</v>
      </c>
      <c r="Z821" s="4">
        <f ca="1">Table3[[#This Row],[Total Operating Time (minutes)]]/Table3[[#This Row],[Available Time(minutes)]]</f>
        <v>7.046153846153846</v>
      </c>
      <c r="AA821" s="2">
        <f>Table3[[#This Row],[Good Units]]/Table3[[#This Row],[Units Produced]]</f>
        <v>0.96296296296296291</v>
      </c>
      <c r="AB821" s="2">
        <f>Table3[[#This Row],[Scrap Units]]/Table3[[#This Row],[Units Produced]]</f>
        <v>7.4074074074074077E-3</v>
      </c>
      <c r="AC821" s="4">
        <f>Table3[[#This Row],[Units Produced]]/Table3[[#This Row],[Shift]]</f>
        <v>675</v>
      </c>
      <c r="AD821" s="2">
        <f>Table3[[#This Row],[Units Produced]]/Table3[[#This Row],[Max Capacity]]</f>
        <v>1.0400616332819723</v>
      </c>
      <c r="AE821" s="4">
        <f>Table3[[#This Row],[Repair Time (minutes)]]/Table3[[#This Row],[Number of Repairs]]</f>
        <v>7.5</v>
      </c>
      <c r="AF821" s="4">
        <f ca="1">Table3[[#This Row],[Total Operating Time (minutes)]]/Table3[[#This Row],[Number of failures]]</f>
        <v>152.66666666666666</v>
      </c>
      <c r="AG821" s="4">
        <f>Table3[[#This Row],[Orders Fulfilled]]/Table3[[#This Row],[Orders Received]]</f>
        <v>1.5</v>
      </c>
      <c r="AH821" s="4">
        <f>Table3[[#This Row],[Units Produced]]/Table3[[#This Row],[Energy Consumed (kWh)]]</f>
        <v>4.0284077345428502</v>
      </c>
    </row>
    <row r="822" spans="1:34" x14ac:dyDescent="0.3">
      <c r="A822" s="1">
        <f t="shared" ca="1" si="48"/>
        <v>44965</v>
      </c>
      <c r="B822">
        <v>3</v>
      </c>
      <c r="C822" t="s">
        <v>17</v>
      </c>
      <c r="D822">
        <v>505</v>
      </c>
      <c r="E822">
        <v>481</v>
      </c>
      <c r="F822">
        <v>24</v>
      </c>
      <c r="G822">
        <f t="shared" ca="1" si="49"/>
        <v>68</v>
      </c>
      <c r="H822">
        <v>40</v>
      </c>
      <c r="I822">
        <v>527</v>
      </c>
      <c r="J822">
        <v>2</v>
      </c>
      <c r="K822">
        <v>181.75</v>
      </c>
      <c r="L822">
        <v>34</v>
      </c>
      <c r="M822">
        <v>67</v>
      </c>
      <c r="N822">
        <v>4.32</v>
      </c>
      <c r="O822">
        <v>642</v>
      </c>
      <c r="P822">
        <f t="shared" ca="1" si="50"/>
        <v>5</v>
      </c>
      <c r="Q822">
        <v>22</v>
      </c>
      <c r="R822">
        <v>4</v>
      </c>
      <c r="S822">
        <v>6.8</v>
      </c>
      <c r="T822">
        <f t="shared" ca="1" si="51"/>
        <v>593</v>
      </c>
      <c r="U822" s="2">
        <f ca="1">Table3[[#This Row],[Total Operating Time (minutes)]]/Table3[[#This Row],[Production planning Time(minutes)]]</f>
        <v>0.88870151770657668</v>
      </c>
      <c r="V822" s="2">
        <f>Table3[[#This Row],[Units Produced]]/Table3[[#This Row],[Max Capacity]]</f>
        <v>0.78660436137071654</v>
      </c>
      <c r="W822" s="2">
        <f>Table3[[#This Row],[Good Units]]/Table3[[#This Row],[Units Produced]]</f>
        <v>0.95247524752475243</v>
      </c>
      <c r="X822" s="2">
        <f>Table3[[#This Row],[Total Operating Time (minutes)]]/Table3[[#This Row],[Units Produced]]</f>
        <v>1.0435643564356436</v>
      </c>
      <c r="Y822" s="2">
        <f>Table3[[#This Row],[Defective Units]]/Table3[[#This Row],[Units Produced]]</f>
        <v>4.7524752475247525E-2</v>
      </c>
      <c r="Z822" s="4">
        <f ca="1">Table3[[#This Row],[Total Operating Time (minutes)]]/Table3[[#This Row],[Available Time(minutes)]]</f>
        <v>7.75</v>
      </c>
      <c r="AA822" s="2">
        <f>Table3[[#This Row],[Good Units]]/Table3[[#This Row],[Units Produced]]</f>
        <v>0.95247524752475243</v>
      </c>
      <c r="AB822" s="2">
        <f>Table3[[#This Row],[Scrap Units]]/Table3[[#This Row],[Units Produced]]</f>
        <v>3.9603960396039604E-3</v>
      </c>
      <c r="AC822" s="4">
        <f>Table3[[#This Row],[Units Produced]]/Table3[[#This Row],[Shift]]</f>
        <v>168.33333333333334</v>
      </c>
      <c r="AD822" s="2">
        <f>Table3[[#This Row],[Units Produced]]/Table3[[#This Row],[Max Capacity]]</f>
        <v>0.78660436137071654</v>
      </c>
      <c r="AE822" s="4">
        <f>Table3[[#This Row],[Repair Time (minutes)]]/Table3[[#This Row],[Number of Repairs]]</f>
        <v>5.5</v>
      </c>
      <c r="AF822" s="4">
        <f ca="1">Table3[[#This Row],[Total Operating Time (minutes)]]/Table3[[#This Row],[Number of failures]]</f>
        <v>105.4</v>
      </c>
      <c r="AG822" s="4">
        <f>Table3[[#This Row],[Orders Fulfilled]]/Table3[[#This Row],[Orders Received]]</f>
        <v>0.5074626865671642</v>
      </c>
      <c r="AH822" s="4">
        <f>Table3[[#This Row],[Units Produced]]/Table3[[#This Row],[Energy Consumed (kWh)]]</f>
        <v>2.778541953232462</v>
      </c>
    </row>
    <row r="823" spans="1:34" x14ac:dyDescent="0.3">
      <c r="A823" s="1">
        <f t="shared" ca="1" si="48"/>
        <v>44981</v>
      </c>
      <c r="B823">
        <v>2</v>
      </c>
      <c r="C823" t="s">
        <v>19</v>
      </c>
      <c r="D823">
        <v>400</v>
      </c>
      <c r="E823">
        <v>384</v>
      </c>
      <c r="F823">
        <v>16</v>
      </c>
      <c r="G823">
        <f t="shared" ca="1" si="49"/>
        <v>62</v>
      </c>
      <c r="H823">
        <v>22</v>
      </c>
      <c r="I823">
        <v>547</v>
      </c>
      <c r="J823">
        <v>5</v>
      </c>
      <c r="K823">
        <v>140.4</v>
      </c>
      <c r="L823">
        <v>55</v>
      </c>
      <c r="M823">
        <v>54</v>
      </c>
      <c r="N823">
        <v>4.22</v>
      </c>
      <c r="O823">
        <v>601</v>
      </c>
      <c r="P823">
        <f t="shared" ca="1" si="50"/>
        <v>3</v>
      </c>
      <c r="Q823">
        <v>36</v>
      </c>
      <c r="R823">
        <v>5</v>
      </c>
      <c r="S823">
        <v>7.17</v>
      </c>
      <c r="T823">
        <f t="shared" ca="1" si="51"/>
        <v>563</v>
      </c>
      <c r="U823" s="2">
        <f ca="1">Table3[[#This Row],[Total Operating Time (minutes)]]/Table3[[#This Row],[Production planning Time(minutes)]]</f>
        <v>0.97158081705150978</v>
      </c>
      <c r="V823" s="2">
        <f>Table3[[#This Row],[Units Produced]]/Table3[[#This Row],[Max Capacity]]</f>
        <v>0.66555740432612309</v>
      </c>
      <c r="W823" s="2">
        <f>Table3[[#This Row],[Good Units]]/Table3[[#This Row],[Units Produced]]</f>
        <v>0.96</v>
      </c>
      <c r="X823" s="2">
        <f>Table3[[#This Row],[Total Operating Time (minutes)]]/Table3[[#This Row],[Units Produced]]</f>
        <v>1.3674999999999999</v>
      </c>
      <c r="Y823" s="2">
        <f>Table3[[#This Row],[Defective Units]]/Table3[[#This Row],[Units Produced]]</f>
        <v>0.04</v>
      </c>
      <c r="Z823" s="4">
        <f ca="1">Table3[[#This Row],[Total Operating Time (minutes)]]/Table3[[#This Row],[Available Time(minutes)]]</f>
        <v>8.82258064516129</v>
      </c>
      <c r="AA823" s="2">
        <f>Table3[[#This Row],[Good Units]]/Table3[[#This Row],[Units Produced]]</f>
        <v>0.96</v>
      </c>
      <c r="AB823" s="2">
        <f>Table3[[#This Row],[Scrap Units]]/Table3[[#This Row],[Units Produced]]</f>
        <v>1.2500000000000001E-2</v>
      </c>
      <c r="AC823" s="4">
        <f>Table3[[#This Row],[Units Produced]]/Table3[[#This Row],[Shift]]</f>
        <v>200</v>
      </c>
      <c r="AD823" s="2">
        <f>Table3[[#This Row],[Units Produced]]/Table3[[#This Row],[Max Capacity]]</f>
        <v>0.66555740432612309</v>
      </c>
      <c r="AE823" s="4">
        <f>Table3[[#This Row],[Repair Time (minutes)]]/Table3[[#This Row],[Number of Repairs]]</f>
        <v>7.2</v>
      </c>
      <c r="AF823" s="4">
        <f ca="1">Table3[[#This Row],[Total Operating Time (minutes)]]/Table3[[#This Row],[Number of failures]]</f>
        <v>182.33333333333334</v>
      </c>
      <c r="AG823" s="4">
        <f>Table3[[#This Row],[Orders Fulfilled]]/Table3[[#This Row],[Orders Received]]</f>
        <v>1.0185185185185186</v>
      </c>
      <c r="AH823" s="4">
        <f>Table3[[#This Row],[Units Produced]]/Table3[[#This Row],[Energy Consumed (kWh)]]</f>
        <v>2.8490028490028489</v>
      </c>
    </row>
    <row r="824" spans="1:34" x14ac:dyDescent="0.3">
      <c r="A824" s="1">
        <f t="shared" ca="1" si="48"/>
        <v>45209</v>
      </c>
      <c r="B824">
        <v>3</v>
      </c>
      <c r="C824" t="s">
        <v>20</v>
      </c>
      <c r="D824">
        <v>424</v>
      </c>
      <c r="E824">
        <v>400</v>
      </c>
      <c r="F824">
        <v>24</v>
      </c>
      <c r="G824">
        <f t="shared" ca="1" si="49"/>
        <v>60</v>
      </c>
      <c r="H824">
        <v>20</v>
      </c>
      <c r="I824">
        <v>588</v>
      </c>
      <c r="J824">
        <v>2</v>
      </c>
      <c r="K824">
        <v>107.47</v>
      </c>
      <c r="L824">
        <v>44</v>
      </c>
      <c r="M824">
        <v>65</v>
      </c>
      <c r="N824">
        <v>4.03</v>
      </c>
      <c r="O824">
        <v>690</v>
      </c>
      <c r="P824">
        <f t="shared" ca="1" si="50"/>
        <v>1</v>
      </c>
      <c r="Q824">
        <v>20</v>
      </c>
      <c r="R824">
        <v>4</v>
      </c>
      <c r="S824">
        <v>5.76</v>
      </c>
      <c r="T824">
        <f t="shared" ca="1" si="51"/>
        <v>538</v>
      </c>
      <c r="U824" s="2">
        <f ca="1">Table3[[#This Row],[Total Operating Time (minutes)]]/Table3[[#This Row],[Production planning Time(minutes)]]</f>
        <v>1.0929368029739777</v>
      </c>
      <c r="V824" s="2">
        <f>Table3[[#This Row],[Units Produced]]/Table3[[#This Row],[Max Capacity]]</f>
        <v>0.61449275362318845</v>
      </c>
      <c r="W824" s="2">
        <f>Table3[[#This Row],[Good Units]]/Table3[[#This Row],[Units Produced]]</f>
        <v>0.94339622641509435</v>
      </c>
      <c r="X824" s="2">
        <f>Table3[[#This Row],[Total Operating Time (minutes)]]/Table3[[#This Row],[Units Produced]]</f>
        <v>1.3867924528301887</v>
      </c>
      <c r="Y824" s="2">
        <f>Table3[[#This Row],[Defective Units]]/Table3[[#This Row],[Units Produced]]</f>
        <v>5.6603773584905662E-2</v>
      </c>
      <c r="Z824" s="4">
        <f ca="1">Table3[[#This Row],[Total Operating Time (minutes)]]/Table3[[#This Row],[Available Time(minutes)]]</f>
        <v>9.8000000000000007</v>
      </c>
      <c r="AA824" s="2">
        <f>Table3[[#This Row],[Good Units]]/Table3[[#This Row],[Units Produced]]</f>
        <v>0.94339622641509435</v>
      </c>
      <c r="AB824" s="2">
        <f>Table3[[#This Row],[Scrap Units]]/Table3[[#This Row],[Units Produced]]</f>
        <v>4.7169811320754715E-3</v>
      </c>
      <c r="AC824" s="4">
        <f>Table3[[#This Row],[Units Produced]]/Table3[[#This Row],[Shift]]</f>
        <v>141.33333333333334</v>
      </c>
      <c r="AD824" s="2">
        <f>Table3[[#This Row],[Units Produced]]/Table3[[#This Row],[Max Capacity]]</f>
        <v>0.61449275362318845</v>
      </c>
      <c r="AE824" s="4">
        <f>Table3[[#This Row],[Repair Time (minutes)]]/Table3[[#This Row],[Number of Repairs]]</f>
        <v>5</v>
      </c>
      <c r="AF824" s="4">
        <f ca="1">Table3[[#This Row],[Total Operating Time (minutes)]]/Table3[[#This Row],[Number of failures]]</f>
        <v>588</v>
      </c>
      <c r="AG824" s="4">
        <f>Table3[[#This Row],[Orders Fulfilled]]/Table3[[#This Row],[Orders Received]]</f>
        <v>0.67692307692307696</v>
      </c>
      <c r="AH824" s="4">
        <f>Table3[[#This Row],[Units Produced]]/Table3[[#This Row],[Energy Consumed (kWh)]]</f>
        <v>3.9452870568530751</v>
      </c>
    </row>
    <row r="825" spans="1:34" x14ac:dyDescent="0.3">
      <c r="A825" s="1">
        <f t="shared" ca="1" si="48"/>
        <v>44931</v>
      </c>
      <c r="B825">
        <v>3</v>
      </c>
      <c r="C825" t="s">
        <v>19</v>
      </c>
      <c r="D825">
        <v>470</v>
      </c>
      <c r="E825">
        <v>441</v>
      </c>
      <c r="F825">
        <v>29</v>
      </c>
      <c r="G825">
        <f t="shared" ca="1" si="49"/>
        <v>68</v>
      </c>
      <c r="H825">
        <v>18</v>
      </c>
      <c r="I825">
        <v>440</v>
      </c>
      <c r="J825">
        <v>10</v>
      </c>
      <c r="K825">
        <v>118.1</v>
      </c>
      <c r="L825">
        <v>44</v>
      </c>
      <c r="M825">
        <v>39</v>
      </c>
      <c r="N825">
        <v>3.65</v>
      </c>
      <c r="O825">
        <v>673</v>
      </c>
      <c r="P825">
        <f t="shared" ca="1" si="50"/>
        <v>7</v>
      </c>
      <c r="Q825">
        <v>28</v>
      </c>
      <c r="R825">
        <v>5</v>
      </c>
      <c r="S825">
        <v>4.8099999999999996</v>
      </c>
      <c r="T825">
        <f t="shared" ca="1" si="51"/>
        <v>528</v>
      </c>
      <c r="U825" s="2">
        <f ca="1">Table3[[#This Row],[Total Operating Time (minutes)]]/Table3[[#This Row],[Production planning Time(minutes)]]</f>
        <v>0.83333333333333337</v>
      </c>
      <c r="V825" s="2">
        <f>Table3[[#This Row],[Units Produced]]/Table3[[#This Row],[Max Capacity]]</f>
        <v>0.69836552748885583</v>
      </c>
      <c r="W825" s="2">
        <f>Table3[[#This Row],[Good Units]]/Table3[[#This Row],[Units Produced]]</f>
        <v>0.9382978723404255</v>
      </c>
      <c r="X825" s="2">
        <f>Table3[[#This Row],[Total Operating Time (minutes)]]/Table3[[#This Row],[Units Produced]]</f>
        <v>0.93617021276595747</v>
      </c>
      <c r="Y825" s="2">
        <f>Table3[[#This Row],[Defective Units]]/Table3[[#This Row],[Units Produced]]</f>
        <v>6.1702127659574467E-2</v>
      </c>
      <c r="Z825" s="4">
        <f ca="1">Table3[[#This Row],[Total Operating Time (minutes)]]/Table3[[#This Row],[Available Time(minutes)]]</f>
        <v>6.4705882352941178</v>
      </c>
      <c r="AA825" s="2">
        <f>Table3[[#This Row],[Good Units]]/Table3[[#This Row],[Units Produced]]</f>
        <v>0.9382978723404255</v>
      </c>
      <c r="AB825" s="2">
        <f>Table3[[#This Row],[Scrap Units]]/Table3[[#This Row],[Units Produced]]</f>
        <v>2.1276595744680851E-2</v>
      </c>
      <c r="AC825" s="4">
        <f>Table3[[#This Row],[Units Produced]]/Table3[[#This Row],[Shift]]</f>
        <v>156.66666666666666</v>
      </c>
      <c r="AD825" s="2">
        <f>Table3[[#This Row],[Units Produced]]/Table3[[#This Row],[Max Capacity]]</f>
        <v>0.69836552748885583</v>
      </c>
      <c r="AE825" s="4">
        <f>Table3[[#This Row],[Repair Time (minutes)]]/Table3[[#This Row],[Number of Repairs]]</f>
        <v>5.6</v>
      </c>
      <c r="AF825" s="4">
        <f ca="1">Table3[[#This Row],[Total Operating Time (minutes)]]/Table3[[#This Row],[Number of failures]]</f>
        <v>62.857142857142854</v>
      </c>
      <c r="AG825" s="4">
        <f>Table3[[#This Row],[Orders Fulfilled]]/Table3[[#This Row],[Orders Received]]</f>
        <v>1.1282051282051282</v>
      </c>
      <c r="AH825" s="4">
        <f>Table3[[#This Row],[Units Produced]]/Table3[[#This Row],[Energy Consumed (kWh)]]</f>
        <v>3.9796782387806946</v>
      </c>
    </row>
    <row r="826" spans="1:34" x14ac:dyDescent="0.3">
      <c r="A826" s="1">
        <f t="shared" ca="1" si="48"/>
        <v>45049</v>
      </c>
      <c r="B826">
        <v>2</v>
      </c>
      <c r="C826" t="s">
        <v>21</v>
      </c>
      <c r="D826">
        <v>625</v>
      </c>
      <c r="E826">
        <v>613</v>
      </c>
      <c r="F826">
        <v>12</v>
      </c>
      <c r="G826">
        <f t="shared" ca="1" si="49"/>
        <v>67</v>
      </c>
      <c r="H826">
        <v>21</v>
      </c>
      <c r="I826">
        <v>522</v>
      </c>
      <c r="J826">
        <v>9</v>
      </c>
      <c r="K826">
        <v>125.13</v>
      </c>
      <c r="L826">
        <v>52</v>
      </c>
      <c r="M826">
        <v>59</v>
      </c>
      <c r="N826">
        <v>4.4800000000000004</v>
      </c>
      <c r="O826">
        <v>654</v>
      </c>
      <c r="P826">
        <f t="shared" ca="1" si="50"/>
        <v>1</v>
      </c>
      <c r="Q826">
        <v>40</v>
      </c>
      <c r="R826">
        <v>2</v>
      </c>
      <c r="S826">
        <v>4.21</v>
      </c>
      <c r="T826">
        <f t="shared" ca="1" si="51"/>
        <v>598</v>
      </c>
      <c r="U826" s="2">
        <f ca="1">Table3[[#This Row],[Total Operating Time (minutes)]]/Table3[[#This Row],[Production planning Time(minutes)]]</f>
        <v>0.87290969899665549</v>
      </c>
      <c r="V826" s="2">
        <f>Table3[[#This Row],[Units Produced]]/Table3[[#This Row],[Max Capacity]]</f>
        <v>0.95565749235474007</v>
      </c>
      <c r="W826" s="2">
        <f>Table3[[#This Row],[Good Units]]/Table3[[#This Row],[Units Produced]]</f>
        <v>0.98080000000000001</v>
      </c>
      <c r="X826" s="2">
        <f>Table3[[#This Row],[Total Operating Time (minutes)]]/Table3[[#This Row],[Units Produced]]</f>
        <v>0.83520000000000005</v>
      </c>
      <c r="Y826" s="2">
        <f>Table3[[#This Row],[Defective Units]]/Table3[[#This Row],[Units Produced]]</f>
        <v>1.9199999999999998E-2</v>
      </c>
      <c r="Z826" s="4">
        <f ca="1">Table3[[#This Row],[Total Operating Time (minutes)]]/Table3[[#This Row],[Available Time(minutes)]]</f>
        <v>7.7910447761194028</v>
      </c>
      <c r="AA826" s="2">
        <f>Table3[[#This Row],[Good Units]]/Table3[[#This Row],[Units Produced]]</f>
        <v>0.98080000000000001</v>
      </c>
      <c r="AB826" s="2">
        <f>Table3[[#This Row],[Scrap Units]]/Table3[[#This Row],[Units Produced]]</f>
        <v>1.44E-2</v>
      </c>
      <c r="AC826" s="4">
        <f>Table3[[#This Row],[Units Produced]]/Table3[[#This Row],[Shift]]</f>
        <v>312.5</v>
      </c>
      <c r="AD826" s="2">
        <f>Table3[[#This Row],[Units Produced]]/Table3[[#This Row],[Max Capacity]]</f>
        <v>0.95565749235474007</v>
      </c>
      <c r="AE826" s="4">
        <f>Table3[[#This Row],[Repair Time (minutes)]]/Table3[[#This Row],[Number of Repairs]]</f>
        <v>20</v>
      </c>
      <c r="AF826" s="4">
        <f ca="1">Table3[[#This Row],[Total Operating Time (minutes)]]/Table3[[#This Row],[Number of failures]]</f>
        <v>522</v>
      </c>
      <c r="AG826" s="4">
        <f>Table3[[#This Row],[Orders Fulfilled]]/Table3[[#This Row],[Orders Received]]</f>
        <v>0.88135593220338981</v>
      </c>
      <c r="AH826" s="4">
        <f>Table3[[#This Row],[Units Produced]]/Table3[[#This Row],[Energy Consumed (kWh)]]</f>
        <v>4.9948054023815232</v>
      </c>
    </row>
    <row r="827" spans="1:34" x14ac:dyDescent="0.3">
      <c r="A827" s="1">
        <f t="shared" ca="1" si="48"/>
        <v>45252</v>
      </c>
      <c r="B827">
        <v>2</v>
      </c>
      <c r="C827" t="s">
        <v>19</v>
      </c>
      <c r="D827">
        <v>418</v>
      </c>
      <c r="E827">
        <v>388</v>
      </c>
      <c r="F827">
        <v>30</v>
      </c>
      <c r="G827">
        <f t="shared" ca="1" si="49"/>
        <v>64</v>
      </c>
      <c r="H827">
        <v>43</v>
      </c>
      <c r="I827">
        <v>462</v>
      </c>
      <c r="J827">
        <v>4</v>
      </c>
      <c r="K827">
        <v>144.30000000000001</v>
      </c>
      <c r="L827">
        <v>47</v>
      </c>
      <c r="M827">
        <v>65</v>
      </c>
      <c r="N827">
        <v>3.05</v>
      </c>
      <c r="O827">
        <v>645</v>
      </c>
      <c r="P827">
        <f t="shared" ca="1" si="50"/>
        <v>6</v>
      </c>
      <c r="Q827">
        <v>37</v>
      </c>
      <c r="R827">
        <v>3</v>
      </c>
      <c r="S827">
        <v>4.5</v>
      </c>
      <c r="T827">
        <f t="shared" ca="1" si="51"/>
        <v>583</v>
      </c>
      <c r="U827" s="2">
        <f ca="1">Table3[[#This Row],[Total Operating Time (minutes)]]/Table3[[#This Row],[Production planning Time(minutes)]]</f>
        <v>0.79245283018867929</v>
      </c>
      <c r="V827" s="2">
        <f>Table3[[#This Row],[Units Produced]]/Table3[[#This Row],[Max Capacity]]</f>
        <v>0.64806201550387599</v>
      </c>
      <c r="W827" s="2">
        <f>Table3[[#This Row],[Good Units]]/Table3[[#This Row],[Units Produced]]</f>
        <v>0.92822966507177029</v>
      </c>
      <c r="X827" s="2">
        <f>Table3[[#This Row],[Total Operating Time (minutes)]]/Table3[[#This Row],[Units Produced]]</f>
        <v>1.1052631578947369</v>
      </c>
      <c r="Y827" s="2">
        <f>Table3[[#This Row],[Defective Units]]/Table3[[#This Row],[Units Produced]]</f>
        <v>7.1770334928229665E-2</v>
      </c>
      <c r="Z827" s="4">
        <f ca="1">Table3[[#This Row],[Total Operating Time (minutes)]]/Table3[[#This Row],[Available Time(minutes)]]</f>
        <v>7.21875</v>
      </c>
      <c r="AA827" s="2">
        <f>Table3[[#This Row],[Good Units]]/Table3[[#This Row],[Units Produced]]</f>
        <v>0.92822966507177029</v>
      </c>
      <c r="AB827" s="2">
        <f>Table3[[#This Row],[Scrap Units]]/Table3[[#This Row],[Units Produced]]</f>
        <v>9.5693779904306216E-3</v>
      </c>
      <c r="AC827" s="4">
        <f>Table3[[#This Row],[Units Produced]]/Table3[[#This Row],[Shift]]</f>
        <v>209</v>
      </c>
      <c r="AD827" s="2">
        <f>Table3[[#This Row],[Units Produced]]/Table3[[#This Row],[Max Capacity]]</f>
        <v>0.64806201550387599</v>
      </c>
      <c r="AE827" s="4">
        <f>Table3[[#This Row],[Repair Time (minutes)]]/Table3[[#This Row],[Number of Repairs]]</f>
        <v>12.333333333333334</v>
      </c>
      <c r="AF827" s="4">
        <f ca="1">Table3[[#This Row],[Total Operating Time (minutes)]]/Table3[[#This Row],[Number of failures]]</f>
        <v>77</v>
      </c>
      <c r="AG827" s="4">
        <f>Table3[[#This Row],[Orders Fulfilled]]/Table3[[#This Row],[Orders Received]]</f>
        <v>0.72307692307692306</v>
      </c>
      <c r="AH827" s="4">
        <f>Table3[[#This Row],[Units Produced]]/Table3[[#This Row],[Energy Consumed (kWh)]]</f>
        <v>2.8967428967428965</v>
      </c>
    </row>
    <row r="828" spans="1:34" x14ac:dyDescent="0.3">
      <c r="A828" s="1">
        <f t="shared" ca="1" si="48"/>
        <v>45280</v>
      </c>
      <c r="B828">
        <v>1</v>
      </c>
      <c r="C828" t="s">
        <v>19</v>
      </c>
      <c r="D828">
        <v>527</v>
      </c>
      <c r="E828">
        <v>510</v>
      </c>
      <c r="F828">
        <v>17</v>
      </c>
      <c r="G828">
        <f t="shared" ca="1" si="49"/>
        <v>68</v>
      </c>
      <c r="H828">
        <v>20</v>
      </c>
      <c r="I828">
        <v>578</v>
      </c>
      <c r="J828">
        <v>8</v>
      </c>
      <c r="K828">
        <v>134.03</v>
      </c>
      <c r="L828">
        <v>47</v>
      </c>
      <c r="M828">
        <v>51</v>
      </c>
      <c r="N828">
        <v>2.2000000000000002</v>
      </c>
      <c r="O828">
        <v>650</v>
      </c>
      <c r="P828">
        <f t="shared" ca="1" si="50"/>
        <v>1</v>
      </c>
      <c r="Q828">
        <v>30</v>
      </c>
      <c r="R828">
        <v>4</v>
      </c>
      <c r="S828">
        <v>6.16</v>
      </c>
      <c r="T828">
        <f t="shared" ca="1" si="51"/>
        <v>550</v>
      </c>
      <c r="U828" s="2">
        <f ca="1">Table3[[#This Row],[Total Operating Time (minutes)]]/Table3[[#This Row],[Production planning Time(minutes)]]</f>
        <v>1.050909090909091</v>
      </c>
      <c r="V828" s="2">
        <f>Table3[[#This Row],[Units Produced]]/Table3[[#This Row],[Max Capacity]]</f>
        <v>0.8107692307692308</v>
      </c>
      <c r="W828" s="2">
        <f>Table3[[#This Row],[Good Units]]/Table3[[#This Row],[Units Produced]]</f>
        <v>0.967741935483871</v>
      </c>
      <c r="X828" s="2">
        <f>Table3[[#This Row],[Total Operating Time (minutes)]]/Table3[[#This Row],[Units Produced]]</f>
        <v>1.096774193548387</v>
      </c>
      <c r="Y828" s="2">
        <f>Table3[[#This Row],[Defective Units]]/Table3[[#This Row],[Units Produced]]</f>
        <v>3.2258064516129031E-2</v>
      </c>
      <c r="Z828" s="4">
        <f ca="1">Table3[[#This Row],[Total Operating Time (minutes)]]/Table3[[#This Row],[Available Time(minutes)]]</f>
        <v>8.5</v>
      </c>
      <c r="AA828" s="2">
        <f>Table3[[#This Row],[Good Units]]/Table3[[#This Row],[Units Produced]]</f>
        <v>0.967741935483871</v>
      </c>
      <c r="AB828" s="2">
        <f>Table3[[#This Row],[Scrap Units]]/Table3[[#This Row],[Units Produced]]</f>
        <v>1.5180265654648957E-2</v>
      </c>
      <c r="AC828" s="4">
        <f>Table3[[#This Row],[Units Produced]]/Table3[[#This Row],[Shift]]</f>
        <v>527</v>
      </c>
      <c r="AD828" s="2">
        <f>Table3[[#This Row],[Units Produced]]/Table3[[#This Row],[Max Capacity]]</f>
        <v>0.8107692307692308</v>
      </c>
      <c r="AE828" s="4">
        <f>Table3[[#This Row],[Repair Time (minutes)]]/Table3[[#This Row],[Number of Repairs]]</f>
        <v>7.5</v>
      </c>
      <c r="AF828" s="4">
        <f ca="1">Table3[[#This Row],[Total Operating Time (minutes)]]/Table3[[#This Row],[Number of failures]]</f>
        <v>578</v>
      </c>
      <c r="AG828" s="4">
        <f>Table3[[#This Row],[Orders Fulfilled]]/Table3[[#This Row],[Orders Received]]</f>
        <v>0.92156862745098034</v>
      </c>
      <c r="AH828" s="4">
        <f>Table3[[#This Row],[Units Produced]]/Table3[[#This Row],[Energy Consumed (kWh)]]</f>
        <v>3.9319555323435051</v>
      </c>
    </row>
    <row r="829" spans="1:34" x14ac:dyDescent="0.3">
      <c r="A829" s="1">
        <f t="shared" ca="1" si="48"/>
        <v>45168</v>
      </c>
      <c r="B829">
        <v>2</v>
      </c>
      <c r="C829" t="s">
        <v>20</v>
      </c>
      <c r="D829">
        <v>449</v>
      </c>
      <c r="E829">
        <v>435</v>
      </c>
      <c r="F829">
        <v>14</v>
      </c>
      <c r="G829">
        <f t="shared" ca="1" si="49"/>
        <v>67</v>
      </c>
      <c r="H829">
        <v>19</v>
      </c>
      <c r="I829">
        <v>560</v>
      </c>
      <c r="J829">
        <v>7</v>
      </c>
      <c r="K829">
        <v>171.86</v>
      </c>
      <c r="L829">
        <v>38</v>
      </c>
      <c r="M829">
        <v>50</v>
      </c>
      <c r="N829">
        <v>4.75</v>
      </c>
      <c r="O829">
        <v>688</v>
      </c>
      <c r="P829">
        <f t="shared" ca="1" si="50"/>
        <v>2</v>
      </c>
      <c r="Q829">
        <v>26</v>
      </c>
      <c r="R829">
        <v>3</v>
      </c>
      <c r="S829">
        <v>6.84</v>
      </c>
      <c r="T829">
        <f t="shared" ca="1" si="51"/>
        <v>560</v>
      </c>
      <c r="U829" s="2">
        <f ca="1">Table3[[#This Row],[Total Operating Time (minutes)]]/Table3[[#This Row],[Production planning Time(minutes)]]</f>
        <v>1</v>
      </c>
      <c r="V829" s="2">
        <f>Table3[[#This Row],[Units Produced]]/Table3[[#This Row],[Max Capacity]]</f>
        <v>0.65261627906976749</v>
      </c>
      <c r="W829" s="2">
        <f>Table3[[#This Row],[Good Units]]/Table3[[#This Row],[Units Produced]]</f>
        <v>0.9688195991091314</v>
      </c>
      <c r="X829" s="2">
        <f>Table3[[#This Row],[Total Operating Time (minutes)]]/Table3[[#This Row],[Units Produced]]</f>
        <v>1.2472160356347439</v>
      </c>
      <c r="Y829" s="2">
        <f>Table3[[#This Row],[Defective Units]]/Table3[[#This Row],[Units Produced]]</f>
        <v>3.1180400890868598E-2</v>
      </c>
      <c r="Z829" s="4">
        <f ca="1">Table3[[#This Row],[Total Operating Time (minutes)]]/Table3[[#This Row],[Available Time(minutes)]]</f>
        <v>8.3582089552238799</v>
      </c>
      <c r="AA829" s="2">
        <f>Table3[[#This Row],[Good Units]]/Table3[[#This Row],[Units Produced]]</f>
        <v>0.9688195991091314</v>
      </c>
      <c r="AB829" s="2">
        <f>Table3[[#This Row],[Scrap Units]]/Table3[[#This Row],[Units Produced]]</f>
        <v>1.5590200445434299E-2</v>
      </c>
      <c r="AC829" s="4">
        <f>Table3[[#This Row],[Units Produced]]/Table3[[#This Row],[Shift]]</f>
        <v>224.5</v>
      </c>
      <c r="AD829" s="2">
        <f>Table3[[#This Row],[Units Produced]]/Table3[[#This Row],[Max Capacity]]</f>
        <v>0.65261627906976749</v>
      </c>
      <c r="AE829" s="4">
        <f>Table3[[#This Row],[Repair Time (minutes)]]/Table3[[#This Row],[Number of Repairs]]</f>
        <v>8.6666666666666661</v>
      </c>
      <c r="AF829" s="4">
        <f ca="1">Table3[[#This Row],[Total Operating Time (minutes)]]/Table3[[#This Row],[Number of failures]]</f>
        <v>280</v>
      </c>
      <c r="AG829" s="4">
        <f>Table3[[#This Row],[Orders Fulfilled]]/Table3[[#This Row],[Orders Received]]</f>
        <v>0.76</v>
      </c>
      <c r="AH829" s="4">
        <f>Table3[[#This Row],[Units Produced]]/Table3[[#This Row],[Energy Consumed (kWh)]]</f>
        <v>2.6125916443616894</v>
      </c>
    </row>
    <row r="830" spans="1:34" x14ac:dyDescent="0.3">
      <c r="A830" s="1">
        <f t="shared" ca="1" si="48"/>
        <v>45149</v>
      </c>
      <c r="B830">
        <v>1</v>
      </c>
      <c r="C830" t="s">
        <v>18</v>
      </c>
      <c r="D830">
        <v>598</v>
      </c>
      <c r="E830">
        <v>577</v>
      </c>
      <c r="F830">
        <v>21</v>
      </c>
      <c r="G830">
        <f t="shared" ca="1" si="49"/>
        <v>65</v>
      </c>
      <c r="H830">
        <v>53</v>
      </c>
      <c r="I830">
        <v>587</v>
      </c>
      <c r="J830">
        <v>3</v>
      </c>
      <c r="K830">
        <v>150.1</v>
      </c>
      <c r="L830">
        <v>60</v>
      </c>
      <c r="M830">
        <v>52</v>
      </c>
      <c r="N830">
        <v>3.39</v>
      </c>
      <c r="O830">
        <v>638</v>
      </c>
      <c r="P830">
        <f t="shared" ca="1" si="50"/>
        <v>6</v>
      </c>
      <c r="Q830">
        <v>26</v>
      </c>
      <c r="R830">
        <v>5</v>
      </c>
      <c r="S830">
        <v>6.78</v>
      </c>
      <c r="T830">
        <f t="shared" ca="1" si="51"/>
        <v>556</v>
      </c>
      <c r="U830" s="2">
        <f ca="1">Table3[[#This Row],[Total Operating Time (minutes)]]/Table3[[#This Row],[Production planning Time(minutes)]]</f>
        <v>1.0557553956834533</v>
      </c>
      <c r="V830" s="2">
        <f>Table3[[#This Row],[Units Produced]]/Table3[[#This Row],[Max Capacity]]</f>
        <v>0.93730407523510972</v>
      </c>
      <c r="W830" s="2">
        <f>Table3[[#This Row],[Good Units]]/Table3[[#This Row],[Units Produced]]</f>
        <v>0.96488294314381273</v>
      </c>
      <c r="X830" s="2">
        <f>Table3[[#This Row],[Total Operating Time (minutes)]]/Table3[[#This Row],[Units Produced]]</f>
        <v>0.98160535117056857</v>
      </c>
      <c r="Y830" s="2">
        <f>Table3[[#This Row],[Defective Units]]/Table3[[#This Row],[Units Produced]]</f>
        <v>3.5117056856187288E-2</v>
      </c>
      <c r="Z830" s="4">
        <f ca="1">Table3[[#This Row],[Total Operating Time (minutes)]]/Table3[[#This Row],[Available Time(minutes)]]</f>
        <v>9.0307692307692307</v>
      </c>
      <c r="AA830" s="2">
        <f>Table3[[#This Row],[Good Units]]/Table3[[#This Row],[Units Produced]]</f>
        <v>0.96488294314381273</v>
      </c>
      <c r="AB830" s="2">
        <f>Table3[[#This Row],[Scrap Units]]/Table3[[#This Row],[Units Produced]]</f>
        <v>5.016722408026756E-3</v>
      </c>
      <c r="AC830" s="4">
        <f>Table3[[#This Row],[Units Produced]]/Table3[[#This Row],[Shift]]</f>
        <v>598</v>
      </c>
      <c r="AD830" s="2">
        <f>Table3[[#This Row],[Units Produced]]/Table3[[#This Row],[Max Capacity]]</f>
        <v>0.93730407523510972</v>
      </c>
      <c r="AE830" s="4">
        <f>Table3[[#This Row],[Repair Time (minutes)]]/Table3[[#This Row],[Number of Repairs]]</f>
        <v>5.2</v>
      </c>
      <c r="AF830" s="4">
        <f ca="1">Table3[[#This Row],[Total Operating Time (minutes)]]/Table3[[#This Row],[Number of failures]]</f>
        <v>97.833333333333329</v>
      </c>
      <c r="AG830" s="4">
        <f>Table3[[#This Row],[Orders Fulfilled]]/Table3[[#This Row],[Orders Received]]</f>
        <v>1.1538461538461537</v>
      </c>
      <c r="AH830" s="4">
        <f>Table3[[#This Row],[Units Produced]]/Table3[[#This Row],[Energy Consumed (kWh)]]</f>
        <v>3.9840106595602931</v>
      </c>
    </row>
    <row r="831" spans="1:34" x14ac:dyDescent="0.3">
      <c r="A831" s="1">
        <f t="shared" ca="1" si="48"/>
        <v>45011</v>
      </c>
      <c r="B831">
        <v>2</v>
      </c>
      <c r="C831" t="s">
        <v>18</v>
      </c>
      <c r="D831">
        <v>553</v>
      </c>
      <c r="E831">
        <v>523</v>
      </c>
      <c r="F831">
        <v>30</v>
      </c>
      <c r="G831">
        <f t="shared" ca="1" si="49"/>
        <v>69</v>
      </c>
      <c r="H831">
        <v>39</v>
      </c>
      <c r="I831">
        <v>477</v>
      </c>
      <c r="J831">
        <v>1</v>
      </c>
      <c r="K831">
        <v>130.99</v>
      </c>
      <c r="L831">
        <v>52</v>
      </c>
      <c r="M831">
        <v>41</v>
      </c>
      <c r="N831">
        <v>2.66</v>
      </c>
      <c r="O831">
        <v>689</v>
      </c>
      <c r="P831">
        <f t="shared" ca="1" si="50"/>
        <v>3</v>
      </c>
      <c r="Q831">
        <v>33</v>
      </c>
      <c r="R831">
        <v>4</v>
      </c>
      <c r="S831">
        <v>6.77</v>
      </c>
      <c r="T831">
        <f t="shared" ca="1" si="51"/>
        <v>559</v>
      </c>
      <c r="U831" s="2">
        <f ca="1">Table3[[#This Row],[Total Operating Time (minutes)]]/Table3[[#This Row],[Production planning Time(minutes)]]</f>
        <v>0.853309481216458</v>
      </c>
      <c r="V831" s="2">
        <f>Table3[[#This Row],[Units Produced]]/Table3[[#This Row],[Max Capacity]]</f>
        <v>0.8026124818577649</v>
      </c>
      <c r="W831" s="2">
        <f>Table3[[#This Row],[Good Units]]/Table3[[#This Row],[Units Produced]]</f>
        <v>0.94575045207956598</v>
      </c>
      <c r="X831" s="2">
        <f>Table3[[#This Row],[Total Operating Time (minutes)]]/Table3[[#This Row],[Units Produced]]</f>
        <v>0.86256781193490051</v>
      </c>
      <c r="Y831" s="2">
        <f>Table3[[#This Row],[Defective Units]]/Table3[[#This Row],[Units Produced]]</f>
        <v>5.4249547920433995E-2</v>
      </c>
      <c r="Z831" s="4">
        <f ca="1">Table3[[#This Row],[Total Operating Time (minutes)]]/Table3[[#This Row],[Available Time(minutes)]]</f>
        <v>6.9130434782608692</v>
      </c>
      <c r="AA831" s="2">
        <f>Table3[[#This Row],[Good Units]]/Table3[[#This Row],[Units Produced]]</f>
        <v>0.94575045207956598</v>
      </c>
      <c r="AB831" s="2">
        <f>Table3[[#This Row],[Scrap Units]]/Table3[[#This Row],[Units Produced]]</f>
        <v>1.8083182640144665E-3</v>
      </c>
      <c r="AC831" s="4">
        <f>Table3[[#This Row],[Units Produced]]/Table3[[#This Row],[Shift]]</f>
        <v>276.5</v>
      </c>
      <c r="AD831" s="2">
        <f>Table3[[#This Row],[Units Produced]]/Table3[[#This Row],[Max Capacity]]</f>
        <v>0.8026124818577649</v>
      </c>
      <c r="AE831" s="4">
        <f>Table3[[#This Row],[Repair Time (minutes)]]/Table3[[#This Row],[Number of Repairs]]</f>
        <v>8.25</v>
      </c>
      <c r="AF831" s="4">
        <f ca="1">Table3[[#This Row],[Total Operating Time (minutes)]]/Table3[[#This Row],[Number of failures]]</f>
        <v>159</v>
      </c>
      <c r="AG831" s="4">
        <f>Table3[[#This Row],[Orders Fulfilled]]/Table3[[#This Row],[Orders Received]]</f>
        <v>1.2682926829268293</v>
      </c>
      <c r="AH831" s="4">
        <f>Table3[[#This Row],[Units Produced]]/Table3[[#This Row],[Energy Consumed (kWh)]]</f>
        <v>4.2216963126956255</v>
      </c>
    </row>
    <row r="832" spans="1:34" x14ac:dyDescent="0.3">
      <c r="A832" s="1">
        <f t="shared" ca="1" si="48"/>
        <v>45173</v>
      </c>
      <c r="B832">
        <v>1</v>
      </c>
      <c r="C832" t="s">
        <v>19</v>
      </c>
      <c r="D832">
        <v>429</v>
      </c>
      <c r="E832">
        <v>415</v>
      </c>
      <c r="F832">
        <v>14</v>
      </c>
      <c r="G832">
        <f t="shared" ca="1" si="49"/>
        <v>69</v>
      </c>
      <c r="H832">
        <v>54</v>
      </c>
      <c r="I832">
        <v>419</v>
      </c>
      <c r="J832">
        <v>3</v>
      </c>
      <c r="K832">
        <v>145.86000000000001</v>
      </c>
      <c r="L832">
        <v>42</v>
      </c>
      <c r="M832">
        <v>41</v>
      </c>
      <c r="N832">
        <v>4.66</v>
      </c>
      <c r="O832">
        <v>689</v>
      </c>
      <c r="P832">
        <f t="shared" ca="1" si="50"/>
        <v>1</v>
      </c>
      <c r="Q832">
        <v>37</v>
      </c>
      <c r="R832">
        <v>3</v>
      </c>
      <c r="S832">
        <v>3</v>
      </c>
      <c r="T832">
        <f t="shared" ca="1" si="51"/>
        <v>514</v>
      </c>
      <c r="U832" s="2">
        <f ca="1">Table3[[#This Row],[Total Operating Time (minutes)]]/Table3[[#This Row],[Production planning Time(minutes)]]</f>
        <v>0.81517509727626458</v>
      </c>
      <c r="V832" s="2">
        <f>Table3[[#This Row],[Units Produced]]/Table3[[#This Row],[Max Capacity]]</f>
        <v>0.62264150943396224</v>
      </c>
      <c r="W832" s="2">
        <f>Table3[[#This Row],[Good Units]]/Table3[[#This Row],[Units Produced]]</f>
        <v>0.96736596736596736</v>
      </c>
      <c r="X832" s="2">
        <f>Table3[[#This Row],[Total Operating Time (minutes)]]/Table3[[#This Row],[Units Produced]]</f>
        <v>0.9766899766899767</v>
      </c>
      <c r="Y832" s="2">
        <f>Table3[[#This Row],[Defective Units]]/Table3[[#This Row],[Units Produced]]</f>
        <v>3.2634032634032632E-2</v>
      </c>
      <c r="Z832" s="4">
        <f ca="1">Table3[[#This Row],[Total Operating Time (minutes)]]/Table3[[#This Row],[Available Time(minutes)]]</f>
        <v>6.0724637681159424</v>
      </c>
      <c r="AA832" s="2">
        <f>Table3[[#This Row],[Good Units]]/Table3[[#This Row],[Units Produced]]</f>
        <v>0.96736596736596736</v>
      </c>
      <c r="AB832" s="2">
        <f>Table3[[#This Row],[Scrap Units]]/Table3[[#This Row],[Units Produced]]</f>
        <v>6.993006993006993E-3</v>
      </c>
      <c r="AC832" s="4">
        <f>Table3[[#This Row],[Units Produced]]/Table3[[#This Row],[Shift]]</f>
        <v>429</v>
      </c>
      <c r="AD832" s="2">
        <f>Table3[[#This Row],[Units Produced]]/Table3[[#This Row],[Max Capacity]]</f>
        <v>0.62264150943396224</v>
      </c>
      <c r="AE832" s="4">
        <f>Table3[[#This Row],[Repair Time (minutes)]]/Table3[[#This Row],[Number of Repairs]]</f>
        <v>12.333333333333334</v>
      </c>
      <c r="AF832" s="4">
        <f ca="1">Table3[[#This Row],[Total Operating Time (minutes)]]/Table3[[#This Row],[Number of failures]]</f>
        <v>419</v>
      </c>
      <c r="AG832" s="4">
        <f>Table3[[#This Row],[Orders Fulfilled]]/Table3[[#This Row],[Orders Received]]</f>
        <v>1.024390243902439</v>
      </c>
      <c r="AH832" s="4">
        <f>Table3[[#This Row],[Units Produced]]/Table3[[#This Row],[Energy Consumed (kWh)]]</f>
        <v>2.9411764705882351</v>
      </c>
    </row>
    <row r="833" spans="1:34" x14ac:dyDescent="0.3">
      <c r="A833" s="1">
        <f t="shared" ca="1" si="48"/>
        <v>45095</v>
      </c>
      <c r="B833">
        <v>2</v>
      </c>
      <c r="C833" t="s">
        <v>20</v>
      </c>
      <c r="D833">
        <v>448</v>
      </c>
      <c r="E833">
        <v>428</v>
      </c>
      <c r="F833">
        <v>20</v>
      </c>
      <c r="G833">
        <f t="shared" ca="1" si="49"/>
        <v>63</v>
      </c>
      <c r="H833">
        <v>52</v>
      </c>
      <c r="I833">
        <v>544</v>
      </c>
      <c r="J833">
        <v>9</v>
      </c>
      <c r="K833">
        <v>160.65</v>
      </c>
      <c r="L833">
        <v>49</v>
      </c>
      <c r="M833">
        <v>46</v>
      </c>
      <c r="N833">
        <v>2.46</v>
      </c>
      <c r="O833">
        <v>670</v>
      </c>
      <c r="P833">
        <f t="shared" ca="1" si="50"/>
        <v>7</v>
      </c>
      <c r="Q833">
        <v>26</v>
      </c>
      <c r="R833">
        <v>5</v>
      </c>
      <c r="S833">
        <v>5.27</v>
      </c>
      <c r="T833">
        <f t="shared" ca="1" si="51"/>
        <v>514</v>
      </c>
      <c r="U833" s="2">
        <f ca="1">Table3[[#This Row],[Total Operating Time (minutes)]]/Table3[[#This Row],[Production planning Time(minutes)]]</f>
        <v>1.0583657587548638</v>
      </c>
      <c r="V833" s="2">
        <f>Table3[[#This Row],[Units Produced]]/Table3[[#This Row],[Max Capacity]]</f>
        <v>0.66865671641791047</v>
      </c>
      <c r="W833" s="2">
        <f>Table3[[#This Row],[Good Units]]/Table3[[#This Row],[Units Produced]]</f>
        <v>0.9553571428571429</v>
      </c>
      <c r="X833" s="2">
        <f>Table3[[#This Row],[Total Operating Time (minutes)]]/Table3[[#This Row],[Units Produced]]</f>
        <v>1.2142857142857142</v>
      </c>
      <c r="Y833" s="2">
        <f>Table3[[#This Row],[Defective Units]]/Table3[[#This Row],[Units Produced]]</f>
        <v>4.4642857142857144E-2</v>
      </c>
      <c r="Z833" s="4">
        <f ca="1">Table3[[#This Row],[Total Operating Time (minutes)]]/Table3[[#This Row],[Available Time(minutes)]]</f>
        <v>8.6349206349206344</v>
      </c>
      <c r="AA833" s="2">
        <f>Table3[[#This Row],[Good Units]]/Table3[[#This Row],[Units Produced]]</f>
        <v>0.9553571428571429</v>
      </c>
      <c r="AB833" s="2">
        <f>Table3[[#This Row],[Scrap Units]]/Table3[[#This Row],[Units Produced]]</f>
        <v>2.0089285714285716E-2</v>
      </c>
      <c r="AC833" s="4">
        <f>Table3[[#This Row],[Units Produced]]/Table3[[#This Row],[Shift]]</f>
        <v>224</v>
      </c>
      <c r="AD833" s="2">
        <f>Table3[[#This Row],[Units Produced]]/Table3[[#This Row],[Max Capacity]]</f>
        <v>0.66865671641791047</v>
      </c>
      <c r="AE833" s="4">
        <f>Table3[[#This Row],[Repair Time (minutes)]]/Table3[[#This Row],[Number of Repairs]]</f>
        <v>5.2</v>
      </c>
      <c r="AF833" s="4">
        <f ca="1">Table3[[#This Row],[Total Operating Time (minutes)]]/Table3[[#This Row],[Number of failures]]</f>
        <v>77.714285714285708</v>
      </c>
      <c r="AG833" s="4">
        <f>Table3[[#This Row],[Orders Fulfilled]]/Table3[[#This Row],[Orders Received]]</f>
        <v>1.0652173913043479</v>
      </c>
      <c r="AH833" s="4">
        <f>Table3[[#This Row],[Units Produced]]/Table3[[#This Row],[Energy Consumed (kWh)]]</f>
        <v>2.7886710239651413</v>
      </c>
    </row>
    <row r="834" spans="1:34" x14ac:dyDescent="0.3">
      <c r="A834" s="1">
        <f t="shared" ref="A834:A897" ca="1" si="52">RANDBETWEEN(DATE(2023,1,1),DATE(2024,1,10))</f>
        <v>45222</v>
      </c>
      <c r="B834">
        <v>3</v>
      </c>
      <c r="C834" t="s">
        <v>21</v>
      </c>
      <c r="D834">
        <v>500</v>
      </c>
      <c r="E834">
        <v>476</v>
      </c>
      <c r="F834">
        <v>24</v>
      </c>
      <c r="G834">
        <f t="shared" ref="G834:G897" ca="1" si="53">RANDBETWEEN(60,70)</f>
        <v>65</v>
      </c>
      <c r="H834">
        <v>31</v>
      </c>
      <c r="I834">
        <v>598</v>
      </c>
      <c r="J834">
        <v>5</v>
      </c>
      <c r="K834">
        <v>188.8</v>
      </c>
      <c r="L834">
        <v>55</v>
      </c>
      <c r="M834">
        <v>67</v>
      </c>
      <c r="N834">
        <v>2.14</v>
      </c>
      <c r="O834">
        <v>676</v>
      </c>
      <c r="P834">
        <f t="shared" ref="P834:P897" ca="1" si="54">RANDBETWEEN(1,7)</f>
        <v>7</v>
      </c>
      <c r="Q834">
        <v>31</v>
      </c>
      <c r="R834">
        <v>3</v>
      </c>
      <c r="S834">
        <v>5.69</v>
      </c>
      <c r="T834">
        <f t="shared" ref="T834:T897" ca="1" si="55">RANDBETWEEN(500,600)</f>
        <v>536</v>
      </c>
      <c r="U834" s="2">
        <f ca="1">Table3[[#This Row],[Total Operating Time (minutes)]]/Table3[[#This Row],[Production planning Time(minutes)]]</f>
        <v>1.1156716417910448</v>
      </c>
      <c r="V834" s="2">
        <f>Table3[[#This Row],[Units Produced]]/Table3[[#This Row],[Max Capacity]]</f>
        <v>0.73964497041420119</v>
      </c>
      <c r="W834" s="2">
        <f>Table3[[#This Row],[Good Units]]/Table3[[#This Row],[Units Produced]]</f>
        <v>0.95199999999999996</v>
      </c>
      <c r="X834" s="2">
        <f>Table3[[#This Row],[Total Operating Time (minutes)]]/Table3[[#This Row],[Units Produced]]</f>
        <v>1.196</v>
      </c>
      <c r="Y834" s="2">
        <f>Table3[[#This Row],[Defective Units]]/Table3[[#This Row],[Units Produced]]</f>
        <v>4.8000000000000001E-2</v>
      </c>
      <c r="Z834" s="4">
        <f ca="1">Table3[[#This Row],[Total Operating Time (minutes)]]/Table3[[#This Row],[Available Time(minutes)]]</f>
        <v>9.1999999999999993</v>
      </c>
      <c r="AA834" s="2">
        <f>Table3[[#This Row],[Good Units]]/Table3[[#This Row],[Units Produced]]</f>
        <v>0.95199999999999996</v>
      </c>
      <c r="AB834" s="2">
        <f>Table3[[#This Row],[Scrap Units]]/Table3[[#This Row],[Units Produced]]</f>
        <v>0.01</v>
      </c>
      <c r="AC834" s="4">
        <f>Table3[[#This Row],[Units Produced]]/Table3[[#This Row],[Shift]]</f>
        <v>166.66666666666666</v>
      </c>
      <c r="AD834" s="2">
        <f>Table3[[#This Row],[Units Produced]]/Table3[[#This Row],[Max Capacity]]</f>
        <v>0.73964497041420119</v>
      </c>
      <c r="AE834" s="4">
        <f>Table3[[#This Row],[Repair Time (minutes)]]/Table3[[#This Row],[Number of Repairs]]</f>
        <v>10.333333333333334</v>
      </c>
      <c r="AF834" s="4">
        <f ca="1">Table3[[#This Row],[Total Operating Time (minutes)]]/Table3[[#This Row],[Number of failures]]</f>
        <v>85.428571428571431</v>
      </c>
      <c r="AG834" s="4">
        <f>Table3[[#This Row],[Orders Fulfilled]]/Table3[[#This Row],[Orders Received]]</f>
        <v>0.82089552238805974</v>
      </c>
      <c r="AH834" s="4">
        <f>Table3[[#This Row],[Units Produced]]/Table3[[#This Row],[Energy Consumed (kWh)]]</f>
        <v>2.6483050847457625</v>
      </c>
    </row>
    <row r="835" spans="1:34" x14ac:dyDescent="0.3">
      <c r="A835" s="1">
        <f t="shared" ca="1" si="52"/>
        <v>45006</v>
      </c>
      <c r="B835">
        <v>2</v>
      </c>
      <c r="C835" t="s">
        <v>21</v>
      </c>
      <c r="D835">
        <v>515</v>
      </c>
      <c r="E835">
        <v>497</v>
      </c>
      <c r="F835">
        <v>18</v>
      </c>
      <c r="G835">
        <f t="shared" ca="1" si="53"/>
        <v>62</v>
      </c>
      <c r="H835">
        <v>27</v>
      </c>
      <c r="I835">
        <v>513</v>
      </c>
      <c r="J835">
        <v>1</v>
      </c>
      <c r="K835">
        <v>128.09</v>
      </c>
      <c r="L835">
        <v>60</v>
      </c>
      <c r="M835">
        <v>31</v>
      </c>
      <c r="N835">
        <v>4.04</v>
      </c>
      <c r="O835">
        <v>646</v>
      </c>
      <c r="P835">
        <f t="shared" ca="1" si="54"/>
        <v>4</v>
      </c>
      <c r="Q835">
        <v>27</v>
      </c>
      <c r="R835">
        <v>4</v>
      </c>
      <c r="S835">
        <v>5.35</v>
      </c>
      <c r="T835">
        <f t="shared" ca="1" si="55"/>
        <v>555</v>
      </c>
      <c r="U835" s="2">
        <f ca="1">Table3[[#This Row],[Total Operating Time (minutes)]]/Table3[[#This Row],[Production planning Time(minutes)]]</f>
        <v>0.92432432432432432</v>
      </c>
      <c r="V835" s="2">
        <f>Table3[[#This Row],[Units Produced]]/Table3[[#This Row],[Max Capacity]]</f>
        <v>0.79721362229102166</v>
      </c>
      <c r="W835" s="2">
        <f>Table3[[#This Row],[Good Units]]/Table3[[#This Row],[Units Produced]]</f>
        <v>0.96504854368932036</v>
      </c>
      <c r="X835" s="2">
        <f>Table3[[#This Row],[Total Operating Time (minutes)]]/Table3[[#This Row],[Units Produced]]</f>
        <v>0.99611650485436898</v>
      </c>
      <c r="Y835" s="2">
        <f>Table3[[#This Row],[Defective Units]]/Table3[[#This Row],[Units Produced]]</f>
        <v>3.4951456310679613E-2</v>
      </c>
      <c r="Z835" s="4">
        <f ca="1">Table3[[#This Row],[Total Operating Time (minutes)]]/Table3[[#This Row],[Available Time(minutes)]]</f>
        <v>8.2741935483870961</v>
      </c>
      <c r="AA835" s="2">
        <f>Table3[[#This Row],[Good Units]]/Table3[[#This Row],[Units Produced]]</f>
        <v>0.96504854368932036</v>
      </c>
      <c r="AB835" s="2">
        <f>Table3[[#This Row],[Scrap Units]]/Table3[[#This Row],[Units Produced]]</f>
        <v>1.9417475728155339E-3</v>
      </c>
      <c r="AC835" s="4">
        <f>Table3[[#This Row],[Units Produced]]/Table3[[#This Row],[Shift]]</f>
        <v>257.5</v>
      </c>
      <c r="AD835" s="2">
        <f>Table3[[#This Row],[Units Produced]]/Table3[[#This Row],[Max Capacity]]</f>
        <v>0.79721362229102166</v>
      </c>
      <c r="AE835" s="4">
        <f>Table3[[#This Row],[Repair Time (minutes)]]/Table3[[#This Row],[Number of Repairs]]</f>
        <v>6.75</v>
      </c>
      <c r="AF835" s="4">
        <f ca="1">Table3[[#This Row],[Total Operating Time (minutes)]]/Table3[[#This Row],[Number of failures]]</f>
        <v>128.25</v>
      </c>
      <c r="AG835" s="4">
        <f>Table3[[#This Row],[Orders Fulfilled]]/Table3[[#This Row],[Orders Received]]</f>
        <v>1.935483870967742</v>
      </c>
      <c r="AH835" s="4">
        <f>Table3[[#This Row],[Units Produced]]/Table3[[#This Row],[Energy Consumed (kWh)]]</f>
        <v>4.0206105082363965</v>
      </c>
    </row>
    <row r="836" spans="1:34" x14ac:dyDescent="0.3">
      <c r="A836" s="1">
        <f t="shared" ca="1" si="52"/>
        <v>44953</v>
      </c>
      <c r="B836">
        <v>3</v>
      </c>
      <c r="C836" t="s">
        <v>18</v>
      </c>
      <c r="D836">
        <v>651</v>
      </c>
      <c r="E836">
        <v>625</v>
      </c>
      <c r="F836">
        <v>26</v>
      </c>
      <c r="G836">
        <f t="shared" ca="1" si="53"/>
        <v>62</v>
      </c>
      <c r="H836">
        <v>23</v>
      </c>
      <c r="I836">
        <v>590</v>
      </c>
      <c r="J836">
        <v>1</v>
      </c>
      <c r="K836">
        <v>176.61</v>
      </c>
      <c r="L836">
        <v>42</v>
      </c>
      <c r="M836">
        <v>35</v>
      </c>
      <c r="N836">
        <v>2.86</v>
      </c>
      <c r="O836">
        <v>674</v>
      </c>
      <c r="P836">
        <f t="shared" ca="1" si="54"/>
        <v>2</v>
      </c>
      <c r="Q836">
        <v>26</v>
      </c>
      <c r="R836">
        <v>4</v>
      </c>
      <c r="S836">
        <v>6.7</v>
      </c>
      <c r="T836">
        <f t="shared" ca="1" si="55"/>
        <v>549</v>
      </c>
      <c r="U836" s="2">
        <f ca="1">Table3[[#This Row],[Total Operating Time (minutes)]]/Table3[[#This Row],[Production planning Time(minutes)]]</f>
        <v>1.0746812386156648</v>
      </c>
      <c r="V836" s="2">
        <f>Table3[[#This Row],[Units Produced]]/Table3[[#This Row],[Max Capacity]]</f>
        <v>0.96587537091988129</v>
      </c>
      <c r="W836" s="2">
        <f>Table3[[#This Row],[Good Units]]/Table3[[#This Row],[Units Produced]]</f>
        <v>0.96006144393241166</v>
      </c>
      <c r="X836" s="2">
        <f>Table3[[#This Row],[Total Operating Time (minutes)]]/Table3[[#This Row],[Units Produced]]</f>
        <v>0.90629800307219666</v>
      </c>
      <c r="Y836" s="2">
        <f>Table3[[#This Row],[Defective Units]]/Table3[[#This Row],[Units Produced]]</f>
        <v>3.9938556067588324E-2</v>
      </c>
      <c r="Z836" s="4">
        <f ca="1">Table3[[#This Row],[Total Operating Time (minutes)]]/Table3[[#This Row],[Available Time(minutes)]]</f>
        <v>9.5161290322580641</v>
      </c>
      <c r="AA836" s="2">
        <f>Table3[[#This Row],[Good Units]]/Table3[[#This Row],[Units Produced]]</f>
        <v>0.96006144393241166</v>
      </c>
      <c r="AB836" s="2">
        <f>Table3[[#This Row],[Scrap Units]]/Table3[[#This Row],[Units Produced]]</f>
        <v>1.5360983102918587E-3</v>
      </c>
      <c r="AC836" s="4">
        <f>Table3[[#This Row],[Units Produced]]/Table3[[#This Row],[Shift]]</f>
        <v>217</v>
      </c>
      <c r="AD836" s="2">
        <f>Table3[[#This Row],[Units Produced]]/Table3[[#This Row],[Max Capacity]]</f>
        <v>0.96587537091988129</v>
      </c>
      <c r="AE836" s="4">
        <f>Table3[[#This Row],[Repair Time (minutes)]]/Table3[[#This Row],[Number of Repairs]]</f>
        <v>6.5</v>
      </c>
      <c r="AF836" s="4">
        <f ca="1">Table3[[#This Row],[Total Operating Time (minutes)]]/Table3[[#This Row],[Number of failures]]</f>
        <v>295</v>
      </c>
      <c r="AG836" s="4">
        <f>Table3[[#This Row],[Orders Fulfilled]]/Table3[[#This Row],[Orders Received]]</f>
        <v>1.2</v>
      </c>
      <c r="AH836" s="4">
        <f>Table3[[#This Row],[Units Produced]]/Table3[[#This Row],[Energy Consumed (kWh)]]</f>
        <v>3.6860879904875148</v>
      </c>
    </row>
    <row r="837" spans="1:34" x14ac:dyDescent="0.3">
      <c r="A837" s="1">
        <f t="shared" ca="1" si="52"/>
        <v>44967</v>
      </c>
      <c r="B837">
        <v>2</v>
      </c>
      <c r="C837" t="s">
        <v>18</v>
      </c>
      <c r="D837">
        <v>474</v>
      </c>
      <c r="E837">
        <v>449</v>
      </c>
      <c r="F837">
        <v>25</v>
      </c>
      <c r="G837">
        <f t="shared" ca="1" si="53"/>
        <v>65</v>
      </c>
      <c r="H837">
        <v>31</v>
      </c>
      <c r="I837">
        <v>563</v>
      </c>
      <c r="J837">
        <v>5</v>
      </c>
      <c r="K837">
        <v>195.37</v>
      </c>
      <c r="L837">
        <v>58</v>
      </c>
      <c r="M837">
        <v>66</v>
      </c>
      <c r="N837">
        <v>3.31</v>
      </c>
      <c r="O837">
        <v>614</v>
      </c>
      <c r="P837">
        <f t="shared" ca="1" si="54"/>
        <v>4</v>
      </c>
      <c r="Q837">
        <v>22</v>
      </c>
      <c r="R837">
        <v>1</v>
      </c>
      <c r="S837">
        <v>6.65</v>
      </c>
      <c r="T837">
        <f t="shared" ca="1" si="55"/>
        <v>583</v>
      </c>
      <c r="U837" s="2">
        <f ca="1">Table3[[#This Row],[Total Operating Time (minutes)]]/Table3[[#This Row],[Production planning Time(minutes)]]</f>
        <v>0.96569468267581471</v>
      </c>
      <c r="V837" s="2">
        <f>Table3[[#This Row],[Units Produced]]/Table3[[#This Row],[Max Capacity]]</f>
        <v>0.7719869706840391</v>
      </c>
      <c r="W837" s="2">
        <f>Table3[[#This Row],[Good Units]]/Table3[[#This Row],[Units Produced]]</f>
        <v>0.9472573839662447</v>
      </c>
      <c r="X837" s="2">
        <f>Table3[[#This Row],[Total Operating Time (minutes)]]/Table3[[#This Row],[Units Produced]]</f>
        <v>1.1877637130801688</v>
      </c>
      <c r="Y837" s="2">
        <f>Table3[[#This Row],[Defective Units]]/Table3[[#This Row],[Units Produced]]</f>
        <v>5.2742616033755275E-2</v>
      </c>
      <c r="Z837" s="4">
        <f ca="1">Table3[[#This Row],[Total Operating Time (minutes)]]/Table3[[#This Row],[Available Time(minutes)]]</f>
        <v>8.661538461538461</v>
      </c>
      <c r="AA837" s="2">
        <f>Table3[[#This Row],[Good Units]]/Table3[[#This Row],[Units Produced]]</f>
        <v>0.9472573839662447</v>
      </c>
      <c r="AB837" s="2">
        <f>Table3[[#This Row],[Scrap Units]]/Table3[[#This Row],[Units Produced]]</f>
        <v>1.0548523206751054E-2</v>
      </c>
      <c r="AC837" s="4">
        <f>Table3[[#This Row],[Units Produced]]/Table3[[#This Row],[Shift]]</f>
        <v>237</v>
      </c>
      <c r="AD837" s="2">
        <f>Table3[[#This Row],[Units Produced]]/Table3[[#This Row],[Max Capacity]]</f>
        <v>0.7719869706840391</v>
      </c>
      <c r="AE837" s="4">
        <f>Table3[[#This Row],[Repair Time (minutes)]]/Table3[[#This Row],[Number of Repairs]]</f>
        <v>22</v>
      </c>
      <c r="AF837" s="4">
        <f ca="1">Table3[[#This Row],[Total Operating Time (minutes)]]/Table3[[#This Row],[Number of failures]]</f>
        <v>140.75</v>
      </c>
      <c r="AG837" s="4">
        <f>Table3[[#This Row],[Orders Fulfilled]]/Table3[[#This Row],[Orders Received]]</f>
        <v>0.87878787878787878</v>
      </c>
      <c r="AH837" s="4">
        <f>Table3[[#This Row],[Units Produced]]/Table3[[#This Row],[Energy Consumed (kWh)]]</f>
        <v>2.4261657368070839</v>
      </c>
    </row>
    <row r="838" spans="1:34" x14ac:dyDescent="0.3">
      <c r="A838" s="1">
        <f t="shared" ca="1" si="52"/>
        <v>45278</v>
      </c>
      <c r="B838">
        <v>2</v>
      </c>
      <c r="C838" t="s">
        <v>19</v>
      </c>
      <c r="D838">
        <v>665</v>
      </c>
      <c r="E838">
        <v>644</v>
      </c>
      <c r="F838">
        <v>21</v>
      </c>
      <c r="G838">
        <f t="shared" ca="1" si="53"/>
        <v>69</v>
      </c>
      <c r="H838">
        <v>45</v>
      </c>
      <c r="I838">
        <v>431</v>
      </c>
      <c r="J838">
        <v>2</v>
      </c>
      <c r="K838">
        <v>158.96</v>
      </c>
      <c r="L838">
        <v>51</v>
      </c>
      <c r="M838">
        <v>59</v>
      </c>
      <c r="N838">
        <v>2.04</v>
      </c>
      <c r="O838">
        <v>657</v>
      </c>
      <c r="P838">
        <f t="shared" ca="1" si="54"/>
        <v>6</v>
      </c>
      <c r="Q838">
        <v>29</v>
      </c>
      <c r="R838">
        <v>1</v>
      </c>
      <c r="S838">
        <v>4.7300000000000004</v>
      </c>
      <c r="T838">
        <f t="shared" ca="1" si="55"/>
        <v>504</v>
      </c>
      <c r="U838" s="2">
        <f ca="1">Table3[[#This Row],[Total Operating Time (minutes)]]/Table3[[#This Row],[Production planning Time(minutes)]]</f>
        <v>0.85515873015873012</v>
      </c>
      <c r="V838" s="2">
        <f>Table3[[#This Row],[Units Produced]]/Table3[[#This Row],[Max Capacity]]</f>
        <v>1.0121765601217656</v>
      </c>
      <c r="W838" s="2">
        <f>Table3[[#This Row],[Good Units]]/Table3[[#This Row],[Units Produced]]</f>
        <v>0.96842105263157896</v>
      </c>
      <c r="X838" s="2">
        <f>Table3[[#This Row],[Total Operating Time (minutes)]]/Table3[[#This Row],[Units Produced]]</f>
        <v>0.64812030075187965</v>
      </c>
      <c r="Y838" s="2">
        <f>Table3[[#This Row],[Defective Units]]/Table3[[#This Row],[Units Produced]]</f>
        <v>3.1578947368421054E-2</v>
      </c>
      <c r="Z838" s="4">
        <f ca="1">Table3[[#This Row],[Total Operating Time (minutes)]]/Table3[[#This Row],[Available Time(minutes)]]</f>
        <v>6.2463768115942031</v>
      </c>
      <c r="AA838" s="2">
        <f>Table3[[#This Row],[Good Units]]/Table3[[#This Row],[Units Produced]]</f>
        <v>0.96842105263157896</v>
      </c>
      <c r="AB838" s="2">
        <f>Table3[[#This Row],[Scrap Units]]/Table3[[#This Row],[Units Produced]]</f>
        <v>3.0075187969924814E-3</v>
      </c>
      <c r="AC838" s="4">
        <f>Table3[[#This Row],[Units Produced]]/Table3[[#This Row],[Shift]]</f>
        <v>332.5</v>
      </c>
      <c r="AD838" s="2">
        <f>Table3[[#This Row],[Units Produced]]/Table3[[#This Row],[Max Capacity]]</f>
        <v>1.0121765601217656</v>
      </c>
      <c r="AE838" s="4">
        <f>Table3[[#This Row],[Repair Time (minutes)]]/Table3[[#This Row],[Number of Repairs]]</f>
        <v>29</v>
      </c>
      <c r="AF838" s="4">
        <f ca="1">Table3[[#This Row],[Total Operating Time (minutes)]]/Table3[[#This Row],[Number of failures]]</f>
        <v>71.833333333333329</v>
      </c>
      <c r="AG838" s="4">
        <f>Table3[[#This Row],[Orders Fulfilled]]/Table3[[#This Row],[Orders Received]]</f>
        <v>0.86440677966101698</v>
      </c>
      <c r="AH838" s="4">
        <f>Table3[[#This Row],[Units Produced]]/Table3[[#This Row],[Energy Consumed (kWh)]]</f>
        <v>4.1834423754403618</v>
      </c>
    </row>
    <row r="839" spans="1:34" x14ac:dyDescent="0.3">
      <c r="A839" s="1">
        <f t="shared" ca="1" si="52"/>
        <v>45084</v>
      </c>
      <c r="B839">
        <v>2</v>
      </c>
      <c r="C839" t="s">
        <v>18</v>
      </c>
      <c r="D839">
        <v>612</v>
      </c>
      <c r="E839">
        <v>602</v>
      </c>
      <c r="F839">
        <v>10</v>
      </c>
      <c r="G839">
        <f t="shared" ca="1" si="53"/>
        <v>65</v>
      </c>
      <c r="H839">
        <v>59</v>
      </c>
      <c r="I839">
        <v>569</v>
      </c>
      <c r="J839">
        <v>10</v>
      </c>
      <c r="K839">
        <v>111.91</v>
      </c>
      <c r="L839">
        <v>39</v>
      </c>
      <c r="M839">
        <v>62</v>
      </c>
      <c r="N839">
        <v>4.24</v>
      </c>
      <c r="O839">
        <v>603</v>
      </c>
      <c r="P839">
        <f t="shared" ca="1" si="54"/>
        <v>2</v>
      </c>
      <c r="Q839">
        <v>24</v>
      </c>
      <c r="R839">
        <v>1</v>
      </c>
      <c r="S839">
        <v>5.16</v>
      </c>
      <c r="T839">
        <f t="shared" ca="1" si="55"/>
        <v>558</v>
      </c>
      <c r="U839" s="2">
        <f ca="1">Table3[[#This Row],[Total Operating Time (minutes)]]/Table3[[#This Row],[Production planning Time(minutes)]]</f>
        <v>1.0197132616487454</v>
      </c>
      <c r="V839" s="2">
        <f>Table3[[#This Row],[Units Produced]]/Table3[[#This Row],[Max Capacity]]</f>
        <v>1.0149253731343284</v>
      </c>
      <c r="W839" s="2">
        <f>Table3[[#This Row],[Good Units]]/Table3[[#This Row],[Units Produced]]</f>
        <v>0.9836601307189542</v>
      </c>
      <c r="X839" s="2">
        <f>Table3[[#This Row],[Total Operating Time (minutes)]]/Table3[[#This Row],[Units Produced]]</f>
        <v>0.9297385620915033</v>
      </c>
      <c r="Y839" s="2">
        <f>Table3[[#This Row],[Defective Units]]/Table3[[#This Row],[Units Produced]]</f>
        <v>1.6339869281045753E-2</v>
      </c>
      <c r="Z839" s="4">
        <f ca="1">Table3[[#This Row],[Total Operating Time (minutes)]]/Table3[[#This Row],[Available Time(minutes)]]</f>
        <v>8.7538461538461547</v>
      </c>
      <c r="AA839" s="2">
        <f>Table3[[#This Row],[Good Units]]/Table3[[#This Row],[Units Produced]]</f>
        <v>0.9836601307189542</v>
      </c>
      <c r="AB839" s="2">
        <f>Table3[[#This Row],[Scrap Units]]/Table3[[#This Row],[Units Produced]]</f>
        <v>1.6339869281045753E-2</v>
      </c>
      <c r="AC839" s="4">
        <f>Table3[[#This Row],[Units Produced]]/Table3[[#This Row],[Shift]]</f>
        <v>306</v>
      </c>
      <c r="AD839" s="2">
        <f>Table3[[#This Row],[Units Produced]]/Table3[[#This Row],[Max Capacity]]</f>
        <v>1.0149253731343284</v>
      </c>
      <c r="AE839" s="4">
        <f>Table3[[#This Row],[Repair Time (minutes)]]/Table3[[#This Row],[Number of Repairs]]</f>
        <v>24</v>
      </c>
      <c r="AF839" s="4">
        <f ca="1">Table3[[#This Row],[Total Operating Time (minutes)]]/Table3[[#This Row],[Number of failures]]</f>
        <v>284.5</v>
      </c>
      <c r="AG839" s="4">
        <f>Table3[[#This Row],[Orders Fulfilled]]/Table3[[#This Row],[Orders Received]]</f>
        <v>0.62903225806451613</v>
      </c>
      <c r="AH839" s="4">
        <f>Table3[[#This Row],[Units Produced]]/Table3[[#This Row],[Energy Consumed (kWh)]]</f>
        <v>5.4686801894379418</v>
      </c>
    </row>
    <row r="840" spans="1:34" x14ac:dyDescent="0.3">
      <c r="A840" s="1">
        <f t="shared" ca="1" si="52"/>
        <v>45119</v>
      </c>
      <c r="B840">
        <v>3</v>
      </c>
      <c r="C840" t="s">
        <v>19</v>
      </c>
      <c r="D840">
        <v>621</v>
      </c>
      <c r="E840">
        <v>596</v>
      </c>
      <c r="F840">
        <v>25</v>
      </c>
      <c r="G840">
        <f t="shared" ca="1" si="53"/>
        <v>67</v>
      </c>
      <c r="H840">
        <v>21</v>
      </c>
      <c r="I840">
        <v>407</v>
      </c>
      <c r="J840">
        <v>2</v>
      </c>
      <c r="K840">
        <v>143.38999999999999</v>
      </c>
      <c r="L840">
        <v>60</v>
      </c>
      <c r="M840">
        <v>47</v>
      </c>
      <c r="N840">
        <v>4.3099999999999996</v>
      </c>
      <c r="O840">
        <v>640</v>
      </c>
      <c r="P840">
        <f t="shared" ca="1" si="54"/>
        <v>1</v>
      </c>
      <c r="Q840">
        <v>37</v>
      </c>
      <c r="R840">
        <v>3</v>
      </c>
      <c r="S840">
        <v>7.14</v>
      </c>
      <c r="T840">
        <f t="shared" ca="1" si="55"/>
        <v>555</v>
      </c>
      <c r="U840" s="2">
        <f ca="1">Table3[[#This Row],[Total Operating Time (minutes)]]/Table3[[#This Row],[Production planning Time(minutes)]]</f>
        <v>0.73333333333333328</v>
      </c>
      <c r="V840" s="2">
        <f>Table3[[#This Row],[Units Produced]]/Table3[[#This Row],[Max Capacity]]</f>
        <v>0.97031250000000002</v>
      </c>
      <c r="W840" s="2">
        <f>Table3[[#This Row],[Good Units]]/Table3[[#This Row],[Units Produced]]</f>
        <v>0.95974235104669892</v>
      </c>
      <c r="X840" s="2">
        <f>Table3[[#This Row],[Total Operating Time (minutes)]]/Table3[[#This Row],[Units Produced]]</f>
        <v>0.65539452495974238</v>
      </c>
      <c r="Y840" s="2">
        <f>Table3[[#This Row],[Defective Units]]/Table3[[#This Row],[Units Produced]]</f>
        <v>4.0257648953301126E-2</v>
      </c>
      <c r="Z840" s="4">
        <f ca="1">Table3[[#This Row],[Total Operating Time (minutes)]]/Table3[[#This Row],[Available Time(minutes)]]</f>
        <v>6.0746268656716422</v>
      </c>
      <c r="AA840" s="2">
        <f>Table3[[#This Row],[Good Units]]/Table3[[#This Row],[Units Produced]]</f>
        <v>0.95974235104669892</v>
      </c>
      <c r="AB840" s="2">
        <f>Table3[[#This Row],[Scrap Units]]/Table3[[#This Row],[Units Produced]]</f>
        <v>3.2206119162640902E-3</v>
      </c>
      <c r="AC840" s="4">
        <f>Table3[[#This Row],[Units Produced]]/Table3[[#This Row],[Shift]]</f>
        <v>207</v>
      </c>
      <c r="AD840" s="2">
        <f>Table3[[#This Row],[Units Produced]]/Table3[[#This Row],[Max Capacity]]</f>
        <v>0.97031250000000002</v>
      </c>
      <c r="AE840" s="4">
        <f>Table3[[#This Row],[Repair Time (minutes)]]/Table3[[#This Row],[Number of Repairs]]</f>
        <v>12.333333333333334</v>
      </c>
      <c r="AF840" s="4">
        <f ca="1">Table3[[#This Row],[Total Operating Time (minutes)]]/Table3[[#This Row],[Number of failures]]</f>
        <v>407</v>
      </c>
      <c r="AG840" s="4">
        <f>Table3[[#This Row],[Orders Fulfilled]]/Table3[[#This Row],[Orders Received]]</f>
        <v>1.2765957446808511</v>
      </c>
      <c r="AH840" s="4">
        <f>Table3[[#This Row],[Units Produced]]/Table3[[#This Row],[Energy Consumed (kWh)]]</f>
        <v>4.3308459446265433</v>
      </c>
    </row>
    <row r="841" spans="1:34" x14ac:dyDescent="0.3">
      <c r="A841" s="1">
        <f t="shared" ca="1" si="52"/>
        <v>45029</v>
      </c>
      <c r="B841">
        <v>3</v>
      </c>
      <c r="C841" t="s">
        <v>18</v>
      </c>
      <c r="D841">
        <v>622</v>
      </c>
      <c r="E841">
        <v>610</v>
      </c>
      <c r="F841">
        <v>12</v>
      </c>
      <c r="G841">
        <f t="shared" ca="1" si="53"/>
        <v>70</v>
      </c>
      <c r="H841">
        <v>10</v>
      </c>
      <c r="I841">
        <v>537</v>
      </c>
      <c r="J841">
        <v>7</v>
      </c>
      <c r="K841">
        <v>102.24</v>
      </c>
      <c r="L841">
        <v>51</v>
      </c>
      <c r="M841">
        <v>62</v>
      </c>
      <c r="N841">
        <v>2.79</v>
      </c>
      <c r="O841">
        <v>700</v>
      </c>
      <c r="P841">
        <f t="shared" ca="1" si="54"/>
        <v>7</v>
      </c>
      <c r="Q841">
        <v>31</v>
      </c>
      <c r="R841">
        <v>2</v>
      </c>
      <c r="S841">
        <v>6.34</v>
      </c>
      <c r="T841">
        <f t="shared" ca="1" si="55"/>
        <v>542</v>
      </c>
      <c r="U841" s="2">
        <f ca="1">Table3[[#This Row],[Total Operating Time (minutes)]]/Table3[[#This Row],[Production planning Time(minutes)]]</f>
        <v>0.9907749077490775</v>
      </c>
      <c r="V841" s="2">
        <f>Table3[[#This Row],[Units Produced]]/Table3[[#This Row],[Max Capacity]]</f>
        <v>0.88857142857142857</v>
      </c>
      <c r="W841" s="2">
        <f>Table3[[#This Row],[Good Units]]/Table3[[#This Row],[Units Produced]]</f>
        <v>0.98070739549839225</v>
      </c>
      <c r="X841" s="2">
        <f>Table3[[#This Row],[Total Operating Time (minutes)]]/Table3[[#This Row],[Units Produced]]</f>
        <v>0.86334405144694537</v>
      </c>
      <c r="Y841" s="2">
        <f>Table3[[#This Row],[Defective Units]]/Table3[[#This Row],[Units Produced]]</f>
        <v>1.9292604501607719E-2</v>
      </c>
      <c r="Z841" s="4">
        <f ca="1">Table3[[#This Row],[Total Operating Time (minutes)]]/Table3[[#This Row],[Available Time(minutes)]]</f>
        <v>7.6714285714285717</v>
      </c>
      <c r="AA841" s="2">
        <f>Table3[[#This Row],[Good Units]]/Table3[[#This Row],[Units Produced]]</f>
        <v>0.98070739549839225</v>
      </c>
      <c r="AB841" s="2">
        <f>Table3[[#This Row],[Scrap Units]]/Table3[[#This Row],[Units Produced]]</f>
        <v>1.1254019292604502E-2</v>
      </c>
      <c r="AC841" s="4">
        <f>Table3[[#This Row],[Units Produced]]/Table3[[#This Row],[Shift]]</f>
        <v>207.33333333333334</v>
      </c>
      <c r="AD841" s="2">
        <f>Table3[[#This Row],[Units Produced]]/Table3[[#This Row],[Max Capacity]]</f>
        <v>0.88857142857142857</v>
      </c>
      <c r="AE841" s="4">
        <f>Table3[[#This Row],[Repair Time (minutes)]]/Table3[[#This Row],[Number of Repairs]]</f>
        <v>15.5</v>
      </c>
      <c r="AF841" s="4">
        <f ca="1">Table3[[#This Row],[Total Operating Time (minutes)]]/Table3[[#This Row],[Number of failures]]</f>
        <v>76.714285714285708</v>
      </c>
      <c r="AG841" s="4">
        <f>Table3[[#This Row],[Orders Fulfilled]]/Table3[[#This Row],[Orders Received]]</f>
        <v>0.82258064516129037</v>
      </c>
      <c r="AH841" s="4">
        <f>Table3[[#This Row],[Units Produced]]/Table3[[#This Row],[Energy Consumed (kWh)]]</f>
        <v>6.0837245696400633</v>
      </c>
    </row>
    <row r="842" spans="1:34" x14ac:dyDescent="0.3">
      <c r="A842" s="1">
        <f t="shared" ca="1" si="52"/>
        <v>44950</v>
      </c>
      <c r="B842">
        <v>3</v>
      </c>
      <c r="C842" t="s">
        <v>17</v>
      </c>
      <c r="D842">
        <v>644</v>
      </c>
      <c r="E842">
        <v>631</v>
      </c>
      <c r="F842">
        <v>13</v>
      </c>
      <c r="G842">
        <f t="shared" ca="1" si="53"/>
        <v>67</v>
      </c>
      <c r="H842">
        <v>60</v>
      </c>
      <c r="I842">
        <v>493</v>
      </c>
      <c r="J842">
        <v>4</v>
      </c>
      <c r="K842">
        <v>131.22999999999999</v>
      </c>
      <c r="L842">
        <v>39</v>
      </c>
      <c r="M842">
        <v>61</v>
      </c>
      <c r="N842">
        <v>2.33</v>
      </c>
      <c r="O842">
        <v>675</v>
      </c>
      <c r="P842">
        <f t="shared" ca="1" si="54"/>
        <v>1</v>
      </c>
      <c r="Q842">
        <v>26</v>
      </c>
      <c r="R842">
        <v>2</v>
      </c>
      <c r="S842">
        <v>6.09</v>
      </c>
      <c r="T842">
        <f t="shared" ca="1" si="55"/>
        <v>510</v>
      </c>
      <c r="U842" s="2">
        <f ca="1">Table3[[#This Row],[Total Operating Time (minutes)]]/Table3[[#This Row],[Production planning Time(minutes)]]</f>
        <v>0.96666666666666667</v>
      </c>
      <c r="V842" s="2">
        <f>Table3[[#This Row],[Units Produced]]/Table3[[#This Row],[Max Capacity]]</f>
        <v>0.95407407407407407</v>
      </c>
      <c r="W842" s="2">
        <f>Table3[[#This Row],[Good Units]]/Table3[[#This Row],[Units Produced]]</f>
        <v>0.97981366459627328</v>
      </c>
      <c r="X842" s="2">
        <f>Table3[[#This Row],[Total Operating Time (minutes)]]/Table3[[#This Row],[Units Produced]]</f>
        <v>0.76552795031055898</v>
      </c>
      <c r="Y842" s="2">
        <f>Table3[[#This Row],[Defective Units]]/Table3[[#This Row],[Units Produced]]</f>
        <v>2.0186335403726708E-2</v>
      </c>
      <c r="Z842" s="4">
        <f ca="1">Table3[[#This Row],[Total Operating Time (minutes)]]/Table3[[#This Row],[Available Time(minutes)]]</f>
        <v>7.3582089552238807</v>
      </c>
      <c r="AA842" s="2">
        <f>Table3[[#This Row],[Good Units]]/Table3[[#This Row],[Units Produced]]</f>
        <v>0.97981366459627328</v>
      </c>
      <c r="AB842" s="2">
        <f>Table3[[#This Row],[Scrap Units]]/Table3[[#This Row],[Units Produced]]</f>
        <v>6.2111801242236021E-3</v>
      </c>
      <c r="AC842" s="4">
        <f>Table3[[#This Row],[Units Produced]]/Table3[[#This Row],[Shift]]</f>
        <v>214.66666666666666</v>
      </c>
      <c r="AD842" s="2">
        <f>Table3[[#This Row],[Units Produced]]/Table3[[#This Row],[Max Capacity]]</f>
        <v>0.95407407407407407</v>
      </c>
      <c r="AE842" s="4">
        <f>Table3[[#This Row],[Repair Time (minutes)]]/Table3[[#This Row],[Number of Repairs]]</f>
        <v>13</v>
      </c>
      <c r="AF842" s="4">
        <f ca="1">Table3[[#This Row],[Total Operating Time (minutes)]]/Table3[[#This Row],[Number of failures]]</f>
        <v>493</v>
      </c>
      <c r="AG842" s="4">
        <f>Table3[[#This Row],[Orders Fulfilled]]/Table3[[#This Row],[Orders Received]]</f>
        <v>0.63934426229508201</v>
      </c>
      <c r="AH842" s="4">
        <f>Table3[[#This Row],[Units Produced]]/Table3[[#This Row],[Energy Consumed (kWh)]]</f>
        <v>4.9074144631562913</v>
      </c>
    </row>
    <row r="843" spans="1:34" x14ac:dyDescent="0.3">
      <c r="A843" s="1">
        <f t="shared" ca="1" si="52"/>
        <v>45011</v>
      </c>
      <c r="B843">
        <v>3</v>
      </c>
      <c r="C843" t="s">
        <v>17</v>
      </c>
      <c r="D843">
        <v>653</v>
      </c>
      <c r="E843">
        <v>638</v>
      </c>
      <c r="F843">
        <v>15</v>
      </c>
      <c r="G843">
        <f t="shared" ca="1" si="53"/>
        <v>65</v>
      </c>
      <c r="H843">
        <v>47</v>
      </c>
      <c r="I843">
        <v>405</v>
      </c>
      <c r="J843">
        <v>9</v>
      </c>
      <c r="K843">
        <v>132.29</v>
      </c>
      <c r="L843">
        <v>35</v>
      </c>
      <c r="M843">
        <v>36</v>
      </c>
      <c r="N843">
        <v>2.4900000000000002</v>
      </c>
      <c r="O843">
        <v>659</v>
      </c>
      <c r="P843">
        <f t="shared" ca="1" si="54"/>
        <v>3</v>
      </c>
      <c r="Q843">
        <v>21</v>
      </c>
      <c r="R843">
        <v>1</v>
      </c>
      <c r="S843">
        <v>7.76</v>
      </c>
      <c r="T843">
        <f t="shared" ca="1" si="55"/>
        <v>510</v>
      </c>
      <c r="U843" s="2">
        <f ca="1">Table3[[#This Row],[Total Operating Time (minutes)]]/Table3[[#This Row],[Production planning Time(minutes)]]</f>
        <v>0.79411764705882348</v>
      </c>
      <c r="V843" s="2">
        <f>Table3[[#This Row],[Units Produced]]/Table3[[#This Row],[Max Capacity]]</f>
        <v>0.99089529590288317</v>
      </c>
      <c r="W843" s="2">
        <f>Table3[[#This Row],[Good Units]]/Table3[[#This Row],[Units Produced]]</f>
        <v>0.97702909647779479</v>
      </c>
      <c r="X843" s="2">
        <f>Table3[[#This Row],[Total Operating Time (minutes)]]/Table3[[#This Row],[Units Produced]]</f>
        <v>0.62021439509954057</v>
      </c>
      <c r="Y843" s="2">
        <f>Table3[[#This Row],[Defective Units]]/Table3[[#This Row],[Units Produced]]</f>
        <v>2.2970903522205207E-2</v>
      </c>
      <c r="Z843" s="4">
        <f ca="1">Table3[[#This Row],[Total Operating Time (minutes)]]/Table3[[#This Row],[Available Time(minutes)]]</f>
        <v>6.2307692307692308</v>
      </c>
      <c r="AA843" s="2">
        <f>Table3[[#This Row],[Good Units]]/Table3[[#This Row],[Units Produced]]</f>
        <v>0.97702909647779479</v>
      </c>
      <c r="AB843" s="2">
        <f>Table3[[#This Row],[Scrap Units]]/Table3[[#This Row],[Units Produced]]</f>
        <v>1.3782542113323124E-2</v>
      </c>
      <c r="AC843" s="4">
        <f>Table3[[#This Row],[Units Produced]]/Table3[[#This Row],[Shift]]</f>
        <v>217.66666666666666</v>
      </c>
      <c r="AD843" s="2">
        <f>Table3[[#This Row],[Units Produced]]/Table3[[#This Row],[Max Capacity]]</f>
        <v>0.99089529590288317</v>
      </c>
      <c r="AE843" s="4">
        <f>Table3[[#This Row],[Repair Time (minutes)]]/Table3[[#This Row],[Number of Repairs]]</f>
        <v>21</v>
      </c>
      <c r="AF843" s="4">
        <f ca="1">Table3[[#This Row],[Total Operating Time (minutes)]]/Table3[[#This Row],[Number of failures]]</f>
        <v>135</v>
      </c>
      <c r="AG843" s="4">
        <f>Table3[[#This Row],[Orders Fulfilled]]/Table3[[#This Row],[Orders Received]]</f>
        <v>0.97222222222222221</v>
      </c>
      <c r="AH843" s="4">
        <f>Table3[[#This Row],[Units Produced]]/Table3[[#This Row],[Energy Consumed (kWh)]]</f>
        <v>4.9361251795298209</v>
      </c>
    </row>
    <row r="844" spans="1:34" x14ac:dyDescent="0.3">
      <c r="A844" s="1">
        <f t="shared" ca="1" si="52"/>
        <v>44983</v>
      </c>
      <c r="B844">
        <v>3</v>
      </c>
      <c r="C844" t="s">
        <v>19</v>
      </c>
      <c r="D844">
        <v>597</v>
      </c>
      <c r="E844">
        <v>574</v>
      </c>
      <c r="F844">
        <v>23</v>
      </c>
      <c r="G844">
        <f t="shared" ca="1" si="53"/>
        <v>61</v>
      </c>
      <c r="H844">
        <v>23</v>
      </c>
      <c r="I844">
        <v>422</v>
      </c>
      <c r="J844">
        <v>6</v>
      </c>
      <c r="K844">
        <v>170.13</v>
      </c>
      <c r="L844">
        <v>44</v>
      </c>
      <c r="M844">
        <v>57</v>
      </c>
      <c r="N844">
        <v>2.42</v>
      </c>
      <c r="O844">
        <v>621</v>
      </c>
      <c r="P844">
        <f t="shared" ca="1" si="54"/>
        <v>2</v>
      </c>
      <c r="Q844">
        <v>21</v>
      </c>
      <c r="R844">
        <v>4</v>
      </c>
      <c r="S844">
        <v>3.86</v>
      </c>
      <c r="T844">
        <f t="shared" ca="1" si="55"/>
        <v>578</v>
      </c>
      <c r="U844" s="2">
        <f ca="1">Table3[[#This Row],[Total Operating Time (minutes)]]/Table3[[#This Row],[Production planning Time(minutes)]]</f>
        <v>0.73010380622837368</v>
      </c>
      <c r="V844" s="2">
        <f>Table3[[#This Row],[Units Produced]]/Table3[[#This Row],[Max Capacity]]</f>
        <v>0.96135265700483097</v>
      </c>
      <c r="W844" s="2">
        <f>Table3[[#This Row],[Good Units]]/Table3[[#This Row],[Units Produced]]</f>
        <v>0.96147403685092125</v>
      </c>
      <c r="X844" s="2">
        <f>Table3[[#This Row],[Total Operating Time (minutes)]]/Table3[[#This Row],[Units Produced]]</f>
        <v>0.70686767169179232</v>
      </c>
      <c r="Y844" s="2">
        <f>Table3[[#This Row],[Defective Units]]/Table3[[#This Row],[Units Produced]]</f>
        <v>3.8525963149078725E-2</v>
      </c>
      <c r="Z844" s="4">
        <f ca="1">Table3[[#This Row],[Total Operating Time (minutes)]]/Table3[[#This Row],[Available Time(minutes)]]</f>
        <v>6.918032786885246</v>
      </c>
      <c r="AA844" s="2">
        <f>Table3[[#This Row],[Good Units]]/Table3[[#This Row],[Units Produced]]</f>
        <v>0.96147403685092125</v>
      </c>
      <c r="AB844" s="2">
        <f>Table3[[#This Row],[Scrap Units]]/Table3[[#This Row],[Units Produced]]</f>
        <v>1.0050251256281407E-2</v>
      </c>
      <c r="AC844" s="4">
        <f>Table3[[#This Row],[Units Produced]]/Table3[[#This Row],[Shift]]</f>
        <v>199</v>
      </c>
      <c r="AD844" s="2">
        <f>Table3[[#This Row],[Units Produced]]/Table3[[#This Row],[Max Capacity]]</f>
        <v>0.96135265700483097</v>
      </c>
      <c r="AE844" s="4">
        <f>Table3[[#This Row],[Repair Time (minutes)]]/Table3[[#This Row],[Number of Repairs]]</f>
        <v>5.25</v>
      </c>
      <c r="AF844" s="4">
        <f ca="1">Table3[[#This Row],[Total Operating Time (minutes)]]/Table3[[#This Row],[Number of failures]]</f>
        <v>211</v>
      </c>
      <c r="AG844" s="4">
        <f>Table3[[#This Row],[Orders Fulfilled]]/Table3[[#This Row],[Orders Received]]</f>
        <v>0.77192982456140347</v>
      </c>
      <c r="AH844" s="4">
        <f>Table3[[#This Row],[Units Produced]]/Table3[[#This Row],[Energy Consumed (kWh)]]</f>
        <v>3.5090812907776407</v>
      </c>
    </row>
    <row r="845" spans="1:34" x14ac:dyDescent="0.3">
      <c r="A845" s="1">
        <f t="shared" ca="1" si="52"/>
        <v>44955</v>
      </c>
      <c r="B845">
        <v>3</v>
      </c>
      <c r="C845" t="s">
        <v>21</v>
      </c>
      <c r="D845">
        <v>590</v>
      </c>
      <c r="E845">
        <v>568</v>
      </c>
      <c r="F845">
        <v>22</v>
      </c>
      <c r="G845">
        <f t="shared" ca="1" si="53"/>
        <v>60</v>
      </c>
      <c r="H845">
        <v>37</v>
      </c>
      <c r="I845">
        <v>479</v>
      </c>
      <c r="J845">
        <v>5</v>
      </c>
      <c r="K845">
        <v>114.31</v>
      </c>
      <c r="L845">
        <v>44</v>
      </c>
      <c r="M845">
        <v>61</v>
      </c>
      <c r="N845">
        <v>4.1500000000000004</v>
      </c>
      <c r="O845">
        <v>618</v>
      </c>
      <c r="P845">
        <f t="shared" ca="1" si="54"/>
        <v>2</v>
      </c>
      <c r="Q845">
        <v>21</v>
      </c>
      <c r="R845">
        <v>2</v>
      </c>
      <c r="S845">
        <v>5.52</v>
      </c>
      <c r="T845">
        <f t="shared" ca="1" si="55"/>
        <v>576</v>
      </c>
      <c r="U845" s="2">
        <f ca="1">Table3[[#This Row],[Total Operating Time (minutes)]]/Table3[[#This Row],[Production planning Time(minutes)]]</f>
        <v>0.83159722222222221</v>
      </c>
      <c r="V845" s="2">
        <f>Table3[[#This Row],[Units Produced]]/Table3[[#This Row],[Max Capacity]]</f>
        <v>0.95469255663430419</v>
      </c>
      <c r="W845" s="2">
        <f>Table3[[#This Row],[Good Units]]/Table3[[#This Row],[Units Produced]]</f>
        <v>0.96271186440677969</v>
      </c>
      <c r="X845" s="2">
        <f>Table3[[#This Row],[Total Operating Time (minutes)]]/Table3[[#This Row],[Units Produced]]</f>
        <v>0.81186440677966099</v>
      </c>
      <c r="Y845" s="2">
        <f>Table3[[#This Row],[Defective Units]]/Table3[[#This Row],[Units Produced]]</f>
        <v>3.7288135593220341E-2</v>
      </c>
      <c r="Z845" s="4">
        <f ca="1">Table3[[#This Row],[Total Operating Time (minutes)]]/Table3[[#This Row],[Available Time(minutes)]]</f>
        <v>7.9833333333333334</v>
      </c>
      <c r="AA845" s="2">
        <f>Table3[[#This Row],[Good Units]]/Table3[[#This Row],[Units Produced]]</f>
        <v>0.96271186440677969</v>
      </c>
      <c r="AB845" s="2">
        <f>Table3[[#This Row],[Scrap Units]]/Table3[[#This Row],[Units Produced]]</f>
        <v>8.4745762711864406E-3</v>
      </c>
      <c r="AC845" s="4">
        <f>Table3[[#This Row],[Units Produced]]/Table3[[#This Row],[Shift]]</f>
        <v>196.66666666666666</v>
      </c>
      <c r="AD845" s="2">
        <f>Table3[[#This Row],[Units Produced]]/Table3[[#This Row],[Max Capacity]]</f>
        <v>0.95469255663430419</v>
      </c>
      <c r="AE845" s="4">
        <f>Table3[[#This Row],[Repair Time (minutes)]]/Table3[[#This Row],[Number of Repairs]]</f>
        <v>10.5</v>
      </c>
      <c r="AF845" s="4">
        <f ca="1">Table3[[#This Row],[Total Operating Time (minutes)]]/Table3[[#This Row],[Number of failures]]</f>
        <v>239.5</v>
      </c>
      <c r="AG845" s="4">
        <f>Table3[[#This Row],[Orders Fulfilled]]/Table3[[#This Row],[Orders Received]]</f>
        <v>0.72131147540983609</v>
      </c>
      <c r="AH845" s="4">
        <f>Table3[[#This Row],[Units Produced]]/Table3[[#This Row],[Energy Consumed (kWh)]]</f>
        <v>5.1614032018196134</v>
      </c>
    </row>
    <row r="846" spans="1:34" x14ac:dyDescent="0.3">
      <c r="A846" s="1">
        <f t="shared" ca="1" si="52"/>
        <v>45025</v>
      </c>
      <c r="B846">
        <v>1</v>
      </c>
      <c r="C846" t="s">
        <v>18</v>
      </c>
      <c r="D846">
        <v>449</v>
      </c>
      <c r="E846">
        <v>426</v>
      </c>
      <c r="F846">
        <v>23</v>
      </c>
      <c r="G846">
        <f t="shared" ca="1" si="53"/>
        <v>66</v>
      </c>
      <c r="H846">
        <v>49</v>
      </c>
      <c r="I846">
        <v>533</v>
      </c>
      <c r="J846">
        <v>3</v>
      </c>
      <c r="K846">
        <v>159.59</v>
      </c>
      <c r="L846">
        <v>51</v>
      </c>
      <c r="M846">
        <v>64</v>
      </c>
      <c r="N846">
        <v>2.0699999999999998</v>
      </c>
      <c r="O846">
        <v>655</v>
      </c>
      <c r="P846">
        <f t="shared" ca="1" si="54"/>
        <v>6</v>
      </c>
      <c r="Q846">
        <v>31</v>
      </c>
      <c r="R846">
        <v>2</v>
      </c>
      <c r="S846">
        <v>4.88</v>
      </c>
      <c r="T846">
        <f t="shared" ca="1" si="55"/>
        <v>594</v>
      </c>
      <c r="U846" s="2">
        <f ca="1">Table3[[#This Row],[Total Operating Time (minutes)]]/Table3[[#This Row],[Production planning Time(minutes)]]</f>
        <v>0.89730639730639727</v>
      </c>
      <c r="V846" s="2">
        <f>Table3[[#This Row],[Units Produced]]/Table3[[#This Row],[Max Capacity]]</f>
        <v>0.68549618320610683</v>
      </c>
      <c r="W846" s="2">
        <f>Table3[[#This Row],[Good Units]]/Table3[[#This Row],[Units Produced]]</f>
        <v>0.94877505567928733</v>
      </c>
      <c r="X846" s="2">
        <f>Table3[[#This Row],[Total Operating Time (minutes)]]/Table3[[#This Row],[Units Produced]]</f>
        <v>1.1870824053452116</v>
      </c>
      <c r="Y846" s="2">
        <f>Table3[[#This Row],[Defective Units]]/Table3[[#This Row],[Units Produced]]</f>
        <v>5.1224944320712694E-2</v>
      </c>
      <c r="Z846" s="4">
        <f ca="1">Table3[[#This Row],[Total Operating Time (minutes)]]/Table3[[#This Row],[Available Time(minutes)]]</f>
        <v>8.0757575757575761</v>
      </c>
      <c r="AA846" s="2">
        <f>Table3[[#This Row],[Good Units]]/Table3[[#This Row],[Units Produced]]</f>
        <v>0.94877505567928733</v>
      </c>
      <c r="AB846" s="2">
        <f>Table3[[#This Row],[Scrap Units]]/Table3[[#This Row],[Units Produced]]</f>
        <v>6.6815144766146995E-3</v>
      </c>
      <c r="AC846" s="4">
        <f>Table3[[#This Row],[Units Produced]]/Table3[[#This Row],[Shift]]</f>
        <v>449</v>
      </c>
      <c r="AD846" s="2">
        <f>Table3[[#This Row],[Units Produced]]/Table3[[#This Row],[Max Capacity]]</f>
        <v>0.68549618320610683</v>
      </c>
      <c r="AE846" s="4">
        <f>Table3[[#This Row],[Repair Time (minutes)]]/Table3[[#This Row],[Number of Repairs]]</f>
        <v>15.5</v>
      </c>
      <c r="AF846" s="4">
        <f ca="1">Table3[[#This Row],[Total Operating Time (minutes)]]/Table3[[#This Row],[Number of failures]]</f>
        <v>88.833333333333329</v>
      </c>
      <c r="AG846" s="4">
        <f>Table3[[#This Row],[Orders Fulfilled]]/Table3[[#This Row],[Orders Received]]</f>
        <v>0.796875</v>
      </c>
      <c r="AH846" s="4">
        <f>Table3[[#This Row],[Units Produced]]/Table3[[#This Row],[Energy Consumed (kWh)]]</f>
        <v>2.813459489942979</v>
      </c>
    </row>
    <row r="847" spans="1:34" x14ac:dyDescent="0.3">
      <c r="A847" s="1">
        <f t="shared" ca="1" si="52"/>
        <v>45225</v>
      </c>
      <c r="B847">
        <v>2</v>
      </c>
      <c r="C847" t="s">
        <v>17</v>
      </c>
      <c r="D847">
        <v>625</v>
      </c>
      <c r="E847">
        <v>605</v>
      </c>
      <c r="F847">
        <v>20</v>
      </c>
      <c r="G847">
        <f t="shared" ca="1" si="53"/>
        <v>69</v>
      </c>
      <c r="H847">
        <v>45</v>
      </c>
      <c r="I847">
        <v>441</v>
      </c>
      <c r="J847">
        <v>2</v>
      </c>
      <c r="K847">
        <v>162.6</v>
      </c>
      <c r="L847">
        <v>51</v>
      </c>
      <c r="M847">
        <v>43</v>
      </c>
      <c r="N847">
        <v>2.84</v>
      </c>
      <c r="O847">
        <v>620</v>
      </c>
      <c r="P847">
        <f t="shared" ca="1" si="54"/>
        <v>5</v>
      </c>
      <c r="Q847">
        <v>31</v>
      </c>
      <c r="R847">
        <v>5</v>
      </c>
      <c r="S847">
        <v>5.36</v>
      </c>
      <c r="T847">
        <f t="shared" ca="1" si="55"/>
        <v>514</v>
      </c>
      <c r="U847" s="2">
        <f ca="1">Table3[[#This Row],[Total Operating Time (minutes)]]/Table3[[#This Row],[Production planning Time(minutes)]]</f>
        <v>0.857976653696498</v>
      </c>
      <c r="V847" s="2">
        <f>Table3[[#This Row],[Units Produced]]/Table3[[#This Row],[Max Capacity]]</f>
        <v>1.0080645161290323</v>
      </c>
      <c r="W847" s="2">
        <f>Table3[[#This Row],[Good Units]]/Table3[[#This Row],[Units Produced]]</f>
        <v>0.96799999999999997</v>
      </c>
      <c r="X847" s="2">
        <f>Table3[[#This Row],[Total Operating Time (minutes)]]/Table3[[#This Row],[Units Produced]]</f>
        <v>0.7056</v>
      </c>
      <c r="Y847" s="2">
        <f>Table3[[#This Row],[Defective Units]]/Table3[[#This Row],[Units Produced]]</f>
        <v>3.2000000000000001E-2</v>
      </c>
      <c r="Z847" s="4">
        <f ca="1">Table3[[#This Row],[Total Operating Time (minutes)]]/Table3[[#This Row],[Available Time(minutes)]]</f>
        <v>6.3913043478260869</v>
      </c>
      <c r="AA847" s="2">
        <f>Table3[[#This Row],[Good Units]]/Table3[[#This Row],[Units Produced]]</f>
        <v>0.96799999999999997</v>
      </c>
      <c r="AB847" s="2">
        <f>Table3[[#This Row],[Scrap Units]]/Table3[[#This Row],[Units Produced]]</f>
        <v>3.2000000000000002E-3</v>
      </c>
      <c r="AC847" s="4">
        <f>Table3[[#This Row],[Units Produced]]/Table3[[#This Row],[Shift]]</f>
        <v>312.5</v>
      </c>
      <c r="AD847" s="2">
        <f>Table3[[#This Row],[Units Produced]]/Table3[[#This Row],[Max Capacity]]</f>
        <v>1.0080645161290323</v>
      </c>
      <c r="AE847" s="4">
        <f>Table3[[#This Row],[Repair Time (minutes)]]/Table3[[#This Row],[Number of Repairs]]</f>
        <v>6.2</v>
      </c>
      <c r="AF847" s="4">
        <f ca="1">Table3[[#This Row],[Total Operating Time (minutes)]]/Table3[[#This Row],[Number of failures]]</f>
        <v>88.2</v>
      </c>
      <c r="AG847" s="4">
        <f>Table3[[#This Row],[Orders Fulfilled]]/Table3[[#This Row],[Orders Received]]</f>
        <v>1.1860465116279071</v>
      </c>
      <c r="AH847" s="4">
        <f>Table3[[#This Row],[Units Produced]]/Table3[[#This Row],[Energy Consumed (kWh)]]</f>
        <v>3.843788437884379</v>
      </c>
    </row>
    <row r="848" spans="1:34" x14ac:dyDescent="0.3">
      <c r="A848" s="1">
        <f t="shared" ca="1" si="52"/>
        <v>45094</v>
      </c>
      <c r="B848">
        <v>1</v>
      </c>
      <c r="C848" t="s">
        <v>21</v>
      </c>
      <c r="D848">
        <v>481</v>
      </c>
      <c r="E848">
        <v>453</v>
      </c>
      <c r="F848">
        <v>28</v>
      </c>
      <c r="G848">
        <f t="shared" ca="1" si="53"/>
        <v>66</v>
      </c>
      <c r="H848">
        <v>36</v>
      </c>
      <c r="I848">
        <v>411</v>
      </c>
      <c r="J848">
        <v>6</v>
      </c>
      <c r="K848">
        <v>110.67</v>
      </c>
      <c r="L848">
        <v>58</v>
      </c>
      <c r="M848">
        <v>56</v>
      </c>
      <c r="N848">
        <v>4.03</v>
      </c>
      <c r="O848">
        <v>685</v>
      </c>
      <c r="P848">
        <f t="shared" ca="1" si="54"/>
        <v>5</v>
      </c>
      <c r="Q848">
        <v>30</v>
      </c>
      <c r="R848">
        <v>1</v>
      </c>
      <c r="S848">
        <v>5.57</v>
      </c>
      <c r="T848">
        <f t="shared" ca="1" si="55"/>
        <v>580</v>
      </c>
      <c r="U848" s="2">
        <f ca="1">Table3[[#This Row],[Total Operating Time (minutes)]]/Table3[[#This Row],[Production planning Time(minutes)]]</f>
        <v>0.70862068965517244</v>
      </c>
      <c r="V848" s="2">
        <f>Table3[[#This Row],[Units Produced]]/Table3[[#This Row],[Max Capacity]]</f>
        <v>0.70218978102189777</v>
      </c>
      <c r="W848" s="2">
        <f>Table3[[#This Row],[Good Units]]/Table3[[#This Row],[Units Produced]]</f>
        <v>0.94178794178794178</v>
      </c>
      <c r="X848" s="2">
        <f>Table3[[#This Row],[Total Operating Time (minutes)]]/Table3[[#This Row],[Units Produced]]</f>
        <v>0.85446985446985446</v>
      </c>
      <c r="Y848" s="2">
        <f>Table3[[#This Row],[Defective Units]]/Table3[[#This Row],[Units Produced]]</f>
        <v>5.8212058212058215E-2</v>
      </c>
      <c r="Z848" s="4">
        <f ca="1">Table3[[#This Row],[Total Operating Time (minutes)]]/Table3[[#This Row],[Available Time(minutes)]]</f>
        <v>6.2272727272727275</v>
      </c>
      <c r="AA848" s="2">
        <f>Table3[[#This Row],[Good Units]]/Table3[[#This Row],[Units Produced]]</f>
        <v>0.94178794178794178</v>
      </c>
      <c r="AB848" s="2">
        <f>Table3[[#This Row],[Scrap Units]]/Table3[[#This Row],[Units Produced]]</f>
        <v>1.2474012474012475E-2</v>
      </c>
      <c r="AC848" s="4">
        <f>Table3[[#This Row],[Units Produced]]/Table3[[#This Row],[Shift]]</f>
        <v>481</v>
      </c>
      <c r="AD848" s="2">
        <f>Table3[[#This Row],[Units Produced]]/Table3[[#This Row],[Max Capacity]]</f>
        <v>0.70218978102189777</v>
      </c>
      <c r="AE848" s="4">
        <f>Table3[[#This Row],[Repair Time (minutes)]]/Table3[[#This Row],[Number of Repairs]]</f>
        <v>30</v>
      </c>
      <c r="AF848" s="4">
        <f ca="1">Table3[[#This Row],[Total Operating Time (minutes)]]/Table3[[#This Row],[Number of failures]]</f>
        <v>82.2</v>
      </c>
      <c r="AG848" s="4">
        <f>Table3[[#This Row],[Orders Fulfilled]]/Table3[[#This Row],[Orders Received]]</f>
        <v>1.0357142857142858</v>
      </c>
      <c r="AH848" s="4">
        <f>Table3[[#This Row],[Units Produced]]/Table3[[#This Row],[Energy Consumed (kWh)]]</f>
        <v>4.3462546308846122</v>
      </c>
    </row>
    <row r="849" spans="1:34" x14ac:dyDescent="0.3">
      <c r="A849" s="1">
        <f t="shared" ca="1" si="52"/>
        <v>45107</v>
      </c>
      <c r="B849">
        <v>2</v>
      </c>
      <c r="C849" t="s">
        <v>17</v>
      </c>
      <c r="D849">
        <v>604</v>
      </c>
      <c r="E849">
        <v>577</v>
      </c>
      <c r="F849">
        <v>27</v>
      </c>
      <c r="G849">
        <f t="shared" ca="1" si="53"/>
        <v>60</v>
      </c>
      <c r="H849">
        <v>15</v>
      </c>
      <c r="I849">
        <v>560</v>
      </c>
      <c r="J849">
        <v>4</v>
      </c>
      <c r="K849">
        <v>195.95</v>
      </c>
      <c r="L849">
        <v>31</v>
      </c>
      <c r="M849">
        <v>45</v>
      </c>
      <c r="N849">
        <v>3.62</v>
      </c>
      <c r="O849">
        <v>684</v>
      </c>
      <c r="P849">
        <f t="shared" ca="1" si="54"/>
        <v>2</v>
      </c>
      <c r="Q849">
        <v>29</v>
      </c>
      <c r="R849">
        <v>2</v>
      </c>
      <c r="S849">
        <v>5.16</v>
      </c>
      <c r="T849">
        <f t="shared" ca="1" si="55"/>
        <v>585</v>
      </c>
      <c r="U849" s="2">
        <f ca="1">Table3[[#This Row],[Total Operating Time (minutes)]]/Table3[[#This Row],[Production planning Time(minutes)]]</f>
        <v>0.95726495726495731</v>
      </c>
      <c r="V849" s="2">
        <f>Table3[[#This Row],[Units Produced]]/Table3[[#This Row],[Max Capacity]]</f>
        <v>0.88304093567251463</v>
      </c>
      <c r="W849" s="2">
        <f>Table3[[#This Row],[Good Units]]/Table3[[#This Row],[Units Produced]]</f>
        <v>0.95529801324503316</v>
      </c>
      <c r="X849" s="2">
        <f>Table3[[#This Row],[Total Operating Time (minutes)]]/Table3[[#This Row],[Units Produced]]</f>
        <v>0.92715231788079466</v>
      </c>
      <c r="Y849" s="2">
        <f>Table3[[#This Row],[Defective Units]]/Table3[[#This Row],[Units Produced]]</f>
        <v>4.4701986754966887E-2</v>
      </c>
      <c r="Z849" s="4">
        <f ca="1">Table3[[#This Row],[Total Operating Time (minutes)]]/Table3[[#This Row],[Available Time(minutes)]]</f>
        <v>9.3333333333333339</v>
      </c>
      <c r="AA849" s="2">
        <f>Table3[[#This Row],[Good Units]]/Table3[[#This Row],[Units Produced]]</f>
        <v>0.95529801324503316</v>
      </c>
      <c r="AB849" s="2">
        <f>Table3[[#This Row],[Scrap Units]]/Table3[[#This Row],[Units Produced]]</f>
        <v>6.6225165562913907E-3</v>
      </c>
      <c r="AC849" s="4">
        <f>Table3[[#This Row],[Units Produced]]/Table3[[#This Row],[Shift]]</f>
        <v>302</v>
      </c>
      <c r="AD849" s="2">
        <f>Table3[[#This Row],[Units Produced]]/Table3[[#This Row],[Max Capacity]]</f>
        <v>0.88304093567251463</v>
      </c>
      <c r="AE849" s="4">
        <f>Table3[[#This Row],[Repair Time (minutes)]]/Table3[[#This Row],[Number of Repairs]]</f>
        <v>14.5</v>
      </c>
      <c r="AF849" s="4">
        <f ca="1">Table3[[#This Row],[Total Operating Time (minutes)]]/Table3[[#This Row],[Number of failures]]</f>
        <v>280</v>
      </c>
      <c r="AG849" s="4">
        <f>Table3[[#This Row],[Orders Fulfilled]]/Table3[[#This Row],[Orders Received]]</f>
        <v>0.68888888888888888</v>
      </c>
      <c r="AH849" s="4">
        <f>Table3[[#This Row],[Units Produced]]/Table3[[#This Row],[Energy Consumed (kWh)]]</f>
        <v>3.0824189844348049</v>
      </c>
    </row>
    <row r="850" spans="1:34" x14ac:dyDescent="0.3">
      <c r="A850" s="1">
        <f t="shared" ca="1" si="52"/>
        <v>44977</v>
      </c>
      <c r="B850">
        <v>2</v>
      </c>
      <c r="C850" t="s">
        <v>20</v>
      </c>
      <c r="D850">
        <v>666</v>
      </c>
      <c r="E850">
        <v>639</v>
      </c>
      <c r="F850">
        <v>27</v>
      </c>
      <c r="G850">
        <f t="shared" ca="1" si="53"/>
        <v>68</v>
      </c>
      <c r="H850">
        <v>55</v>
      </c>
      <c r="I850">
        <v>543</v>
      </c>
      <c r="J850">
        <v>6</v>
      </c>
      <c r="K850">
        <v>127.56</v>
      </c>
      <c r="L850">
        <v>45</v>
      </c>
      <c r="M850">
        <v>34</v>
      </c>
      <c r="N850">
        <v>4.21</v>
      </c>
      <c r="O850">
        <v>615</v>
      </c>
      <c r="P850">
        <f t="shared" ca="1" si="54"/>
        <v>7</v>
      </c>
      <c r="Q850">
        <v>36</v>
      </c>
      <c r="R850">
        <v>1</v>
      </c>
      <c r="S850">
        <v>3.71</v>
      </c>
      <c r="T850">
        <f t="shared" ca="1" si="55"/>
        <v>536</v>
      </c>
      <c r="U850" s="2">
        <f ca="1">Table3[[#This Row],[Total Operating Time (minutes)]]/Table3[[#This Row],[Production planning Time(minutes)]]</f>
        <v>1.0130597014925373</v>
      </c>
      <c r="V850" s="2">
        <f>Table3[[#This Row],[Units Produced]]/Table3[[#This Row],[Max Capacity]]</f>
        <v>1.0829268292682928</v>
      </c>
      <c r="W850" s="2">
        <f>Table3[[#This Row],[Good Units]]/Table3[[#This Row],[Units Produced]]</f>
        <v>0.95945945945945943</v>
      </c>
      <c r="X850" s="2">
        <f>Table3[[#This Row],[Total Operating Time (minutes)]]/Table3[[#This Row],[Units Produced]]</f>
        <v>0.81531531531531531</v>
      </c>
      <c r="Y850" s="2">
        <f>Table3[[#This Row],[Defective Units]]/Table3[[#This Row],[Units Produced]]</f>
        <v>4.0540540540540543E-2</v>
      </c>
      <c r="Z850" s="4">
        <f ca="1">Table3[[#This Row],[Total Operating Time (minutes)]]/Table3[[#This Row],[Available Time(minutes)]]</f>
        <v>7.9852941176470589</v>
      </c>
      <c r="AA850" s="2">
        <f>Table3[[#This Row],[Good Units]]/Table3[[#This Row],[Units Produced]]</f>
        <v>0.95945945945945943</v>
      </c>
      <c r="AB850" s="2">
        <f>Table3[[#This Row],[Scrap Units]]/Table3[[#This Row],[Units Produced]]</f>
        <v>9.0090090090090089E-3</v>
      </c>
      <c r="AC850" s="4">
        <f>Table3[[#This Row],[Units Produced]]/Table3[[#This Row],[Shift]]</f>
        <v>333</v>
      </c>
      <c r="AD850" s="2">
        <f>Table3[[#This Row],[Units Produced]]/Table3[[#This Row],[Max Capacity]]</f>
        <v>1.0829268292682928</v>
      </c>
      <c r="AE850" s="4">
        <f>Table3[[#This Row],[Repair Time (minutes)]]/Table3[[#This Row],[Number of Repairs]]</f>
        <v>36</v>
      </c>
      <c r="AF850" s="4">
        <f ca="1">Table3[[#This Row],[Total Operating Time (minutes)]]/Table3[[#This Row],[Number of failures]]</f>
        <v>77.571428571428569</v>
      </c>
      <c r="AG850" s="4">
        <f>Table3[[#This Row],[Orders Fulfilled]]/Table3[[#This Row],[Orders Received]]</f>
        <v>1.3235294117647058</v>
      </c>
      <c r="AH850" s="4">
        <f>Table3[[#This Row],[Units Produced]]/Table3[[#This Row],[Energy Consumed (kWh)]]</f>
        <v>5.2210724365004699</v>
      </c>
    </row>
    <row r="851" spans="1:34" x14ac:dyDescent="0.3">
      <c r="A851" s="1">
        <f t="shared" ca="1" si="52"/>
        <v>45150</v>
      </c>
      <c r="B851">
        <v>3</v>
      </c>
      <c r="C851" t="s">
        <v>20</v>
      </c>
      <c r="D851">
        <v>420</v>
      </c>
      <c r="E851">
        <v>407</v>
      </c>
      <c r="F851">
        <v>13</v>
      </c>
      <c r="G851">
        <f t="shared" ca="1" si="53"/>
        <v>61</v>
      </c>
      <c r="H851">
        <v>23</v>
      </c>
      <c r="I851">
        <v>498</v>
      </c>
      <c r="J851">
        <v>6</v>
      </c>
      <c r="K851">
        <v>152.71</v>
      </c>
      <c r="L851">
        <v>35</v>
      </c>
      <c r="M851">
        <v>56</v>
      </c>
      <c r="N851">
        <v>2.6</v>
      </c>
      <c r="O851">
        <v>606</v>
      </c>
      <c r="P851">
        <f t="shared" ca="1" si="54"/>
        <v>3</v>
      </c>
      <c r="Q851">
        <v>26</v>
      </c>
      <c r="R851">
        <v>3</v>
      </c>
      <c r="S851">
        <v>7.19</v>
      </c>
      <c r="T851">
        <f t="shared" ca="1" si="55"/>
        <v>544</v>
      </c>
      <c r="U851" s="2">
        <f ca="1">Table3[[#This Row],[Total Operating Time (minutes)]]/Table3[[#This Row],[Production planning Time(minutes)]]</f>
        <v>0.9154411764705882</v>
      </c>
      <c r="V851" s="2">
        <f>Table3[[#This Row],[Units Produced]]/Table3[[#This Row],[Max Capacity]]</f>
        <v>0.69306930693069302</v>
      </c>
      <c r="W851" s="2">
        <f>Table3[[#This Row],[Good Units]]/Table3[[#This Row],[Units Produced]]</f>
        <v>0.96904761904761905</v>
      </c>
      <c r="X851" s="2">
        <f>Table3[[#This Row],[Total Operating Time (minutes)]]/Table3[[#This Row],[Units Produced]]</f>
        <v>1.1857142857142857</v>
      </c>
      <c r="Y851" s="2">
        <f>Table3[[#This Row],[Defective Units]]/Table3[[#This Row],[Units Produced]]</f>
        <v>3.0952380952380953E-2</v>
      </c>
      <c r="Z851" s="4">
        <f ca="1">Table3[[#This Row],[Total Operating Time (minutes)]]/Table3[[#This Row],[Available Time(minutes)]]</f>
        <v>8.1639344262295079</v>
      </c>
      <c r="AA851" s="2">
        <f>Table3[[#This Row],[Good Units]]/Table3[[#This Row],[Units Produced]]</f>
        <v>0.96904761904761905</v>
      </c>
      <c r="AB851" s="2">
        <f>Table3[[#This Row],[Scrap Units]]/Table3[[#This Row],[Units Produced]]</f>
        <v>1.4285714285714285E-2</v>
      </c>
      <c r="AC851" s="4">
        <f>Table3[[#This Row],[Units Produced]]/Table3[[#This Row],[Shift]]</f>
        <v>140</v>
      </c>
      <c r="AD851" s="2">
        <f>Table3[[#This Row],[Units Produced]]/Table3[[#This Row],[Max Capacity]]</f>
        <v>0.69306930693069302</v>
      </c>
      <c r="AE851" s="4">
        <f>Table3[[#This Row],[Repair Time (minutes)]]/Table3[[#This Row],[Number of Repairs]]</f>
        <v>8.6666666666666661</v>
      </c>
      <c r="AF851" s="4">
        <f ca="1">Table3[[#This Row],[Total Operating Time (minutes)]]/Table3[[#This Row],[Number of failures]]</f>
        <v>166</v>
      </c>
      <c r="AG851" s="4">
        <f>Table3[[#This Row],[Orders Fulfilled]]/Table3[[#This Row],[Orders Received]]</f>
        <v>0.625</v>
      </c>
      <c r="AH851" s="4">
        <f>Table3[[#This Row],[Units Produced]]/Table3[[#This Row],[Energy Consumed (kWh)]]</f>
        <v>2.7503110470827057</v>
      </c>
    </row>
    <row r="852" spans="1:34" x14ac:dyDescent="0.3">
      <c r="A852" s="1">
        <f t="shared" ca="1" si="52"/>
        <v>45057</v>
      </c>
      <c r="B852">
        <v>3</v>
      </c>
      <c r="C852" t="s">
        <v>17</v>
      </c>
      <c r="D852">
        <v>574</v>
      </c>
      <c r="E852">
        <v>555</v>
      </c>
      <c r="F852">
        <v>19</v>
      </c>
      <c r="G852">
        <f t="shared" ca="1" si="53"/>
        <v>66</v>
      </c>
      <c r="H852">
        <v>29</v>
      </c>
      <c r="I852">
        <v>504</v>
      </c>
      <c r="J852">
        <v>7</v>
      </c>
      <c r="K852">
        <v>175.1</v>
      </c>
      <c r="L852">
        <v>45</v>
      </c>
      <c r="M852">
        <v>35</v>
      </c>
      <c r="N852">
        <v>3.9</v>
      </c>
      <c r="O852">
        <v>687</v>
      </c>
      <c r="P852">
        <f t="shared" ca="1" si="54"/>
        <v>4</v>
      </c>
      <c r="Q852">
        <v>36</v>
      </c>
      <c r="R852">
        <v>1</v>
      </c>
      <c r="S852">
        <v>6.47</v>
      </c>
      <c r="T852">
        <f t="shared" ca="1" si="55"/>
        <v>582</v>
      </c>
      <c r="U852" s="2">
        <f ca="1">Table3[[#This Row],[Total Operating Time (minutes)]]/Table3[[#This Row],[Production planning Time(minutes)]]</f>
        <v>0.865979381443299</v>
      </c>
      <c r="V852" s="2">
        <f>Table3[[#This Row],[Units Produced]]/Table3[[#This Row],[Max Capacity]]</f>
        <v>0.83551673944687044</v>
      </c>
      <c r="W852" s="2">
        <f>Table3[[#This Row],[Good Units]]/Table3[[#This Row],[Units Produced]]</f>
        <v>0.9668989547038328</v>
      </c>
      <c r="X852" s="2">
        <f>Table3[[#This Row],[Total Operating Time (minutes)]]/Table3[[#This Row],[Units Produced]]</f>
        <v>0.87804878048780488</v>
      </c>
      <c r="Y852" s="2">
        <f>Table3[[#This Row],[Defective Units]]/Table3[[#This Row],[Units Produced]]</f>
        <v>3.3101045296167246E-2</v>
      </c>
      <c r="Z852" s="4">
        <f ca="1">Table3[[#This Row],[Total Operating Time (minutes)]]/Table3[[#This Row],[Available Time(minutes)]]</f>
        <v>7.6363636363636367</v>
      </c>
      <c r="AA852" s="2">
        <f>Table3[[#This Row],[Good Units]]/Table3[[#This Row],[Units Produced]]</f>
        <v>0.9668989547038328</v>
      </c>
      <c r="AB852" s="2">
        <f>Table3[[#This Row],[Scrap Units]]/Table3[[#This Row],[Units Produced]]</f>
        <v>1.2195121951219513E-2</v>
      </c>
      <c r="AC852" s="4">
        <f>Table3[[#This Row],[Units Produced]]/Table3[[#This Row],[Shift]]</f>
        <v>191.33333333333334</v>
      </c>
      <c r="AD852" s="2">
        <f>Table3[[#This Row],[Units Produced]]/Table3[[#This Row],[Max Capacity]]</f>
        <v>0.83551673944687044</v>
      </c>
      <c r="AE852" s="4">
        <f>Table3[[#This Row],[Repair Time (minutes)]]/Table3[[#This Row],[Number of Repairs]]</f>
        <v>36</v>
      </c>
      <c r="AF852" s="4">
        <f ca="1">Table3[[#This Row],[Total Operating Time (minutes)]]/Table3[[#This Row],[Number of failures]]</f>
        <v>126</v>
      </c>
      <c r="AG852" s="4">
        <f>Table3[[#This Row],[Orders Fulfilled]]/Table3[[#This Row],[Orders Received]]</f>
        <v>1.2857142857142858</v>
      </c>
      <c r="AH852" s="4">
        <f>Table3[[#This Row],[Units Produced]]/Table3[[#This Row],[Energy Consumed (kWh)]]</f>
        <v>3.2781267846944604</v>
      </c>
    </row>
    <row r="853" spans="1:34" x14ac:dyDescent="0.3">
      <c r="A853" s="1">
        <f t="shared" ca="1" si="52"/>
        <v>45236</v>
      </c>
      <c r="B853">
        <v>3</v>
      </c>
      <c r="C853" t="s">
        <v>20</v>
      </c>
      <c r="D853">
        <v>604</v>
      </c>
      <c r="E853">
        <v>592</v>
      </c>
      <c r="F853">
        <v>12</v>
      </c>
      <c r="G853">
        <f t="shared" ca="1" si="53"/>
        <v>61</v>
      </c>
      <c r="H853">
        <v>20</v>
      </c>
      <c r="I853">
        <v>530</v>
      </c>
      <c r="J853">
        <v>2</v>
      </c>
      <c r="K853">
        <v>124.03</v>
      </c>
      <c r="L853">
        <v>36</v>
      </c>
      <c r="M853">
        <v>37</v>
      </c>
      <c r="N853">
        <v>3.31</v>
      </c>
      <c r="O853">
        <v>637</v>
      </c>
      <c r="P853">
        <f t="shared" ca="1" si="54"/>
        <v>4</v>
      </c>
      <c r="Q853">
        <v>21</v>
      </c>
      <c r="R853">
        <v>4</v>
      </c>
      <c r="S853">
        <v>5.04</v>
      </c>
      <c r="T853">
        <f t="shared" ca="1" si="55"/>
        <v>542</v>
      </c>
      <c r="U853" s="2">
        <f ca="1">Table3[[#This Row],[Total Operating Time (minutes)]]/Table3[[#This Row],[Production planning Time(minutes)]]</f>
        <v>0.97785977859778594</v>
      </c>
      <c r="V853" s="2">
        <f>Table3[[#This Row],[Units Produced]]/Table3[[#This Row],[Max Capacity]]</f>
        <v>0.94819466248037676</v>
      </c>
      <c r="W853" s="2">
        <f>Table3[[#This Row],[Good Units]]/Table3[[#This Row],[Units Produced]]</f>
        <v>0.98013245033112584</v>
      </c>
      <c r="X853" s="2">
        <f>Table3[[#This Row],[Total Operating Time (minutes)]]/Table3[[#This Row],[Units Produced]]</f>
        <v>0.87748344370860931</v>
      </c>
      <c r="Y853" s="2">
        <f>Table3[[#This Row],[Defective Units]]/Table3[[#This Row],[Units Produced]]</f>
        <v>1.9867549668874173E-2</v>
      </c>
      <c r="Z853" s="4">
        <f ca="1">Table3[[#This Row],[Total Operating Time (minutes)]]/Table3[[#This Row],[Available Time(minutes)]]</f>
        <v>8.6885245901639347</v>
      </c>
      <c r="AA853" s="2">
        <f>Table3[[#This Row],[Good Units]]/Table3[[#This Row],[Units Produced]]</f>
        <v>0.98013245033112584</v>
      </c>
      <c r="AB853" s="2">
        <f>Table3[[#This Row],[Scrap Units]]/Table3[[#This Row],[Units Produced]]</f>
        <v>3.3112582781456954E-3</v>
      </c>
      <c r="AC853" s="4">
        <f>Table3[[#This Row],[Units Produced]]/Table3[[#This Row],[Shift]]</f>
        <v>201.33333333333334</v>
      </c>
      <c r="AD853" s="2">
        <f>Table3[[#This Row],[Units Produced]]/Table3[[#This Row],[Max Capacity]]</f>
        <v>0.94819466248037676</v>
      </c>
      <c r="AE853" s="4">
        <f>Table3[[#This Row],[Repair Time (minutes)]]/Table3[[#This Row],[Number of Repairs]]</f>
        <v>5.25</v>
      </c>
      <c r="AF853" s="4">
        <f ca="1">Table3[[#This Row],[Total Operating Time (minutes)]]/Table3[[#This Row],[Number of failures]]</f>
        <v>132.5</v>
      </c>
      <c r="AG853" s="4">
        <f>Table3[[#This Row],[Orders Fulfilled]]/Table3[[#This Row],[Orders Received]]</f>
        <v>0.97297297297297303</v>
      </c>
      <c r="AH853" s="4">
        <f>Table3[[#This Row],[Units Produced]]/Table3[[#This Row],[Energy Consumed (kWh)]]</f>
        <v>4.8697895670402325</v>
      </c>
    </row>
    <row r="854" spans="1:34" x14ac:dyDescent="0.3">
      <c r="A854" s="1">
        <f t="shared" ca="1" si="52"/>
        <v>44986</v>
      </c>
      <c r="B854">
        <v>3</v>
      </c>
      <c r="C854" t="s">
        <v>19</v>
      </c>
      <c r="D854">
        <v>486</v>
      </c>
      <c r="E854">
        <v>470</v>
      </c>
      <c r="F854">
        <v>16</v>
      </c>
      <c r="G854">
        <f t="shared" ca="1" si="53"/>
        <v>67</v>
      </c>
      <c r="H854">
        <v>20</v>
      </c>
      <c r="I854">
        <v>587</v>
      </c>
      <c r="J854">
        <v>9</v>
      </c>
      <c r="K854">
        <v>190.77</v>
      </c>
      <c r="L854">
        <v>33</v>
      </c>
      <c r="M854">
        <v>47</v>
      </c>
      <c r="N854">
        <v>4.47</v>
      </c>
      <c r="O854">
        <v>685</v>
      </c>
      <c r="P854">
        <f t="shared" ca="1" si="54"/>
        <v>7</v>
      </c>
      <c r="Q854">
        <v>40</v>
      </c>
      <c r="R854">
        <v>5</v>
      </c>
      <c r="S854">
        <v>4.97</v>
      </c>
      <c r="T854">
        <f t="shared" ca="1" si="55"/>
        <v>519</v>
      </c>
      <c r="U854" s="2">
        <f ca="1">Table3[[#This Row],[Total Operating Time (minutes)]]/Table3[[#This Row],[Production planning Time(minutes)]]</f>
        <v>1.1310211946050097</v>
      </c>
      <c r="V854" s="2">
        <f>Table3[[#This Row],[Units Produced]]/Table3[[#This Row],[Max Capacity]]</f>
        <v>0.70948905109489047</v>
      </c>
      <c r="W854" s="2">
        <f>Table3[[#This Row],[Good Units]]/Table3[[#This Row],[Units Produced]]</f>
        <v>0.96707818930041156</v>
      </c>
      <c r="X854" s="2">
        <f>Table3[[#This Row],[Total Operating Time (minutes)]]/Table3[[#This Row],[Units Produced]]</f>
        <v>1.2078189300411524</v>
      </c>
      <c r="Y854" s="2">
        <f>Table3[[#This Row],[Defective Units]]/Table3[[#This Row],[Units Produced]]</f>
        <v>3.292181069958848E-2</v>
      </c>
      <c r="Z854" s="4">
        <f ca="1">Table3[[#This Row],[Total Operating Time (minutes)]]/Table3[[#This Row],[Available Time(minutes)]]</f>
        <v>8.7611940298507456</v>
      </c>
      <c r="AA854" s="2">
        <f>Table3[[#This Row],[Good Units]]/Table3[[#This Row],[Units Produced]]</f>
        <v>0.96707818930041156</v>
      </c>
      <c r="AB854" s="2">
        <f>Table3[[#This Row],[Scrap Units]]/Table3[[#This Row],[Units Produced]]</f>
        <v>1.8518518518518517E-2</v>
      </c>
      <c r="AC854" s="4">
        <f>Table3[[#This Row],[Units Produced]]/Table3[[#This Row],[Shift]]</f>
        <v>162</v>
      </c>
      <c r="AD854" s="2">
        <f>Table3[[#This Row],[Units Produced]]/Table3[[#This Row],[Max Capacity]]</f>
        <v>0.70948905109489047</v>
      </c>
      <c r="AE854" s="4">
        <f>Table3[[#This Row],[Repair Time (minutes)]]/Table3[[#This Row],[Number of Repairs]]</f>
        <v>8</v>
      </c>
      <c r="AF854" s="4">
        <f ca="1">Table3[[#This Row],[Total Operating Time (minutes)]]/Table3[[#This Row],[Number of failures]]</f>
        <v>83.857142857142861</v>
      </c>
      <c r="AG854" s="4">
        <f>Table3[[#This Row],[Orders Fulfilled]]/Table3[[#This Row],[Orders Received]]</f>
        <v>0.7021276595744681</v>
      </c>
      <c r="AH854" s="4">
        <f>Table3[[#This Row],[Units Produced]]/Table3[[#This Row],[Energy Consumed (kWh)]]</f>
        <v>2.5475703727001098</v>
      </c>
    </row>
    <row r="855" spans="1:34" x14ac:dyDescent="0.3">
      <c r="A855" s="1">
        <f t="shared" ca="1" si="52"/>
        <v>45140</v>
      </c>
      <c r="B855">
        <v>2</v>
      </c>
      <c r="C855" t="s">
        <v>20</v>
      </c>
      <c r="D855">
        <v>499</v>
      </c>
      <c r="E855">
        <v>489</v>
      </c>
      <c r="F855">
        <v>10</v>
      </c>
      <c r="G855">
        <f t="shared" ca="1" si="53"/>
        <v>65</v>
      </c>
      <c r="H855">
        <v>50</v>
      </c>
      <c r="I855">
        <v>541</v>
      </c>
      <c r="J855">
        <v>6</v>
      </c>
      <c r="K855">
        <v>141.74</v>
      </c>
      <c r="L855">
        <v>44</v>
      </c>
      <c r="M855">
        <v>61</v>
      </c>
      <c r="N855">
        <v>4.58</v>
      </c>
      <c r="O855">
        <v>637</v>
      </c>
      <c r="P855">
        <f t="shared" ca="1" si="54"/>
        <v>1</v>
      </c>
      <c r="Q855">
        <v>34</v>
      </c>
      <c r="R855">
        <v>5</v>
      </c>
      <c r="S855">
        <v>4.8099999999999996</v>
      </c>
      <c r="T855">
        <f t="shared" ca="1" si="55"/>
        <v>564</v>
      </c>
      <c r="U855" s="2">
        <f ca="1">Table3[[#This Row],[Total Operating Time (minutes)]]/Table3[[#This Row],[Production planning Time(minutes)]]</f>
        <v>0.95921985815602839</v>
      </c>
      <c r="V855" s="2">
        <f>Table3[[#This Row],[Units Produced]]/Table3[[#This Row],[Max Capacity]]</f>
        <v>0.78335949764521196</v>
      </c>
      <c r="W855" s="2">
        <f>Table3[[#This Row],[Good Units]]/Table3[[#This Row],[Units Produced]]</f>
        <v>0.97995991983967934</v>
      </c>
      <c r="X855" s="2">
        <f>Table3[[#This Row],[Total Operating Time (minutes)]]/Table3[[#This Row],[Units Produced]]</f>
        <v>1.0841683366733468</v>
      </c>
      <c r="Y855" s="2">
        <f>Table3[[#This Row],[Defective Units]]/Table3[[#This Row],[Units Produced]]</f>
        <v>2.004008016032064E-2</v>
      </c>
      <c r="Z855" s="4">
        <f ca="1">Table3[[#This Row],[Total Operating Time (minutes)]]/Table3[[#This Row],[Available Time(minutes)]]</f>
        <v>8.3230769230769237</v>
      </c>
      <c r="AA855" s="2">
        <f>Table3[[#This Row],[Good Units]]/Table3[[#This Row],[Units Produced]]</f>
        <v>0.97995991983967934</v>
      </c>
      <c r="AB855" s="2">
        <f>Table3[[#This Row],[Scrap Units]]/Table3[[#This Row],[Units Produced]]</f>
        <v>1.2024048096192385E-2</v>
      </c>
      <c r="AC855" s="4">
        <f>Table3[[#This Row],[Units Produced]]/Table3[[#This Row],[Shift]]</f>
        <v>249.5</v>
      </c>
      <c r="AD855" s="2">
        <f>Table3[[#This Row],[Units Produced]]/Table3[[#This Row],[Max Capacity]]</f>
        <v>0.78335949764521196</v>
      </c>
      <c r="AE855" s="4">
        <f>Table3[[#This Row],[Repair Time (minutes)]]/Table3[[#This Row],[Number of Repairs]]</f>
        <v>6.8</v>
      </c>
      <c r="AF855" s="4">
        <f ca="1">Table3[[#This Row],[Total Operating Time (minutes)]]/Table3[[#This Row],[Number of failures]]</f>
        <v>541</v>
      </c>
      <c r="AG855" s="4">
        <f>Table3[[#This Row],[Orders Fulfilled]]/Table3[[#This Row],[Orders Received]]</f>
        <v>0.72131147540983609</v>
      </c>
      <c r="AH855" s="4">
        <f>Table3[[#This Row],[Units Produced]]/Table3[[#This Row],[Energy Consumed (kWh)]]</f>
        <v>3.5205305488923377</v>
      </c>
    </row>
    <row r="856" spans="1:34" x14ac:dyDescent="0.3">
      <c r="A856" s="1">
        <f t="shared" ca="1" si="52"/>
        <v>45154</v>
      </c>
      <c r="B856">
        <v>3</v>
      </c>
      <c r="C856" t="s">
        <v>20</v>
      </c>
      <c r="D856">
        <v>576</v>
      </c>
      <c r="E856">
        <v>556</v>
      </c>
      <c r="F856">
        <v>20</v>
      </c>
      <c r="G856">
        <f t="shared" ca="1" si="53"/>
        <v>61</v>
      </c>
      <c r="H856">
        <v>59</v>
      </c>
      <c r="I856">
        <v>445</v>
      </c>
      <c r="J856">
        <v>7</v>
      </c>
      <c r="K856">
        <v>122.16</v>
      </c>
      <c r="L856">
        <v>40</v>
      </c>
      <c r="M856">
        <v>33</v>
      </c>
      <c r="N856">
        <v>3.49</v>
      </c>
      <c r="O856">
        <v>613</v>
      </c>
      <c r="P856">
        <f t="shared" ca="1" si="54"/>
        <v>2</v>
      </c>
      <c r="Q856">
        <v>32</v>
      </c>
      <c r="R856">
        <v>4</v>
      </c>
      <c r="S856">
        <v>7.21</v>
      </c>
      <c r="T856">
        <f t="shared" ca="1" si="55"/>
        <v>580</v>
      </c>
      <c r="U856" s="2">
        <f ca="1">Table3[[#This Row],[Total Operating Time (minutes)]]/Table3[[#This Row],[Production planning Time(minutes)]]</f>
        <v>0.76724137931034486</v>
      </c>
      <c r="V856" s="2">
        <f>Table3[[#This Row],[Units Produced]]/Table3[[#This Row],[Max Capacity]]</f>
        <v>0.93964110929853184</v>
      </c>
      <c r="W856" s="2">
        <f>Table3[[#This Row],[Good Units]]/Table3[[#This Row],[Units Produced]]</f>
        <v>0.96527777777777779</v>
      </c>
      <c r="X856" s="2">
        <f>Table3[[#This Row],[Total Operating Time (minutes)]]/Table3[[#This Row],[Units Produced]]</f>
        <v>0.77256944444444442</v>
      </c>
      <c r="Y856" s="2">
        <f>Table3[[#This Row],[Defective Units]]/Table3[[#This Row],[Units Produced]]</f>
        <v>3.4722222222222224E-2</v>
      </c>
      <c r="Z856" s="4">
        <f ca="1">Table3[[#This Row],[Total Operating Time (minutes)]]/Table3[[#This Row],[Available Time(minutes)]]</f>
        <v>7.2950819672131146</v>
      </c>
      <c r="AA856" s="2">
        <f>Table3[[#This Row],[Good Units]]/Table3[[#This Row],[Units Produced]]</f>
        <v>0.96527777777777779</v>
      </c>
      <c r="AB856" s="2">
        <f>Table3[[#This Row],[Scrap Units]]/Table3[[#This Row],[Units Produced]]</f>
        <v>1.2152777777777778E-2</v>
      </c>
      <c r="AC856" s="4">
        <f>Table3[[#This Row],[Units Produced]]/Table3[[#This Row],[Shift]]</f>
        <v>192</v>
      </c>
      <c r="AD856" s="2">
        <f>Table3[[#This Row],[Units Produced]]/Table3[[#This Row],[Max Capacity]]</f>
        <v>0.93964110929853184</v>
      </c>
      <c r="AE856" s="4">
        <f>Table3[[#This Row],[Repair Time (minutes)]]/Table3[[#This Row],[Number of Repairs]]</f>
        <v>8</v>
      </c>
      <c r="AF856" s="4">
        <f ca="1">Table3[[#This Row],[Total Operating Time (minutes)]]/Table3[[#This Row],[Number of failures]]</f>
        <v>222.5</v>
      </c>
      <c r="AG856" s="4">
        <f>Table3[[#This Row],[Orders Fulfilled]]/Table3[[#This Row],[Orders Received]]</f>
        <v>1.2121212121212122</v>
      </c>
      <c r="AH856" s="4">
        <f>Table3[[#This Row],[Units Produced]]/Table3[[#This Row],[Energy Consumed (kWh)]]</f>
        <v>4.7151277013752457</v>
      </c>
    </row>
    <row r="857" spans="1:34" x14ac:dyDescent="0.3">
      <c r="A857" s="1">
        <f t="shared" ca="1" si="52"/>
        <v>45236</v>
      </c>
      <c r="B857">
        <v>3</v>
      </c>
      <c r="C857" t="s">
        <v>21</v>
      </c>
      <c r="D857">
        <v>613</v>
      </c>
      <c r="E857">
        <v>594</v>
      </c>
      <c r="F857">
        <v>19</v>
      </c>
      <c r="G857">
        <f t="shared" ca="1" si="53"/>
        <v>63</v>
      </c>
      <c r="H857">
        <v>50</v>
      </c>
      <c r="I857">
        <v>525</v>
      </c>
      <c r="J857">
        <v>4</v>
      </c>
      <c r="K857">
        <v>180.54</v>
      </c>
      <c r="L857">
        <v>36</v>
      </c>
      <c r="M857">
        <v>57</v>
      </c>
      <c r="N857">
        <v>2.2599999999999998</v>
      </c>
      <c r="O857">
        <v>620</v>
      </c>
      <c r="P857">
        <f t="shared" ca="1" si="54"/>
        <v>7</v>
      </c>
      <c r="Q857">
        <v>35</v>
      </c>
      <c r="R857">
        <v>3</v>
      </c>
      <c r="S857">
        <v>4.4400000000000004</v>
      </c>
      <c r="T857">
        <f t="shared" ca="1" si="55"/>
        <v>565</v>
      </c>
      <c r="U857" s="2">
        <f ca="1">Table3[[#This Row],[Total Operating Time (minutes)]]/Table3[[#This Row],[Production planning Time(minutes)]]</f>
        <v>0.92920353982300885</v>
      </c>
      <c r="V857" s="2">
        <f>Table3[[#This Row],[Units Produced]]/Table3[[#This Row],[Max Capacity]]</f>
        <v>0.98870967741935489</v>
      </c>
      <c r="W857" s="2">
        <f>Table3[[#This Row],[Good Units]]/Table3[[#This Row],[Units Produced]]</f>
        <v>0.96900489396411094</v>
      </c>
      <c r="X857" s="2">
        <f>Table3[[#This Row],[Total Operating Time (minutes)]]/Table3[[#This Row],[Units Produced]]</f>
        <v>0.85644371941272435</v>
      </c>
      <c r="Y857" s="2">
        <f>Table3[[#This Row],[Defective Units]]/Table3[[#This Row],[Units Produced]]</f>
        <v>3.0995106035889071E-2</v>
      </c>
      <c r="Z857" s="4">
        <f ca="1">Table3[[#This Row],[Total Operating Time (minutes)]]/Table3[[#This Row],[Available Time(minutes)]]</f>
        <v>8.3333333333333339</v>
      </c>
      <c r="AA857" s="2">
        <f>Table3[[#This Row],[Good Units]]/Table3[[#This Row],[Units Produced]]</f>
        <v>0.96900489396411094</v>
      </c>
      <c r="AB857" s="2">
        <f>Table3[[#This Row],[Scrap Units]]/Table3[[#This Row],[Units Produced]]</f>
        <v>6.5252854812398045E-3</v>
      </c>
      <c r="AC857" s="4">
        <f>Table3[[#This Row],[Units Produced]]/Table3[[#This Row],[Shift]]</f>
        <v>204.33333333333334</v>
      </c>
      <c r="AD857" s="2">
        <f>Table3[[#This Row],[Units Produced]]/Table3[[#This Row],[Max Capacity]]</f>
        <v>0.98870967741935489</v>
      </c>
      <c r="AE857" s="4">
        <f>Table3[[#This Row],[Repair Time (minutes)]]/Table3[[#This Row],[Number of Repairs]]</f>
        <v>11.666666666666666</v>
      </c>
      <c r="AF857" s="4">
        <f ca="1">Table3[[#This Row],[Total Operating Time (minutes)]]/Table3[[#This Row],[Number of failures]]</f>
        <v>75</v>
      </c>
      <c r="AG857" s="4">
        <f>Table3[[#This Row],[Orders Fulfilled]]/Table3[[#This Row],[Orders Received]]</f>
        <v>0.63157894736842102</v>
      </c>
      <c r="AH857" s="4">
        <f>Table3[[#This Row],[Units Produced]]/Table3[[#This Row],[Energy Consumed (kWh)]]</f>
        <v>3.395369447213914</v>
      </c>
    </row>
    <row r="858" spans="1:34" x14ac:dyDescent="0.3">
      <c r="A858" s="1">
        <f t="shared" ca="1" si="52"/>
        <v>45110</v>
      </c>
      <c r="B858">
        <v>2</v>
      </c>
      <c r="C858" t="s">
        <v>17</v>
      </c>
      <c r="D858">
        <v>550</v>
      </c>
      <c r="E858">
        <v>521</v>
      </c>
      <c r="F858">
        <v>29</v>
      </c>
      <c r="G858">
        <f t="shared" ca="1" si="53"/>
        <v>64</v>
      </c>
      <c r="H858">
        <v>34</v>
      </c>
      <c r="I858">
        <v>471</v>
      </c>
      <c r="J858">
        <v>4</v>
      </c>
      <c r="K858">
        <v>141.25</v>
      </c>
      <c r="L858">
        <v>41</v>
      </c>
      <c r="M858">
        <v>51</v>
      </c>
      <c r="N858">
        <v>4.2699999999999996</v>
      </c>
      <c r="O858">
        <v>610</v>
      </c>
      <c r="P858">
        <f t="shared" ca="1" si="54"/>
        <v>5</v>
      </c>
      <c r="Q858">
        <v>24</v>
      </c>
      <c r="R858">
        <v>4</v>
      </c>
      <c r="S858">
        <v>6.19</v>
      </c>
      <c r="T858">
        <f t="shared" ca="1" si="55"/>
        <v>525</v>
      </c>
      <c r="U858" s="2">
        <f ca="1">Table3[[#This Row],[Total Operating Time (minutes)]]/Table3[[#This Row],[Production planning Time(minutes)]]</f>
        <v>0.89714285714285713</v>
      </c>
      <c r="V858" s="2">
        <f>Table3[[#This Row],[Units Produced]]/Table3[[#This Row],[Max Capacity]]</f>
        <v>0.90163934426229508</v>
      </c>
      <c r="W858" s="2">
        <f>Table3[[#This Row],[Good Units]]/Table3[[#This Row],[Units Produced]]</f>
        <v>0.94727272727272727</v>
      </c>
      <c r="X858" s="2">
        <f>Table3[[#This Row],[Total Operating Time (minutes)]]/Table3[[#This Row],[Units Produced]]</f>
        <v>0.85636363636363633</v>
      </c>
      <c r="Y858" s="2">
        <f>Table3[[#This Row],[Defective Units]]/Table3[[#This Row],[Units Produced]]</f>
        <v>5.2727272727272727E-2</v>
      </c>
      <c r="Z858" s="4">
        <f ca="1">Table3[[#This Row],[Total Operating Time (minutes)]]/Table3[[#This Row],[Available Time(minutes)]]</f>
        <v>7.359375</v>
      </c>
      <c r="AA858" s="2">
        <f>Table3[[#This Row],[Good Units]]/Table3[[#This Row],[Units Produced]]</f>
        <v>0.94727272727272727</v>
      </c>
      <c r="AB858" s="2">
        <f>Table3[[#This Row],[Scrap Units]]/Table3[[#This Row],[Units Produced]]</f>
        <v>7.2727272727272727E-3</v>
      </c>
      <c r="AC858" s="4">
        <f>Table3[[#This Row],[Units Produced]]/Table3[[#This Row],[Shift]]</f>
        <v>275</v>
      </c>
      <c r="AD858" s="2">
        <f>Table3[[#This Row],[Units Produced]]/Table3[[#This Row],[Max Capacity]]</f>
        <v>0.90163934426229508</v>
      </c>
      <c r="AE858" s="4">
        <f>Table3[[#This Row],[Repair Time (minutes)]]/Table3[[#This Row],[Number of Repairs]]</f>
        <v>6</v>
      </c>
      <c r="AF858" s="4">
        <f ca="1">Table3[[#This Row],[Total Operating Time (minutes)]]/Table3[[#This Row],[Number of failures]]</f>
        <v>94.2</v>
      </c>
      <c r="AG858" s="4">
        <f>Table3[[#This Row],[Orders Fulfilled]]/Table3[[#This Row],[Orders Received]]</f>
        <v>0.80392156862745101</v>
      </c>
      <c r="AH858" s="4">
        <f>Table3[[#This Row],[Units Produced]]/Table3[[#This Row],[Energy Consumed (kWh)]]</f>
        <v>3.8938053097345131</v>
      </c>
    </row>
    <row r="859" spans="1:34" x14ac:dyDescent="0.3">
      <c r="A859" s="1">
        <f t="shared" ca="1" si="52"/>
        <v>45068</v>
      </c>
      <c r="B859">
        <v>2</v>
      </c>
      <c r="C859" t="s">
        <v>17</v>
      </c>
      <c r="D859">
        <v>438</v>
      </c>
      <c r="E859">
        <v>421</v>
      </c>
      <c r="F859">
        <v>17</v>
      </c>
      <c r="G859">
        <f t="shared" ca="1" si="53"/>
        <v>61</v>
      </c>
      <c r="H859">
        <v>33</v>
      </c>
      <c r="I859">
        <v>599</v>
      </c>
      <c r="J859">
        <v>9</v>
      </c>
      <c r="K859">
        <v>129.09</v>
      </c>
      <c r="L859">
        <v>54</v>
      </c>
      <c r="M859">
        <v>52</v>
      </c>
      <c r="N859">
        <v>3.91</v>
      </c>
      <c r="O859">
        <v>630</v>
      </c>
      <c r="P859">
        <f t="shared" ca="1" si="54"/>
        <v>4</v>
      </c>
      <c r="Q859">
        <v>40</v>
      </c>
      <c r="R859">
        <v>4</v>
      </c>
      <c r="S859">
        <v>4.45</v>
      </c>
      <c r="T859">
        <f t="shared" ca="1" si="55"/>
        <v>503</v>
      </c>
      <c r="U859" s="2">
        <f ca="1">Table3[[#This Row],[Total Operating Time (minutes)]]/Table3[[#This Row],[Production planning Time(minutes)]]</f>
        <v>1.1908548707753479</v>
      </c>
      <c r="V859" s="2">
        <f>Table3[[#This Row],[Units Produced]]/Table3[[#This Row],[Max Capacity]]</f>
        <v>0.69523809523809521</v>
      </c>
      <c r="W859" s="2">
        <f>Table3[[#This Row],[Good Units]]/Table3[[#This Row],[Units Produced]]</f>
        <v>0.96118721461187218</v>
      </c>
      <c r="X859" s="2">
        <f>Table3[[#This Row],[Total Operating Time (minutes)]]/Table3[[#This Row],[Units Produced]]</f>
        <v>1.3675799086757991</v>
      </c>
      <c r="Y859" s="2">
        <f>Table3[[#This Row],[Defective Units]]/Table3[[#This Row],[Units Produced]]</f>
        <v>3.8812785388127852E-2</v>
      </c>
      <c r="Z859" s="4">
        <f ca="1">Table3[[#This Row],[Total Operating Time (minutes)]]/Table3[[#This Row],[Available Time(minutes)]]</f>
        <v>9.8196721311475414</v>
      </c>
      <c r="AA859" s="2">
        <f>Table3[[#This Row],[Good Units]]/Table3[[#This Row],[Units Produced]]</f>
        <v>0.96118721461187218</v>
      </c>
      <c r="AB859" s="2">
        <f>Table3[[#This Row],[Scrap Units]]/Table3[[#This Row],[Units Produced]]</f>
        <v>2.0547945205479451E-2</v>
      </c>
      <c r="AC859" s="4">
        <f>Table3[[#This Row],[Units Produced]]/Table3[[#This Row],[Shift]]</f>
        <v>219</v>
      </c>
      <c r="AD859" s="2">
        <f>Table3[[#This Row],[Units Produced]]/Table3[[#This Row],[Max Capacity]]</f>
        <v>0.69523809523809521</v>
      </c>
      <c r="AE859" s="4">
        <f>Table3[[#This Row],[Repair Time (minutes)]]/Table3[[#This Row],[Number of Repairs]]</f>
        <v>10</v>
      </c>
      <c r="AF859" s="4">
        <f ca="1">Table3[[#This Row],[Total Operating Time (minutes)]]/Table3[[#This Row],[Number of failures]]</f>
        <v>149.75</v>
      </c>
      <c r="AG859" s="4">
        <f>Table3[[#This Row],[Orders Fulfilled]]/Table3[[#This Row],[Orders Received]]</f>
        <v>1.0384615384615385</v>
      </c>
      <c r="AH859" s="4">
        <f>Table3[[#This Row],[Units Produced]]/Table3[[#This Row],[Energy Consumed (kWh)]]</f>
        <v>3.3929816407157798</v>
      </c>
    </row>
    <row r="860" spans="1:34" x14ac:dyDescent="0.3">
      <c r="A860" s="1">
        <f t="shared" ca="1" si="52"/>
        <v>45207</v>
      </c>
      <c r="B860">
        <v>3</v>
      </c>
      <c r="C860" t="s">
        <v>19</v>
      </c>
      <c r="D860">
        <v>654</v>
      </c>
      <c r="E860">
        <v>625</v>
      </c>
      <c r="F860">
        <v>29</v>
      </c>
      <c r="G860">
        <f t="shared" ca="1" si="53"/>
        <v>63</v>
      </c>
      <c r="H860">
        <v>19</v>
      </c>
      <c r="I860">
        <v>418</v>
      </c>
      <c r="J860">
        <v>6</v>
      </c>
      <c r="K860">
        <v>171.83</v>
      </c>
      <c r="L860">
        <v>45</v>
      </c>
      <c r="M860">
        <v>48</v>
      </c>
      <c r="N860">
        <v>4.51</v>
      </c>
      <c r="O860">
        <v>697</v>
      </c>
      <c r="P860">
        <f t="shared" ca="1" si="54"/>
        <v>4</v>
      </c>
      <c r="Q860">
        <v>23</v>
      </c>
      <c r="R860">
        <v>4</v>
      </c>
      <c r="S860">
        <v>3.33</v>
      </c>
      <c r="T860">
        <f t="shared" ca="1" si="55"/>
        <v>517</v>
      </c>
      <c r="U860" s="2">
        <f ca="1">Table3[[#This Row],[Total Operating Time (minutes)]]/Table3[[#This Row],[Production planning Time(minutes)]]</f>
        <v>0.80851063829787229</v>
      </c>
      <c r="V860" s="2">
        <f>Table3[[#This Row],[Units Produced]]/Table3[[#This Row],[Max Capacity]]</f>
        <v>0.93830703012912486</v>
      </c>
      <c r="W860" s="2">
        <f>Table3[[#This Row],[Good Units]]/Table3[[#This Row],[Units Produced]]</f>
        <v>0.95565749235474007</v>
      </c>
      <c r="X860" s="2">
        <f>Table3[[#This Row],[Total Operating Time (minutes)]]/Table3[[#This Row],[Units Produced]]</f>
        <v>0.63914373088685017</v>
      </c>
      <c r="Y860" s="2">
        <f>Table3[[#This Row],[Defective Units]]/Table3[[#This Row],[Units Produced]]</f>
        <v>4.4342507645259939E-2</v>
      </c>
      <c r="Z860" s="4">
        <f ca="1">Table3[[#This Row],[Total Operating Time (minutes)]]/Table3[[#This Row],[Available Time(minutes)]]</f>
        <v>6.6349206349206353</v>
      </c>
      <c r="AA860" s="2">
        <f>Table3[[#This Row],[Good Units]]/Table3[[#This Row],[Units Produced]]</f>
        <v>0.95565749235474007</v>
      </c>
      <c r="AB860" s="2">
        <f>Table3[[#This Row],[Scrap Units]]/Table3[[#This Row],[Units Produced]]</f>
        <v>9.1743119266055051E-3</v>
      </c>
      <c r="AC860" s="4">
        <f>Table3[[#This Row],[Units Produced]]/Table3[[#This Row],[Shift]]</f>
        <v>218</v>
      </c>
      <c r="AD860" s="2">
        <f>Table3[[#This Row],[Units Produced]]/Table3[[#This Row],[Max Capacity]]</f>
        <v>0.93830703012912486</v>
      </c>
      <c r="AE860" s="4">
        <f>Table3[[#This Row],[Repair Time (minutes)]]/Table3[[#This Row],[Number of Repairs]]</f>
        <v>5.75</v>
      </c>
      <c r="AF860" s="4">
        <f ca="1">Table3[[#This Row],[Total Operating Time (minutes)]]/Table3[[#This Row],[Number of failures]]</f>
        <v>104.5</v>
      </c>
      <c r="AG860" s="4">
        <f>Table3[[#This Row],[Orders Fulfilled]]/Table3[[#This Row],[Orders Received]]</f>
        <v>0.9375</v>
      </c>
      <c r="AH860" s="4">
        <f>Table3[[#This Row],[Units Produced]]/Table3[[#This Row],[Energy Consumed (kWh)]]</f>
        <v>3.8060874119769537</v>
      </c>
    </row>
    <row r="861" spans="1:34" x14ac:dyDescent="0.3">
      <c r="A861" s="1">
        <f t="shared" ca="1" si="52"/>
        <v>45194</v>
      </c>
      <c r="B861">
        <v>2</v>
      </c>
      <c r="C861" t="s">
        <v>17</v>
      </c>
      <c r="D861">
        <v>502</v>
      </c>
      <c r="E861">
        <v>488</v>
      </c>
      <c r="F861">
        <v>14</v>
      </c>
      <c r="G861">
        <f t="shared" ca="1" si="53"/>
        <v>60</v>
      </c>
      <c r="H861">
        <v>43</v>
      </c>
      <c r="I861">
        <v>460</v>
      </c>
      <c r="J861">
        <v>9</v>
      </c>
      <c r="K861">
        <v>180.34</v>
      </c>
      <c r="L861">
        <v>57</v>
      </c>
      <c r="M861">
        <v>60</v>
      </c>
      <c r="N861">
        <v>2.5499999999999998</v>
      </c>
      <c r="O861">
        <v>605</v>
      </c>
      <c r="P861">
        <f t="shared" ca="1" si="54"/>
        <v>7</v>
      </c>
      <c r="Q861">
        <v>29</v>
      </c>
      <c r="R861">
        <v>4</v>
      </c>
      <c r="S861">
        <v>3.94</v>
      </c>
      <c r="T861">
        <f t="shared" ca="1" si="55"/>
        <v>577</v>
      </c>
      <c r="U861" s="2">
        <f ca="1">Table3[[#This Row],[Total Operating Time (minutes)]]/Table3[[#This Row],[Production planning Time(minutes)]]</f>
        <v>0.79722703639514736</v>
      </c>
      <c r="V861" s="2">
        <f>Table3[[#This Row],[Units Produced]]/Table3[[#This Row],[Max Capacity]]</f>
        <v>0.82975206611570251</v>
      </c>
      <c r="W861" s="2">
        <f>Table3[[#This Row],[Good Units]]/Table3[[#This Row],[Units Produced]]</f>
        <v>0.97211155378486058</v>
      </c>
      <c r="X861" s="2">
        <f>Table3[[#This Row],[Total Operating Time (minutes)]]/Table3[[#This Row],[Units Produced]]</f>
        <v>0.91633466135458164</v>
      </c>
      <c r="Y861" s="2">
        <f>Table3[[#This Row],[Defective Units]]/Table3[[#This Row],[Units Produced]]</f>
        <v>2.7888446215139442E-2</v>
      </c>
      <c r="Z861" s="4">
        <f ca="1">Table3[[#This Row],[Total Operating Time (minutes)]]/Table3[[#This Row],[Available Time(minutes)]]</f>
        <v>7.666666666666667</v>
      </c>
      <c r="AA861" s="2">
        <f>Table3[[#This Row],[Good Units]]/Table3[[#This Row],[Units Produced]]</f>
        <v>0.97211155378486058</v>
      </c>
      <c r="AB861" s="2">
        <f>Table3[[#This Row],[Scrap Units]]/Table3[[#This Row],[Units Produced]]</f>
        <v>1.7928286852589643E-2</v>
      </c>
      <c r="AC861" s="4">
        <f>Table3[[#This Row],[Units Produced]]/Table3[[#This Row],[Shift]]</f>
        <v>251</v>
      </c>
      <c r="AD861" s="2">
        <f>Table3[[#This Row],[Units Produced]]/Table3[[#This Row],[Max Capacity]]</f>
        <v>0.82975206611570251</v>
      </c>
      <c r="AE861" s="4">
        <f>Table3[[#This Row],[Repair Time (minutes)]]/Table3[[#This Row],[Number of Repairs]]</f>
        <v>7.25</v>
      </c>
      <c r="AF861" s="4">
        <f ca="1">Table3[[#This Row],[Total Operating Time (minutes)]]/Table3[[#This Row],[Number of failures]]</f>
        <v>65.714285714285708</v>
      </c>
      <c r="AG861" s="4">
        <f>Table3[[#This Row],[Orders Fulfilled]]/Table3[[#This Row],[Orders Received]]</f>
        <v>0.95</v>
      </c>
      <c r="AH861" s="4">
        <f>Table3[[#This Row],[Units Produced]]/Table3[[#This Row],[Energy Consumed (kWh)]]</f>
        <v>2.7836309193745148</v>
      </c>
    </row>
    <row r="862" spans="1:34" x14ac:dyDescent="0.3">
      <c r="A862" s="1">
        <f t="shared" ca="1" si="52"/>
        <v>45113</v>
      </c>
      <c r="B862">
        <v>3</v>
      </c>
      <c r="C862" t="s">
        <v>18</v>
      </c>
      <c r="D862">
        <v>442</v>
      </c>
      <c r="E862">
        <v>419</v>
      </c>
      <c r="F862">
        <v>23</v>
      </c>
      <c r="G862">
        <f t="shared" ca="1" si="53"/>
        <v>67</v>
      </c>
      <c r="H862">
        <v>34</v>
      </c>
      <c r="I862">
        <v>529</v>
      </c>
      <c r="J862">
        <v>5</v>
      </c>
      <c r="K862">
        <v>119.78</v>
      </c>
      <c r="L862">
        <v>40</v>
      </c>
      <c r="M862">
        <v>34</v>
      </c>
      <c r="N862">
        <v>2.12</v>
      </c>
      <c r="O862">
        <v>653</v>
      </c>
      <c r="P862">
        <f t="shared" ca="1" si="54"/>
        <v>5</v>
      </c>
      <c r="Q862">
        <v>36</v>
      </c>
      <c r="R862">
        <v>4</v>
      </c>
      <c r="S862">
        <v>7.76</v>
      </c>
      <c r="T862">
        <f t="shared" ca="1" si="55"/>
        <v>553</v>
      </c>
      <c r="U862" s="2">
        <f ca="1">Table3[[#This Row],[Total Operating Time (minutes)]]/Table3[[#This Row],[Production planning Time(minutes)]]</f>
        <v>0.95660036166365281</v>
      </c>
      <c r="V862" s="2">
        <f>Table3[[#This Row],[Units Produced]]/Table3[[#This Row],[Max Capacity]]</f>
        <v>0.67687595712098014</v>
      </c>
      <c r="W862" s="2">
        <f>Table3[[#This Row],[Good Units]]/Table3[[#This Row],[Units Produced]]</f>
        <v>0.94796380090497734</v>
      </c>
      <c r="X862" s="2">
        <f>Table3[[#This Row],[Total Operating Time (minutes)]]/Table3[[#This Row],[Units Produced]]</f>
        <v>1.1968325791855203</v>
      </c>
      <c r="Y862" s="2">
        <f>Table3[[#This Row],[Defective Units]]/Table3[[#This Row],[Units Produced]]</f>
        <v>5.2036199095022627E-2</v>
      </c>
      <c r="Z862" s="4">
        <f ca="1">Table3[[#This Row],[Total Operating Time (minutes)]]/Table3[[#This Row],[Available Time(minutes)]]</f>
        <v>7.8955223880597014</v>
      </c>
      <c r="AA862" s="2">
        <f>Table3[[#This Row],[Good Units]]/Table3[[#This Row],[Units Produced]]</f>
        <v>0.94796380090497734</v>
      </c>
      <c r="AB862" s="2">
        <f>Table3[[#This Row],[Scrap Units]]/Table3[[#This Row],[Units Produced]]</f>
        <v>1.1312217194570135E-2</v>
      </c>
      <c r="AC862" s="4">
        <f>Table3[[#This Row],[Units Produced]]/Table3[[#This Row],[Shift]]</f>
        <v>147.33333333333334</v>
      </c>
      <c r="AD862" s="2">
        <f>Table3[[#This Row],[Units Produced]]/Table3[[#This Row],[Max Capacity]]</f>
        <v>0.67687595712098014</v>
      </c>
      <c r="AE862" s="4">
        <f>Table3[[#This Row],[Repair Time (minutes)]]/Table3[[#This Row],[Number of Repairs]]</f>
        <v>9</v>
      </c>
      <c r="AF862" s="4">
        <f ca="1">Table3[[#This Row],[Total Operating Time (minutes)]]/Table3[[#This Row],[Number of failures]]</f>
        <v>105.8</v>
      </c>
      <c r="AG862" s="4">
        <f>Table3[[#This Row],[Orders Fulfilled]]/Table3[[#This Row],[Orders Received]]</f>
        <v>1.1764705882352942</v>
      </c>
      <c r="AH862" s="4">
        <f>Table3[[#This Row],[Units Produced]]/Table3[[#This Row],[Energy Consumed (kWh)]]</f>
        <v>3.6900985139422273</v>
      </c>
    </row>
    <row r="863" spans="1:34" x14ac:dyDescent="0.3">
      <c r="A863" s="1">
        <f t="shared" ca="1" si="52"/>
        <v>45197</v>
      </c>
      <c r="B863">
        <v>2</v>
      </c>
      <c r="C863" t="s">
        <v>18</v>
      </c>
      <c r="D863">
        <v>583</v>
      </c>
      <c r="E863">
        <v>553</v>
      </c>
      <c r="F863">
        <v>30</v>
      </c>
      <c r="G863">
        <f t="shared" ca="1" si="53"/>
        <v>69</v>
      </c>
      <c r="H863">
        <v>47</v>
      </c>
      <c r="I863">
        <v>561</v>
      </c>
      <c r="J863">
        <v>5</v>
      </c>
      <c r="K863">
        <v>136.38999999999999</v>
      </c>
      <c r="L863">
        <v>51</v>
      </c>
      <c r="M863">
        <v>66</v>
      </c>
      <c r="N863">
        <v>4.2300000000000004</v>
      </c>
      <c r="O863">
        <v>649</v>
      </c>
      <c r="P863">
        <f t="shared" ca="1" si="54"/>
        <v>5</v>
      </c>
      <c r="Q863">
        <v>29</v>
      </c>
      <c r="R863">
        <v>3</v>
      </c>
      <c r="S863">
        <v>5.96</v>
      </c>
      <c r="T863">
        <f t="shared" ca="1" si="55"/>
        <v>540</v>
      </c>
      <c r="U863" s="2">
        <f ca="1">Table3[[#This Row],[Total Operating Time (minutes)]]/Table3[[#This Row],[Production planning Time(minutes)]]</f>
        <v>1.038888888888889</v>
      </c>
      <c r="V863" s="2">
        <f>Table3[[#This Row],[Units Produced]]/Table3[[#This Row],[Max Capacity]]</f>
        <v>0.89830508474576276</v>
      </c>
      <c r="W863" s="2">
        <f>Table3[[#This Row],[Good Units]]/Table3[[#This Row],[Units Produced]]</f>
        <v>0.94854202401372212</v>
      </c>
      <c r="X863" s="2">
        <f>Table3[[#This Row],[Total Operating Time (minutes)]]/Table3[[#This Row],[Units Produced]]</f>
        <v>0.96226415094339623</v>
      </c>
      <c r="Y863" s="2">
        <f>Table3[[#This Row],[Defective Units]]/Table3[[#This Row],[Units Produced]]</f>
        <v>5.1457975986277875E-2</v>
      </c>
      <c r="Z863" s="4">
        <f ca="1">Table3[[#This Row],[Total Operating Time (minutes)]]/Table3[[#This Row],[Available Time(minutes)]]</f>
        <v>8.1304347826086953</v>
      </c>
      <c r="AA863" s="2">
        <f>Table3[[#This Row],[Good Units]]/Table3[[#This Row],[Units Produced]]</f>
        <v>0.94854202401372212</v>
      </c>
      <c r="AB863" s="2">
        <f>Table3[[#This Row],[Scrap Units]]/Table3[[#This Row],[Units Produced]]</f>
        <v>8.5763293310463125E-3</v>
      </c>
      <c r="AC863" s="4">
        <f>Table3[[#This Row],[Units Produced]]/Table3[[#This Row],[Shift]]</f>
        <v>291.5</v>
      </c>
      <c r="AD863" s="2">
        <f>Table3[[#This Row],[Units Produced]]/Table3[[#This Row],[Max Capacity]]</f>
        <v>0.89830508474576276</v>
      </c>
      <c r="AE863" s="4">
        <f>Table3[[#This Row],[Repair Time (minutes)]]/Table3[[#This Row],[Number of Repairs]]</f>
        <v>9.6666666666666661</v>
      </c>
      <c r="AF863" s="4">
        <f ca="1">Table3[[#This Row],[Total Operating Time (minutes)]]/Table3[[#This Row],[Number of failures]]</f>
        <v>112.2</v>
      </c>
      <c r="AG863" s="4">
        <f>Table3[[#This Row],[Orders Fulfilled]]/Table3[[#This Row],[Orders Received]]</f>
        <v>0.77272727272727271</v>
      </c>
      <c r="AH863" s="4">
        <f>Table3[[#This Row],[Units Produced]]/Table3[[#This Row],[Energy Consumed (kWh)]]</f>
        <v>4.2745069286604593</v>
      </c>
    </row>
    <row r="864" spans="1:34" x14ac:dyDescent="0.3">
      <c r="A864" s="1">
        <f t="shared" ca="1" si="52"/>
        <v>45028</v>
      </c>
      <c r="B864">
        <v>2</v>
      </c>
      <c r="C864" t="s">
        <v>17</v>
      </c>
      <c r="D864">
        <v>558</v>
      </c>
      <c r="E864">
        <v>545</v>
      </c>
      <c r="F864">
        <v>13</v>
      </c>
      <c r="G864">
        <f t="shared" ca="1" si="53"/>
        <v>69</v>
      </c>
      <c r="H864">
        <v>19</v>
      </c>
      <c r="I864">
        <v>574</v>
      </c>
      <c r="J864">
        <v>8</v>
      </c>
      <c r="K864">
        <v>140.22</v>
      </c>
      <c r="L864">
        <v>33</v>
      </c>
      <c r="M864">
        <v>61</v>
      </c>
      <c r="N864">
        <v>2.33</v>
      </c>
      <c r="O864">
        <v>613</v>
      </c>
      <c r="P864">
        <f t="shared" ca="1" si="54"/>
        <v>4</v>
      </c>
      <c r="Q864">
        <v>40</v>
      </c>
      <c r="R864">
        <v>3</v>
      </c>
      <c r="S864">
        <v>6.08</v>
      </c>
      <c r="T864">
        <f t="shared" ca="1" si="55"/>
        <v>561</v>
      </c>
      <c r="U864" s="2">
        <f ca="1">Table3[[#This Row],[Total Operating Time (minutes)]]/Table3[[#This Row],[Production planning Time(minutes)]]</f>
        <v>1.0231729055258467</v>
      </c>
      <c r="V864" s="2">
        <f>Table3[[#This Row],[Units Produced]]/Table3[[#This Row],[Max Capacity]]</f>
        <v>0.91027732463295274</v>
      </c>
      <c r="W864" s="2">
        <f>Table3[[#This Row],[Good Units]]/Table3[[#This Row],[Units Produced]]</f>
        <v>0.97670250896057342</v>
      </c>
      <c r="X864" s="2">
        <f>Table3[[#This Row],[Total Operating Time (minutes)]]/Table3[[#This Row],[Units Produced]]</f>
        <v>1.0286738351254481</v>
      </c>
      <c r="Y864" s="2">
        <f>Table3[[#This Row],[Defective Units]]/Table3[[#This Row],[Units Produced]]</f>
        <v>2.3297491039426525E-2</v>
      </c>
      <c r="Z864" s="4">
        <f ca="1">Table3[[#This Row],[Total Operating Time (minutes)]]/Table3[[#This Row],[Available Time(minutes)]]</f>
        <v>8.3188405797101446</v>
      </c>
      <c r="AA864" s="2">
        <f>Table3[[#This Row],[Good Units]]/Table3[[#This Row],[Units Produced]]</f>
        <v>0.97670250896057342</v>
      </c>
      <c r="AB864" s="2">
        <f>Table3[[#This Row],[Scrap Units]]/Table3[[#This Row],[Units Produced]]</f>
        <v>1.4336917562724014E-2</v>
      </c>
      <c r="AC864" s="4">
        <f>Table3[[#This Row],[Units Produced]]/Table3[[#This Row],[Shift]]</f>
        <v>279</v>
      </c>
      <c r="AD864" s="2">
        <f>Table3[[#This Row],[Units Produced]]/Table3[[#This Row],[Max Capacity]]</f>
        <v>0.91027732463295274</v>
      </c>
      <c r="AE864" s="4">
        <f>Table3[[#This Row],[Repair Time (minutes)]]/Table3[[#This Row],[Number of Repairs]]</f>
        <v>13.333333333333334</v>
      </c>
      <c r="AF864" s="4">
        <f ca="1">Table3[[#This Row],[Total Operating Time (minutes)]]/Table3[[#This Row],[Number of failures]]</f>
        <v>143.5</v>
      </c>
      <c r="AG864" s="4">
        <f>Table3[[#This Row],[Orders Fulfilled]]/Table3[[#This Row],[Orders Received]]</f>
        <v>0.54098360655737709</v>
      </c>
      <c r="AH864" s="4">
        <f>Table3[[#This Row],[Units Produced]]/Table3[[#This Row],[Energy Consumed (kWh)]]</f>
        <v>3.9794608472400514</v>
      </c>
    </row>
    <row r="865" spans="1:34" x14ac:dyDescent="0.3">
      <c r="A865" s="1">
        <f t="shared" ca="1" si="52"/>
        <v>45052</v>
      </c>
      <c r="B865">
        <v>3</v>
      </c>
      <c r="C865" t="s">
        <v>18</v>
      </c>
      <c r="D865">
        <v>418</v>
      </c>
      <c r="E865">
        <v>394</v>
      </c>
      <c r="F865">
        <v>24</v>
      </c>
      <c r="G865">
        <f t="shared" ca="1" si="53"/>
        <v>63</v>
      </c>
      <c r="H865">
        <v>56</v>
      </c>
      <c r="I865">
        <v>590</v>
      </c>
      <c r="J865">
        <v>3</v>
      </c>
      <c r="K865">
        <v>135.30000000000001</v>
      </c>
      <c r="L865">
        <v>33</v>
      </c>
      <c r="M865">
        <v>34</v>
      </c>
      <c r="N865">
        <v>4.6399999999999997</v>
      </c>
      <c r="O865">
        <v>648</v>
      </c>
      <c r="P865">
        <f t="shared" ca="1" si="54"/>
        <v>3</v>
      </c>
      <c r="Q865">
        <v>23</v>
      </c>
      <c r="R865">
        <v>1</v>
      </c>
      <c r="S865">
        <v>6.12</v>
      </c>
      <c r="T865">
        <f t="shared" ca="1" si="55"/>
        <v>540</v>
      </c>
      <c r="U865" s="2">
        <f ca="1">Table3[[#This Row],[Total Operating Time (minutes)]]/Table3[[#This Row],[Production planning Time(minutes)]]</f>
        <v>1.0925925925925926</v>
      </c>
      <c r="V865" s="2">
        <f>Table3[[#This Row],[Units Produced]]/Table3[[#This Row],[Max Capacity]]</f>
        <v>0.64506172839506171</v>
      </c>
      <c r="W865" s="2">
        <f>Table3[[#This Row],[Good Units]]/Table3[[#This Row],[Units Produced]]</f>
        <v>0.9425837320574163</v>
      </c>
      <c r="X865" s="2">
        <f>Table3[[#This Row],[Total Operating Time (minutes)]]/Table3[[#This Row],[Units Produced]]</f>
        <v>1.4114832535885167</v>
      </c>
      <c r="Y865" s="2">
        <f>Table3[[#This Row],[Defective Units]]/Table3[[#This Row],[Units Produced]]</f>
        <v>5.7416267942583733E-2</v>
      </c>
      <c r="Z865" s="4">
        <f ca="1">Table3[[#This Row],[Total Operating Time (minutes)]]/Table3[[#This Row],[Available Time(minutes)]]</f>
        <v>9.3650793650793656</v>
      </c>
      <c r="AA865" s="2">
        <f>Table3[[#This Row],[Good Units]]/Table3[[#This Row],[Units Produced]]</f>
        <v>0.9425837320574163</v>
      </c>
      <c r="AB865" s="2">
        <f>Table3[[#This Row],[Scrap Units]]/Table3[[#This Row],[Units Produced]]</f>
        <v>7.1770334928229667E-3</v>
      </c>
      <c r="AC865" s="4">
        <f>Table3[[#This Row],[Units Produced]]/Table3[[#This Row],[Shift]]</f>
        <v>139.33333333333334</v>
      </c>
      <c r="AD865" s="2">
        <f>Table3[[#This Row],[Units Produced]]/Table3[[#This Row],[Max Capacity]]</f>
        <v>0.64506172839506171</v>
      </c>
      <c r="AE865" s="4">
        <f>Table3[[#This Row],[Repair Time (minutes)]]/Table3[[#This Row],[Number of Repairs]]</f>
        <v>23</v>
      </c>
      <c r="AF865" s="4">
        <f ca="1">Table3[[#This Row],[Total Operating Time (minutes)]]/Table3[[#This Row],[Number of failures]]</f>
        <v>196.66666666666666</v>
      </c>
      <c r="AG865" s="4">
        <f>Table3[[#This Row],[Orders Fulfilled]]/Table3[[#This Row],[Orders Received]]</f>
        <v>0.97058823529411764</v>
      </c>
      <c r="AH865" s="4">
        <f>Table3[[#This Row],[Units Produced]]/Table3[[#This Row],[Energy Consumed (kWh)]]</f>
        <v>3.089430894308943</v>
      </c>
    </row>
    <row r="866" spans="1:34" x14ac:dyDescent="0.3">
      <c r="A866" s="1">
        <f t="shared" ca="1" si="52"/>
        <v>44935</v>
      </c>
      <c r="B866">
        <v>3</v>
      </c>
      <c r="C866" t="s">
        <v>21</v>
      </c>
      <c r="D866">
        <v>695</v>
      </c>
      <c r="E866">
        <v>675</v>
      </c>
      <c r="F866">
        <v>20</v>
      </c>
      <c r="G866">
        <f t="shared" ca="1" si="53"/>
        <v>64</v>
      </c>
      <c r="H866">
        <v>44</v>
      </c>
      <c r="I866">
        <v>516</v>
      </c>
      <c r="J866">
        <v>3</v>
      </c>
      <c r="K866">
        <v>175.2</v>
      </c>
      <c r="L866">
        <v>36</v>
      </c>
      <c r="M866">
        <v>38</v>
      </c>
      <c r="N866">
        <v>4.24</v>
      </c>
      <c r="O866">
        <v>651</v>
      </c>
      <c r="P866">
        <f t="shared" ca="1" si="54"/>
        <v>2</v>
      </c>
      <c r="Q866">
        <v>36</v>
      </c>
      <c r="R866">
        <v>2</v>
      </c>
      <c r="S866">
        <v>3.6</v>
      </c>
      <c r="T866">
        <f t="shared" ca="1" si="55"/>
        <v>584</v>
      </c>
      <c r="U866" s="2">
        <f ca="1">Table3[[#This Row],[Total Operating Time (minutes)]]/Table3[[#This Row],[Production planning Time(minutes)]]</f>
        <v>0.88356164383561642</v>
      </c>
      <c r="V866" s="2">
        <f>Table3[[#This Row],[Units Produced]]/Table3[[#This Row],[Max Capacity]]</f>
        <v>1.0675883256528418</v>
      </c>
      <c r="W866" s="2">
        <f>Table3[[#This Row],[Good Units]]/Table3[[#This Row],[Units Produced]]</f>
        <v>0.97122302158273377</v>
      </c>
      <c r="X866" s="2">
        <f>Table3[[#This Row],[Total Operating Time (minutes)]]/Table3[[#This Row],[Units Produced]]</f>
        <v>0.74244604316546758</v>
      </c>
      <c r="Y866" s="2">
        <f>Table3[[#This Row],[Defective Units]]/Table3[[#This Row],[Units Produced]]</f>
        <v>2.8776978417266189E-2</v>
      </c>
      <c r="Z866" s="4">
        <f ca="1">Table3[[#This Row],[Total Operating Time (minutes)]]/Table3[[#This Row],[Available Time(minutes)]]</f>
        <v>8.0625</v>
      </c>
      <c r="AA866" s="2">
        <f>Table3[[#This Row],[Good Units]]/Table3[[#This Row],[Units Produced]]</f>
        <v>0.97122302158273377</v>
      </c>
      <c r="AB866" s="2">
        <f>Table3[[#This Row],[Scrap Units]]/Table3[[#This Row],[Units Produced]]</f>
        <v>4.3165467625899279E-3</v>
      </c>
      <c r="AC866" s="4">
        <f>Table3[[#This Row],[Units Produced]]/Table3[[#This Row],[Shift]]</f>
        <v>231.66666666666666</v>
      </c>
      <c r="AD866" s="2">
        <f>Table3[[#This Row],[Units Produced]]/Table3[[#This Row],[Max Capacity]]</f>
        <v>1.0675883256528418</v>
      </c>
      <c r="AE866" s="4">
        <f>Table3[[#This Row],[Repair Time (minutes)]]/Table3[[#This Row],[Number of Repairs]]</f>
        <v>18</v>
      </c>
      <c r="AF866" s="4">
        <f ca="1">Table3[[#This Row],[Total Operating Time (minutes)]]/Table3[[#This Row],[Number of failures]]</f>
        <v>258</v>
      </c>
      <c r="AG866" s="4">
        <f>Table3[[#This Row],[Orders Fulfilled]]/Table3[[#This Row],[Orders Received]]</f>
        <v>0.94736842105263153</v>
      </c>
      <c r="AH866" s="4">
        <f>Table3[[#This Row],[Units Produced]]/Table3[[#This Row],[Energy Consumed (kWh)]]</f>
        <v>3.9668949771689501</v>
      </c>
    </row>
    <row r="867" spans="1:34" x14ac:dyDescent="0.3">
      <c r="A867" s="1">
        <f t="shared" ca="1" si="52"/>
        <v>44952</v>
      </c>
      <c r="B867">
        <v>1</v>
      </c>
      <c r="C867" t="s">
        <v>19</v>
      </c>
      <c r="D867">
        <v>591</v>
      </c>
      <c r="E867">
        <v>573</v>
      </c>
      <c r="F867">
        <v>18</v>
      </c>
      <c r="G867">
        <f t="shared" ca="1" si="53"/>
        <v>63</v>
      </c>
      <c r="H867">
        <v>30</v>
      </c>
      <c r="I867">
        <v>505</v>
      </c>
      <c r="J867">
        <v>3</v>
      </c>
      <c r="K867">
        <v>147.66999999999999</v>
      </c>
      <c r="L867">
        <v>52</v>
      </c>
      <c r="M867">
        <v>67</v>
      </c>
      <c r="N867">
        <v>3.4</v>
      </c>
      <c r="O867">
        <v>627</v>
      </c>
      <c r="P867">
        <f t="shared" ca="1" si="54"/>
        <v>4</v>
      </c>
      <c r="Q867">
        <v>25</v>
      </c>
      <c r="R867">
        <v>3</v>
      </c>
      <c r="S867">
        <v>4.53</v>
      </c>
      <c r="T867">
        <f t="shared" ca="1" si="55"/>
        <v>546</v>
      </c>
      <c r="U867" s="2">
        <f ca="1">Table3[[#This Row],[Total Operating Time (minutes)]]/Table3[[#This Row],[Production planning Time(minutes)]]</f>
        <v>0.92490842490842495</v>
      </c>
      <c r="V867" s="2">
        <f>Table3[[#This Row],[Units Produced]]/Table3[[#This Row],[Max Capacity]]</f>
        <v>0.9425837320574163</v>
      </c>
      <c r="W867" s="2">
        <f>Table3[[#This Row],[Good Units]]/Table3[[#This Row],[Units Produced]]</f>
        <v>0.96954314720812185</v>
      </c>
      <c r="X867" s="2">
        <f>Table3[[#This Row],[Total Operating Time (minutes)]]/Table3[[#This Row],[Units Produced]]</f>
        <v>0.85448392554991537</v>
      </c>
      <c r="Y867" s="2">
        <f>Table3[[#This Row],[Defective Units]]/Table3[[#This Row],[Units Produced]]</f>
        <v>3.0456852791878174E-2</v>
      </c>
      <c r="Z867" s="4">
        <f ca="1">Table3[[#This Row],[Total Operating Time (minutes)]]/Table3[[#This Row],[Available Time(minutes)]]</f>
        <v>8.0158730158730158</v>
      </c>
      <c r="AA867" s="2">
        <f>Table3[[#This Row],[Good Units]]/Table3[[#This Row],[Units Produced]]</f>
        <v>0.96954314720812185</v>
      </c>
      <c r="AB867" s="2">
        <f>Table3[[#This Row],[Scrap Units]]/Table3[[#This Row],[Units Produced]]</f>
        <v>5.076142131979695E-3</v>
      </c>
      <c r="AC867" s="4">
        <f>Table3[[#This Row],[Units Produced]]/Table3[[#This Row],[Shift]]</f>
        <v>591</v>
      </c>
      <c r="AD867" s="2">
        <f>Table3[[#This Row],[Units Produced]]/Table3[[#This Row],[Max Capacity]]</f>
        <v>0.9425837320574163</v>
      </c>
      <c r="AE867" s="4">
        <f>Table3[[#This Row],[Repair Time (minutes)]]/Table3[[#This Row],[Number of Repairs]]</f>
        <v>8.3333333333333339</v>
      </c>
      <c r="AF867" s="4">
        <f ca="1">Table3[[#This Row],[Total Operating Time (minutes)]]/Table3[[#This Row],[Number of failures]]</f>
        <v>126.25</v>
      </c>
      <c r="AG867" s="4">
        <f>Table3[[#This Row],[Orders Fulfilled]]/Table3[[#This Row],[Orders Received]]</f>
        <v>0.77611940298507465</v>
      </c>
      <c r="AH867" s="4">
        <f>Table3[[#This Row],[Units Produced]]/Table3[[#This Row],[Energy Consumed (kWh)]]</f>
        <v>4.0021669939730486</v>
      </c>
    </row>
    <row r="868" spans="1:34" x14ac:dyDescent="0.3">
      <c r="A868" s="1">
        <f t="shared" ca="1" si="52"/>
        <v>45057</v>
      </c>
      <c r="B868">
        <v>1</v>
      </c>
      <c r="C868" t="s">
        <v>18</v>
      </c>
      <c r="D868">
        <v>622</v>
      </c>
      <c r="E868">
        <v>595</v>
      </c>
      <c r="F868">
        <v>27</v>
      </c>
      <c r="G868">
        <f t="shared" ca="1" si="53"/>
        <v>66</v>
      </c>
      <c r="H868">
        <v>45</v>
      </c>
      <c r="I868">
        <v>498</v>
      </c>
      <c r="J868">
        <v>8</v>
      </c>
      <c r="K868">
        <v>131.66</v>
      </c>
      <c r="L868">
        <v>35</v>
      </c>
      <c r="M868">
        <v>42</v>
      </c>
      <c r="N868">
        <v>4.51</v>
      </c>
      <c r="O868">
        <v>638</v>
      </c>
      <c r="P868">
        <f t="shared" ca="1" si="54"/>
        <v>7</v>
      </c>
      <c r="Q868">
        <v>27</v>
      </c>
      <c r="R868">
        <v>3</v>
      </c>
      <c r="S868">
        <v>3.39</v>
      </c>
      <c r="T868">
        <f t="shared" ca="1" si="55"/>
        <v>501</v>
      </c>
      <c r="U868" s="2">
        <f ca="1">Table3[[#This Row],[Total Operating Time (minutes)]]/Table3[[#This Row],[Production planning Time(minutes)]]</f>
        <v>0.99401197604790414</v>
      </c>
      <c r="V868" s="2">
        <f>Table3[[#This Row],[Units Produced]]/Table3[[#This Row],[Max Capacity]]</f>
        <v>0.97492163009404387</v>
      </c>
      <c r="W868" s="2">
        <f>Table3[[#This Row],[Good Units]]/Table3[[#This Row],[Units Produced]]</f>
        <v>0.95659163987138263</v>
      </c>
      <c r="X868" s="2">
        <f>Table3[[#This Row],[Total Operating Time (minutes)]]/Table3[[#This Row],[Units Produced]]</f>
        <v>0.80064308681672025</v>
      </c>
      <c r="Y868" s="2">
        <f>Table3[[#This Row],[Defective Units]]/Table3[[#This Row],[Units Produced]]</f>
        <v>4.3408360128617367E-2</v>
      </c>
      <c r="Z868" s="4">
        <f ca="1">Table3[[#This Row],[Total Operating Time (minutes)]]/Table3[[#This Row],[Available Time(minutes)]]</f>
        <v>7.5454545454545459</v>
      </c>
      <c r="AA868" s="2">
        <f>Table3[[#This Row],[Good Units]]/Table3[[#This Row],[Units Produced]]</f>
        <v>0.95659163987138263</v>
      </c>
      <c r="AB868" s="2">
        <f>Table3[[#This Row],[Scrap Units]]/Table3[[#This Row],[Units Produced]]</f>
        <v>1.2861736334405145E-2</v>
      </c>
      <c r="AC868" s="4">
        <f>Table3[[#This Row],[Units Produced]]/Table3[[#This Row],[Shift]]</f>
        <v>622</v>
      </c>
      <c r="AD868" s="2">
        <f>Table3[[#This Row],[Units Produced]]/Table3[[#This Row],[Max Capacity]]</f>
        <v>0.97492163009404387</v>
      </c>
      <c r="AE868" s="4">
        <f>Table3[[#This Row],[Repair Time (minutes)]]/Table3[[#This Row],[Number of Repairs]]</f>
        <v>9</v>
      </c>
      <c r="AF868" s="4">
        <f ca="1">Table3[[#This Row],[Total Operating Time (minutes)]]/Table3[[#This Row],[Number of failures]]</f>
        <v>71.142857142857139</v>
      </c>
      <c r="AG868" s="4">
        <f>Table3[[#This Row],[Orders Fulfilled]]/Table3[[#This Row],[Orders Received]]</f>
        <v>0.83333333333333337</v>
      </c>
      <c r="AH868" s="4">
        <f>Table3[[#This Row],[Units Produced]]/Table3[[#This Row],[Energy Consumed (kWh)]]</f>
        <v>4.724289837460125</v>
      </c>
    </row>
    <row r="869" spans="1:34" x14ac:dyDescent="0.3">
      <c r="A869" s="1">
        <f t="shared" ca="1" si="52"/>
        <v>45037</v>
      </c>
      <c r="B869">
        <v>2</v>
      </c>
      <c r="C869" t="s">
        <v>20</v>
      </c>
      <c r="D869">
        <v>498</v>
      </c>
      <c r="E869">
        <v>468</v>
      </c>
      <c r="F869">
        <v>30</v>
      </c>
      <c r="G869">
        <f t="shared" ca="1" si="53"/>
        <v>63</v>
      </c>
      <c r="H869">
        <v>52</v>
      </c>
      <c r="I869">
        <v>466</v>
      </c>
      <c r="J869">
        <v>5</v>
      </c>
      <c r="K869">
        <v>171.26</v>
      </c>
      <c r="L869">
        <v>56</v>
      </c>
      <c r="M869">
        <v>35</v>
      </c>
      <c r="N869">
        <v>3.31</v>
      </c>
      <c r="O869">
        <v>667</v>
      </c>
      <c r="P869">
        <f t="shared" ca="1" si="54"/>
        <v>6</v>
      </c>
      <c r="Q869">
        <v>28</v>
      </c>
      <c r="R869">
        <v>2</v>
      </c>
      <c r="S869">
        <v>5.94</v>
      </c>
      <c r="T869">
        <f t="shared" ca="1" si="55"/>
        <v>524</v>
      </c>
      <c r="U869" s="2">
        <f ca="1">Table3[[#This Row],[Total Operating Time (minutes)]]/Table3[[#This Row],[Production planning Time(minutes)]]</f>
        <v>0.88931297709923662</v>
      </c>
      <c r="V869" s="2">
        <f>Table3[[#This Row],[Units Produced]]/Table3[[#This Row],[Max Capacity]]</f>
        <v>0.74662668665667165</v>
      </c>
      <c r="W869" s="2">
        <f>Table3[[#This Row],[Good Units]]/Table3[[#This Row],[Units Produced]]</f>
        <v>0.93975903614457834</v>
      </c>
      <c r="X869" s="2">
        <f>Table3[[#This Row],[Total Operating Time (minutes)]]/Table3[[#This Row],[Units Produced]]</f>
        <v>0.93574297188755018</v>
      </c>
      <c r="Y869" s="2">
        <f>Table3[[#This Row],[Defective Units]]/Table3[[#This Row],[Units Produced]]</f>
        <v>6.0240963855421686E-2</v>
      </c>
      <c r="Z869" s="4">
        <f ca="1">Table3[[#This Row],[Total Operating Time (minutes)]]/Table3[[#This Row],[Available Time(minutes)]]</f>
        <v>7.3968253968253972</v>
      </c>
      <c r="AA869" s="2">
        <f>Table3[[#This Row],[Good Units]]/Table3[[#This Row],[Units Produced]]</f>
        <v>0.93975903614457834</v>
      </c>
      <c r="AB869" s="2">
        <f>Table3[[#This Row],[Scrap Units]]/Table3[[#This Row],[Units Produced]]</f>
        <v>1.0040160642570281E-2</v>
      </c>
      <c r="AC869" s="4">
        <f>Table3[[#This Row],[Units Produced]]/Table3[[#This Row],[Shift]]</f>
        <v>249</v>
      </c>
      <c r="AD869" s="2">
        <f>Table3[[#This Row],[Units Produced]]/Table3[[#This Row],[Max Capacity]]</f>
        <v>0.74662668665667165</v>
      </c>
      <c r="AE869" s="4">
        <f>Table3[[#This Row],[Repair Time (minutes)]]/Table3[[#This Row],[Number of Repairs]]</f>
        <v>14</v>
      </c>
      <c r="AF869" s="4">
        <f ca="1">Table3[[#This Row],[Total Operating Time (minutes)]]/Table3[[#This Row],[Number of failures]]</f>
        <v>77.666666666666671</v>
      </c>
      <c r="AG869" s="4">
        <f>Table3[[#This Row],[Orders Fulfilled]]/Table3[[#This Row],[Orders Received]]</f>
        <v>1.6</v>
      </c>
      <c r="AH869" s="4">
        <f>Table3[[#This Row],[Units Produced]]/Table3[[#This Row],[Energy Consumed (kWh)]]</f>
        <v>2.9078593950718208</v>
      </c>
    </row>
    <row r="870" spans="1:34" x14ac:dyDescent="0.3">
      <c r="A870" s="1">
        <f t="shared" ca="1" si="52"/>
        <v>44970</v>
      </c>
      <c r="B870">
        <v>3</v>
      </c>
      <c r="C870" t="s">
        <v>20</v>
      </c>
      <c r="D870">
        <v>450</v>
      </c>
      <c r="E870">
        <v>433</v>
      </c>
      <c r="F870">
        <v>17</v>
      </c>
      <c r="G870">
        <f t="shared" ca="1" si="53"/>
        <v>60</v>
      </c>
      <c r="H870">
        <v>46</v>
      </c>
      <c r="I870">
        <v>506</v>
      </c>
      <c r="J870">
        <v>1</v>
      </c>
      <c r="K870">
        <v>128.81</v>
      </c>
      <c r="L870">
        <v>33</v>
      </c>
      <c r="M870">
        <v>41</v>
      </c>
      <c r="N870">
        <v>3.64</v>
      </c>
      <c r="O870">
        <v>602</v>
      </c>
      <c r="P870">
        <f t="shared" ca="1" si="54"/>
        <v>6</v>
      </c>
      <c r="Q870">
        <v>21</v>
      </c>
      <c r="R870">
        <v>1</v>
      </c>
      <c r="S870">
        <v>7.55</v>
      </c>
      <c r="T870">
        <f t="shared" ca="1" si="55"/>
        <v>599</v>
      </c>
      <c r="U870" s="2">
        <f ca="1">Table3[[#This Row],[Total Operating Time (minutes)]]/Table3[[#This Row],[Production planning Time(minutes)]]</f>
        <v>0.84474123539232049</v>
      </c>
      <c r="V870" s="2">
        <f>Table3[[#This Row],[Units Produced]]/Table3[[#This Row],[Max Capacity]]</f>
        <v>0.74750830564784054</v>
      </c>
      <c r="W870" s="2">
        <f>Table3[[#This Row],[Good Units]]/Table3[[#This Row],[Units Produced]]</f>
        <v>0.9622222222222222</v>
      </c>
      <c r="X870" s="2">
        <f>Table3[[#This Row],[Total Operating Time (minutes)]]/Table3[[#This Row],[Units Produced]]</f>
        <v>1.1244444444444444</v>
      </c>
      <c r="Y870" s="2">
        <f>Table3[[#This Row],[Defective Units]]/Table3[[#This Row],[Units Produced]]</f>
        <v>3.7777777777777778E-2</v>
      </c>
      <c r="Z870" s="4">
        <f ca="1">Table3[[#This Row],[Total Operating Time (minutes)]]/Table3[[#This Row],[Available Time(minutes)]]</f>
        <v>8.4333333333333336</v>
      </c>
      <c r="AA870" s="2">
        <f>Table3[[#This Row],[Good Units]]/Table3[[#This Row],[Units Produced]]</f>
        <v>0.9622222222222222</v>
      </c>
      <c r="AB870" s="2">
        <f>Table3[[#This Row],[Scrap Units]]/Table3[[#This Row],[Units Produced]]</f>
        <v>2.2222222222222222E-3</v>
      </c>
      <c r="AC870" s="4">
        <f>Table3[[#This Row],[Units Produced]]/Table3[[#This Row],[Shift]]</f>
        <v>150</v>
      </c>
      <c r="AD870" s="2">
        <f>Table3[[#This Row],[Units Produced]]/Table3[[#This Row],[Max Capacity]]</f>
        <v>0.74750830564784054</v>
      </c>
      <c r="AE870" s="4">
        <f>Table3[[#This Row],[Repair Time (minutes)]]/Table3[[#This Row],[Number of Repairs]]</f>
        <v>21</v>
      </c>
      <c r="AF870" s="4">
        <f ca="1">Table3[[#This Row],[Total Operating Time (minutes)]]/Table3[[#This Row],[Number of failures]]</f>
        <v>84.333333333333329</v>
      </c>
      <c r="AG870" s="4">
        <f>Table3[[#This Row],[Orders Fulfilled]]/Table3[[#This Row],[Orders Received]]</f>
        <v>0.80487804878048785</v>
      </c>
      <c r="AH870" s="4">
        <f>Table3[[#This Row],[Units Produced]]/Table3[[#This Row],[Energy Consumed (kWh)]]</f>
        <v>3.4935175840385062</v>
      </c>
    </row>
    <row r="871" spans="1:34" x14ac:dyDescent="0.3">
      <c r="A871" s="1">
        <f t="shared" ca="1" si="52"/>
        <v>45198</v>
      </c>
      <c r="B871">
        <v>3</v>
      </c>
      <c r="C871" t="s">
        <v>20</v>
      </c>
      <c r="D871">
        <v>630</v>
      </c>
      <c r="E871">
        <v>611</v>
      </c>
      <c r="F871">
        <v>19</v>
      </c>
      <c r="G871">
        <f t="shared" ca="1" si="53"/>
        <v>69</v>
      </c>
      <c r="H871">
        <v>14</v>
      </c>
      <c r="I871">
        <v>467</v>
      </c>
      <c r="J871">
        <v>2</v>
      </c>
      <c r="K871">
        <v>132.03</v>
      </c>
      <c r="L871">
        <v>60</v>
      </c>
      <c r="M871">
        <v>54</v>
      </c>
      <c r="N871">
        <v>3.18</v>
      </c>
      <c r="O871">
        <v>679</v>
      </c>
      <c r="P871">
        <f t="shared" ca="1" si="54"/>
        <v>2</v>
      </c>
      <c r="Q871">
        <v>29</v>
      </c>
      <c r="R871">
        <v>4</v>
      </c>
      <c r="S871">
        <v>5.04</v>
      </c>
      <c r="T871">
        <f t="shared" ca="1" si="55"/>
        <v>503</v>
      </c>
      <c r="U871" s="2">
        <f ca="1">Table3[[#This Row],[Total Operating Time (minutes)]]/Table3[[#This Row],[Production planning Time(minutes)]]</f>
        <v>0.92842942345924451</v>
      </c>
      <c r="V871" s="2">
        <f>Table3[[#This Row],[Units Produced]]/Table3[[#This Row],[Max Capacity]]</f>
        <v>0.92783505154639179</v>
      </c>
      <c r="W871" s="2">
        <f>Table3[[#This Row],[Good Units]]/Table3[[#This Row],[Units Produced]]</f>
        <v>0.96984126984126984</v>
      </c>
      <c r="X871" s="2">
        <f>Table3[[#This Row],[Total Operating Time (minutes)]]/Table3[[#This Row],[Units Produced]]</f>
        <v>0.7412698412698413</v>
      </c>
      <c r="Y871" s="2">
        <f>Table3[[#This Row],[Defective Units]]/Table3[[#This Row],[Units Produced]]</f>
        <v>3.0158730158730159E-2</v>
      </c>
      <c r="Z871" s="4">
        <f ca="1">Table3[[#This Row],[Total Operating Time (minutes)]]/Table3[[#This Row],[Available Time(minutes)]]</f>
        <v>6.7681159420289854</v>
      </c>
      <c r="AA871" s="2">
        <f>Table3[[#This Row],[Good Units]]/Table3[[#This Row],[Units Produced]]</f>
        <v>0.96984126984126984</v>
      </c>
      <c r="AB871" s="2">
        <f>Table3[[#This Row],[Scrap Units]]/Table3[[#This Row],[Units Produced]]</f>
        <v>3.1746031746031746E-3</v>
      </c>
      <c r="AC871" s="4">
        <f>Table3[[#This Row],[Units Produced]]/Table3[[#This Row],[Shift]]</f>
        <v>210</v>
      </c>
      <c r="AD871" s="2">
        <f>Table3[[#This Row],[Units Produced]]/Table3[[#This Row],[Max Capacity]]</f>
        <v>0.92783505154639179</v>
      </c>
      <c r="AE871" s="4">
        <f>Table3[[#This Row],[Repair Time (minutes)]]/Table3[[#This Row],[Number of Repairs]]</f>
        <v>7.25</v>
      </c>
      <c r="AF871" s="4">
        <f ca="1">Table3[[#This Row],[Total Operating Time (minutes)]]/Table3[[#This Row],[Number of failures]]</f>
        <v>233.5</v>
      </c>
      <c r="AG871" s="4">
        <f>Table3[[#This Row],[Orders Fulfilled]]/Table3[[#This Row],[Orders Received]]</f>
        <v>1.1111111111111112</v>
      </c>
      <c r="AH871" s="4">
        <f>Table3[[#This Row],[Units Produced]]/Table3[[#This Row],[Energy Consumed (kWh)]]</f>
        <v>4.7716428084526248</v>
      </c>
    </row>
    <row r="872" spans="1:34" x14ac:dyDescent="0.3">
      <c r="A872" s="1">
        <f t="shared" ca="1" si="52"/>
        <v>45173</v>
      </c>
      <c r="B872">
        <v>2</v>
      </c>
      <c r="C872" t="s">
        <v>20</v>
      </c>
      <c r="D872">
        <v>629</v>
      </c>
      <c r="E872">
        <v>617</v>
      </c>
      <c r="F872">
        <v>12</v>
      </c>
      <c r="G872">
        <f t="shared" ca="1" si="53"/>
        <v>62</v>
      </c>
      <c r="H872">
        <v>24</v>
      </c>
      <c r="I872">
        <v>526</v>
      </c>
      <c r="J872">
        <v>10</v>
      </c>
      <c r="K872">
        <v>162.24</v>
      </c>
      <c r="L872">
        <v>42</v>
      </c>
      <c r="M872">
        <v>30</v>
      </c>
      <c r="N872">
        <v>2.16</v>
      </c>
      <c r="O872">
        <v>609</v>
      </c>
      <c r="P872">
        <f t="shared" ca="1" si="54"/>
        <v>1</v>
      </c>
      <c r="Q872">
        <v>32</v>
      </c>
      <c r="R872">
        <v>4</v>
      </c>
      <c r="S872">
        <v>5</v>
      </c>
      <c r="T872">
        <f t="shared" ca="1" si="55"/>
        <v>545</v>
      </c>
      <c r="U872" s="2">
        <f ca="1">Table3[[#This Row],[Total Operating Time (minutes)]]/Table3[[#This Row],[Production planning Time(minutes)]]</f>
        <v>0.96513761467889914</v>
      </c>
      <c r="V872" s="2">
        <f>Table3[[#This Row],[Units Produced]]/Table3[[#This Row],[Max Capacity]]</f>
        <v>1.0328407224958949</v>
      </c>
      <c r="W872" s="2">
        <f>Table3[[#This Row],[Good Units]]/Table3[[#This Row],[Units Produced]]</f>
        <v>0.98092209856915735</v>
      </c>
      <c r="X872" s="2">
        <f>Table3[[#This Row],[Total Operating Time (minutes)]]/Table3[[#This Row],[Units Produced]]</f>
        <v>0.83624801271860094</v>
      </c>
      <c r="Y872" s="2">
        <f>Table3[[#This Row],[Defective Units]]/Table3[[#This Row],[Units Produced]]</f>
        <v>1.9077901430842606E-2</v>
      </c>
      <c r="Z872" s="4">
        <f ca="1">Table3[[#This Row],[Total Operating Time (minutes)]]/Table3[[#This Row],[Available Time(minutes)]]</f>
        <v>8.4838709677419359</v>
      </c>
      <c r="AA872" s="2">
        <f>Table3[[#This Row],[Good Units]]/Table3[[#This Row],[Units Produced]]</f>
        <v>0.98092209856915735</v>
      </c>
      <c r="AB872" s="2">
        <f>Table3[[#This Row],[Scrap Units]]/Table3[[#This Row],[Units Produced]]</f>
        <v>1.5898251192368838E-2</v>
      </c>
      <c r="AC872" s="4">
        <f>Table3[[#This Row],[Units Produced]]/Table3[[#This Row],[Shift]]</f>
        <v>314.5</v>
      </c>
      <c r="AD872" s="2">
        <f>Table3[[#This Row],[Units Produced]]/Table3[[#This Row],[Max Capacity]]</f>
        <v>1.0328407224958949</v>
      </c>
      <c r="AE872" s="4">
        <f>Table3[[#This Row],[Repair Time (minutes)]]/Table3[[#This Row],[Number of Repairs]]</f>
        <v>8</v>
      </c>
      <c r="AF872" s="4">
        <f ca="1">Table3[[#This Row],[Total Operating Time (minutes)]]/Table3[[#This Row],[Number of failures]]</f>
        <v>526</v>
      </c>
      <c r="AG872" s="4">
        <f>Table3[[#This Row],[Orders Fulfilled]]/Table3[[#This Row],[Orders Received]]</f>
        <v>1.4</v>
      </c>
      <c r="AH872" s="4">
        <f>Table3[[#This Row],[Units Produced]]/Table3[[#This Row],[Energy Consumed (kWh)]]</f>
        <v>3.876972386587771</v>
      </c>
    </row>
    <row r="873" spans="1:34" x14ac:dyDescent="0.3">
      <c r="A873" s="1">
        <f t="shared" ca="1" si="52"/>
        <v>45101</v>
      </c>
      <c r="B873">
        <v>3</v>
      </c>
      <c r="C873" t="s">
        <v>18</v>
      </c>
      <c r="D873">
        <v>632</v>
      </c>
      <c r="E873">
        <v>622</v>
      </c>
      <c r="F873">
        <v>10</v>
      </c>
      <c r="G873">
        <f t="shared" ca="1" si="53"/>
        <v>69</v>
      </c>
      <c r="H873">
        <v>46</v>
      </c>
      <c r="I873">
        <v>402</v>
      </c>
      <c r="J873">
        <v>4</v>
      </c>
      <c r="K873">
        <v>187.94</v>
      </c>
      <c r="L873">
        <v>38</v>
      </c>
      <c r="M873">
        <v>46</v>
      </c>
      <c r="N873">
        <v>4.3600000000000003</v>
      </c>
      <c r="O873">
        <v>605</v>
      </c>
      <c r="P873">
        <f t="shared" ca="1" si="54"/>
        <v>6</v>
      </c>
      <c r="Q873">
        <v>28</v>
      </c>
      <c r="R873">
        <v>3</v>
      </c>
      <c r="S873">
        <v>6.05</v>
      </c>
      <c r="T873">
        <f t="shared" ca="1" si="55"/>
        <v>568</v>
      </c>
      <c r="U873" s="2">
        <f ca="1">Table3[[#This Row],[Total Operating Time (minutes)]]/Table3[[#This Row],[Production planning Time(minutes)]]</f>
        <v>0.70774647887323938</v>
      </c>
      <c r="V873" s="2">
        <f>Table3[[#This Row],[Units Produced]]/Table3[[#This Row],[Max Capacity]]</f>
        <v>1.0446280991735537</v>
      </c>
      <c r="W873" s="2">
        <f>Table3[[#This Row],[Good Units]]/Table3[[#This Row],[Units Produced]]</f>
        <v>0.98417721518987344</v>
      </c>
      <c r="X873" s="2">
        <f>Table3[[#This Row],[Total Operating Time (minutes)]]/Table3[[#This Row],[Units Produced]]</f>
        <v>0.63607594936708856</v>
      </c>
      <c r="Y873" s="2">
        <f>Table3[[#This Row],[Defective Units]]/Table3[[#This Row],[Units Produced]]</f>
        <v>1.5822784810126583E-2</v>
      </c>
      <c r="Z873" s="4">
        <f ca="1">Table3[[#This Row],[Total Operating Time (minutes)]]/Table3[[#This Row],[Available Time(minutes)]]</f>
        <v>5.8260869565217392</v>
      </c>
      <c r="AA873" s="2">
        <f>Table3[[#This Row],[Good Units]]/Table3[[#This Row],[Units Produced]]</f>
        <v>0.98417721518987344</v>
      </c>
      <c r="AB873" s="2">
        <f>Table3[[#This Row],[Scrap Units]]/Table3[[#This Row],[Units Produced]]</f>
        <v>6.3291139240506328E-3</v>
      </c>
      <c r="AC873" s="4">
        <f>Table3[[#This Row],[Units Produced]]/Table3[[#This Row],[Shift]]</f>
        <v>210.66666666666666</v>
      </c>
      <c r="AD873" s="2">
        <f>Table3[[#This Row],[Units Produced]]/Table3[[#This Row],[Max Capacity]]</f>
        <v>1.0446280991735537</v>
      </c>
      <c r="AE873" s="4">
        <f>Table3[[#This Row],[Repair Time (minutes)]]/Table3[[#This Row],[Number of Repairs]]</f>
        <v>9.3333333333333339</v>
      </c>
      <c r="AF873" s="4">
        <f ca="1">Table3[[#This Row],[Total Operating Time (minutes)]]/Table3[[#This Row],[Number of failures]]</f>
        <v>67</v>
      </c>
      <c r="AG873" s="4">
        <f>Table3[[#This Row],[Orders Fulfilled]]/Table3[[#This Row],[Orders Received]]</f>
        <v>0.82608695652173914</v>
      </c>
      <c r="AH873" s="4">
        <f>Table3[[#This Row],[Units Produced]]/Table3[[#This Row],[Energy Consumed (kWh)]]</f>
        <v>3.362775353836331</v>
      </c>
    </row>
    <row r="874" spans="1:34" x14ac:dyDescent="0.3">
      <c r="A874" s="1">
        <f t="shared" ca="1" si="52"/>
        <v>45069</v>
      </c>
      <c r="B874">
        <v>2</v>
      </c>
      <c r="C874" t="s">
        <v>18</v>
      </c>
      <c r="D874">
        <v>648</v>
      </c>
      <c r="E874">
        <v>623</v>
      </c>
      <c r="F874">
        <v>25</v>
      </c>
      <c r="G874">
        <f t="shared" ca="1" si="53"/>
        <v>61</v>
      </c>
      <c r="H874">
        <v>37</v>
      </c>
      <c r="I874">
        <v>565</v>
      </c>
      <c r="J874">
        <v>1</v>
      </c>
      <c r="K874">
        <v>173.87</v>
      </c>
      <c r="L874">
        <v>41</v>
      </c>
      <c r="M874">
        <v>68</v>
      </c>
      <c r="N874">
        <v>3.02</v>
      </c>
      <c r="O874">
        <v>693</v>
      </c>
      <c r="P874">
        <f t="shared" ca="1" si="54"/>
        <v>1</v>
      </c>
      <c r="Q874">
        <v>32</v>
      </c>
      <c r="R874">
        <v>2</v>
      </c>
      <c r="S874">
        <v>4.41</v>
      </c>
      <c r="T874">
        <f t="shared" ca="1" si="55"/>
        <v>545</v>
      </c>
      <c r="U874" s="2">
        <f ca="1">Table3[[#This Row],[Total Operating Time (minutes)]]/Table3[[#This Row],[Production planning Time(minutes)]]</f>
        <v>1.036697247706422</v>
      </c>
      <c r="V874" s="2">
        <f>Table3[[#This Row],[Units Produced]]/Table3[[#This Row],[Max Capacity]]</f>
        <v>0.93506493506493504</v>
      </c>
      <c r="W874" s="2">
        <f>Table3[[#This Row],[Good Units]]/Table3[[#This Row],[Units Produced]]</f>
        <v>0.9614197530864198</v>
      </c>
      <c r="X874" s="2">
        <f>Table3[[#This Row],[Total Operating Time (minutes)]]/Table3[[#This Row],[Units Produced]]</f>
        <v>0.87191358024691357</v>
      </c>
      <c r="Y874" s="2">
        <f>Table3[[#This Row],[Defective Units]]/Table3[[#This Row],[Units Produced]]</f>
        <v>3.8580246913580245E-2</v>
      </c>
      <c r="Z874" s="4">
        <f ca="1">Table3[[#This Row],[Total Operating Time (minutes)]]/Table3[[#This Row],[Available Time(minutes)]]</f>
        <v>9.2622950819672134</v>
      </c>
      <c r="AA874" s="2">
        <f>Table3[[#This Row],[Good Units]]/Table3[[#This Row],[Units Produced]]</f>
        <v>0.9614197530864198</v>
      </c>
      <c r="AB874" s="2">
        <f>Table3[[#This Row],[Scrap Units]]/Table3[[#This Row],[Units Produced]]</f>
        <v>1.5432098765432098E-3</v>
      </c>
      <c r="AC874" s="4">
        <f>Table3[[#This Row],[Units Produced]]/Table3[[#This Row],[Shift]]</f>
        <v>324</v>
      </c>
      <c r="AD874" s="2">
        <f>Table3[[#This Row],[Units Produced]]/Table3[[#This Row],[Max Capacity]]</f>
        <v>0.93506493506493504</v>
      </c>
      <c r="AE874" s="4">
        <f>Table3[[#This Row],[Repair Time (minutes)]]/Table3[[#This Row],[Number of Repairs]]</f>
        <v>16</v>
      </c>
      <c r="AF874" s="4">
        <f ca="1">Table3[[#This Row],[Total Operating Time (minutes)]]/Table3[[#This Row],[Number of failures]]</f>
        <v>565</v>
      </c>
      <c r="AG874" s="4">
        <f>Table3[[#This Row],[Orders Fulfilled]]/Table3[[#This Row],[Orders Received]]</f>
        <v>0.6029411764705882</v>
      </c>
      <c r="AH874" s="4">
        <f>Table3[[#This Row],[Units Produced]]/Table3[[#This Row],[Energy Consumed (kWh)]]</f>
        <v>3.7269224132972911</v>
      </c>
    </row>
    <row r="875" spans="1:34" x14ac:dyDescent="0.3">
      <c r="A875" s="1">
        <f t="shared" ca="1" si="52"/>
        <v>45295</v>
      </c>
      <c r="B875">
        <v>3</v>
      </c>
      <c r="C875" t="s">
        <v>21</v>
      </c>
      <c r="D875">
        <v>661</v>
      </c>
      <c r="E875">
        <v>642</v>
      </c>
      <c r="F875">
        <v>19</v>
      </c>
      <c r="G875">
        <f t="shared" ca="1" si="53"/>
        <v>60</v>
      </c>
      <c r="H875">
        <v>26</v>
      </c>
      <c r="I875">
        <v>421</v>
      </c>
      <c r="J875">
        <v>2</v>
      </c>
      <c r="K875">
        <v>184.41</v>
      </c>
      <c r="L875">
        <v>57</v>
      </c>
      <c r="M875">
        <v>57</v>
      </c>
      <c r="N875">
        <v>4.46</v>
      </c>
      <c r="O875">
        <v>633</v>
      </c>
      <c r="P875">
        <f t="shared" ca="1" si="54"/>
        <v>2</v>
      </c>
      <c r="Q875">
        <v>29</v>
      </c>
      <c r="R875">
        <v>5</v>
      </c>
      <c r="S875">
        <v>4.68</v>
      </c>
      <c r="T875">
        <f t="shared" ca="1" si="55"/>
        <v>503</v>
      </c>
      <c r="U875" s="2">
        <f ca="1">Table3[[#This Row],[Total Operating Time (minutes)]]/Table3[[#This Row],[Production planning Time(minutes)]]</f>
        <v>0.83697813121272369</v>
      </c>
      <c r="V875" s="2">
        <f>Table3[[#This Row],[Units Produced]]/Table3[[#This Row],[Max Capacity]]</f>
        <v>1.0442338072669826</v>
      </c>
      <c r="W875" s="2">
        <f>Table3[[#This Row],[Good Units]]/Table3[[#This Row],[Units Produced]]</f>
        <v>0.97125567322239037</v>
      </c>
      <c r="X875" s="2">
        <f>Table3[[#This Row],[Total Operating Time (minutes)]]/Table3[[#This Row],[Units Produced]]</f>
        <v>0.63691376701966718</v>
      </c>
      <c r="Y875" s="2">
        <f>Table3[[#This Row],[Defective Units]]/Table3[[#This Row],[Units Produced]]</f>
        <v>2.8744326777609682E-2</v>
      </c>
      <c r="Z875" s="4">
        <f ca="1">Table3[[#This Row],[Total Operating Time (minutes)]]/Table3[[#This Row],[Available Time(minutes)]]</f>
        <v>7.0166666666666666</v>
      </c>
      <c r="AA875" s="2">
        <f>Table3[[#This Row],[Good Units]]/Table3[[#This Row],[Units Produced]]</f>
        <v>0.97125567322239037</v>
      </c>
      <c r="AB875" s="2">
        <f>Table3[[#This Row],[Scrap Units]]/Table3[[#This Row],[Units Produced]]</f>
        <v>3.0257186081694403E-3</v>
      </c>
      <c r="AC875" s="4">
        <f>Table3[[#This Row],[Units Produced]]/Table3[[#This Row],[Shift]]</f>
        <v>220.33333333333334</v>
      </c>
      <c r="AD875" s="2">
        <f>Table3[[#This Row],[Units Produced]]/Table3[[#This Row],[Max Capacity]]</f>
        <v>1.0442338072669826</v>
      </c>
      <c r="AE875" s="4">
        <f>Table3[[#This Row],[Repair Time (minutes)]]/Table3[[#This Row],[Number of Repairs]]</f>
        <v>5.8</v>
      </c>
      <c r="AF875" s="4">
        <f ca="1">Table3[[#This Row],[Total Operating Time (minutes)]]/Table3[[#This Row],[Number of failures]]</f>
        <v>210.5</v>
      </c>
      <c r="AG875" s="4">
        <f>Table3[[#This Row],[Orders Fulfilled]]/Table3[[#This Row],[Orders Received]]</f>
        <v>1</v>
      </c>
      <c r="AH875" s="4">
        <f>Table3[[#This Row],[Units Produced]]/Table3[[#This Row],[Energy Consumed (kWh)]]</f>
        <v>3.584404316468738</v>
      </c>
    </row>
    <row r="876" spans="1:34" x14ac:dyDescent="0.3">
      <c r="A876" s="1">
        <f t="shared" ca="1" si="52"/>
        <v>45036</v>
      </c>
      <c r="B876">
        <v>3</v>
      </c>
      <c r="C876" t="s">
        <v>18</v>
      </c>
      <c r="D876">
        <v>498</v>
      </c>
      <c r="E876">
        <v>472</v>
      </c>
      <c r="F876">
        <v>26</v>
      </c>
      <c r="G876">
        <f t="shared" ca="1" si="53"/>
        <v>68</v>
      </c>
      <c r="H876">
        <v>37</v>
      </c>
      <c r="I876">
        <v>581</v>
      </c>
      <c r="J876">
        <v>3</v>
      </c>
      <c r="K876">
        <v>105.61</v>
      </c>
      <c r="L876">
        <v>46</v>
      </c>
      <c r="M876">
        <v>32</v>
      </c>
      <c r="N876">
        <v>2.25</v>
      </c>
      <c r="O876">
        <v>698</v>
      </c>
      <c r="P876">
        <f t="shared" ca="1" si="54"/>
        <v>6</v>
      </c>
      <c r="Q876">
        <v>30</v>
      </c>
      <c r="R876">
        <v>3</v>
      </c>
      <c r="S876">
        <v>3.07</v>
      </c>
      <c r="T876">
        <f t="shared" ca="1" si="55"/>
        <v>522</v>
      </c>
      <c r="U876" s="2">
        <f ca="1">Table3[[#This Row],[Total Operating Time (minutes)]]/Table3[[#This Row],[Production planning Time(minutes)]]</f>
        <v>1.1130268199233717</v>
      </c>
      <c r="V876" s="2">
        <f>Table3[[#This Row],[Units Produced]]/Table3[[#This Row],[Max Capacity]]</f>
        <v>0.71346704871060174</v>
      </c>
      <c r="W876" s="2">
        <f>Table3[[#This Row],[Good Units]]/Table3[[#This Row],[Units Produced]]</f>
        <v>0.94779116465863456</v>
      </c>
      <c r="X876" s="2">
        <f>Table3[[#This Row],[Total Operating Time (minutes)]]/Table3[[#This Row],[Units Produced]]</f>
        <v>1.1666666666666667</v>
      </c>
      <c r="Y876" s="2">
        <f>Table3[[#This Row],[Defective Units]]/Table3[[#This Row],[Units Produced]]</f>
        <v>5.2208835341365459E-2</v>
      </c>
      <c r="Z876" s="4">
        <f ca="1">Table3[[#This Row],[Total Operating Time (minutes)]]/Table3[[#This Row],[Available Time(minutes)]]</f>
        <v>8.5441176470588243</v>
      </c>
      <c r="AA876" s="2">
        <f>Table3[[#This Row],[Good Units]]/Table3[[#This Row],[Units Produced]]</f>
        <v>0.94779116465863456</v>
      </c>
      <c r="AB876" s="2">
        <f>Table3[[#This Row],[Scrap Units]]/Table3[[#This Row],[Units Produced]]</f>
        <v>6.024096385542169E-3</v>
      </c>
      <c r="AC876" s="4">
        <f>Table3[[#This Row],[Units Produced]]/Table3[[#This Row],[Shift]]</f>
        <v>166</v>
      </c>
      <c r="AD876" s="2">
        <f>Table3[[#This Row],[Units Produced]]/Table3[[#This Row],[Max Capacity]]</f>
        <v>0.71346704871060174</v>
      </c>
      <c r="AE876" s="4">
        <f>Table3[[#This Row],[Repair Time (minutes)]]/Table3[[#This Row],[Number of Repairs]]</f>
        <v>10</v>
      </c>
      <c r="AF876" s="4">
        <f ca="1">Table3[[#This Row],[Total Operating Time (minutes)]]/Table3[[#This Row],[Number of failures]]</f>
        <v>96.833333333333329</v>
      </c>
      <c r="AG876" s="4">
        <f>Table3[[#This Row],[Orders Fulfilled]]/Table3[[#This Row],[Orders Received]]</f>
        <v>1.4375</v>
      </c>
      <c r="AH876" s="4">
        <f>Table3[[#This Row],[Units Produced]]/Table3[[#This Row],[Energy Consumed (kWh)]]</f>
        <v>4.7154625508948014</v>
      </c>
    </row>
    <row r="877" spans="1:34" x14ac:dyDescent="0.3">
      <c r="A877" s="1">
        <f t="shared" ca="1" si="52"/>
        <v>45134</v>
      </c>
      <c r="B877">
        <v>2</v>
      </c>
      <c r="C877" t="s">
        <v>21</v>
      </c>
      <c r="D877">
        <v>494</v>
      </c>
      <c r="E877">
        <v>468</v>
      </c>
      <c r="F877">
        <v>26</v>
      </c>
      <c r="G877">
        <f t="shared" ca="1" si="53"/>
        <v>63</v>
      </c>
      <c r="H877">
        <v>18</v>
      </c>
      <c r="I877">
        <v>498</v>
      </c>
      <c r="J877">
        <v>1</v>
      </c>
      <c r="K877">
        <v>143.65</v>
      </c>
      <c r="L877">
        <v>52</v>
      </c>
      <c r="M877">
        <v>34</v>
      </c>
      <c r="N877">
        <v>3.97</v>
      </c>
      <c r="O877">
        <v>604</v>
      </c>
      <c r="P877">
        <f t="shared" ca="1" si="54"/>
        <v>1</v>
      </c>
      <c r="Q877">
        <v>36</v>
      </c>
      <c r="R877">
        <v>2</v>
      </c>
      <c r="S877">
        <v>6.28</v>
      </c>
      <c r="T877">
        <f t="shared" ca="1" si="55"/>
        <v>539</v>
      </c>
      <c r="U877" s="2">
        <f ca="1">Table3[[#This Row],[Total Operating Time (minutes)]]/Table3[[#This Row],[Production planning Time(minutes)]]</f>
        <v>0.92393320964749537</v>
      </c>
      <c r="V877" s="2">
        <f>Table3[[#This Row],[Units Produced]]/Table3[[#This Row],[Max Capacity]]</f>
        <v>0.81788079470198671</v>
      </c>
      <c r="W877" s="2">
        <f>Table3[[#This Row],[Good Units]]/Table3[[#This Row],[Units Produced]]</f>
        <v>0.94736842105263153</v>
      </c>
      <c r="X877" s="2">
        <f>Table3[[#This Row],[Total Operating Time (minutes)]]/Table3[[#This Row],[Units Produced]]</f>
        <v>1.0080971659919029</v>
      </c>
      <c r="Y877" s="2">
        <f>Table3[[#This Row],[Defective Units]]/Table3[[#This Row],[Units Produced]]</f>
        <v>5.2631578947368418E-2</v>
      </c>
      <c r="Z877" s="4">
        <f ca="1">Table3[[#This Row],[Total Operating Time (minutes)]]/Table3[[#This Row],[Available Time(minutes)]]</f>
        <v>7.9047619047619051</v>
      </c>
      <c r="AA877" s="2">
        <f>Table3[[#This Row],[Good Units]]/Table3[[#This Row],[Units Produced]]</f>
        <v>0.94736842105263153</v>
      </c>
      <c r="AB877" s="2">
        <f>Table3[[#This Row],[Scrap Units]]/Table3[[#This Row],[Units Produced]]</f>
        <v>2.0242914979757085E-3</v>
      </c>
      <c r="AC877" s="4">
        <f>Table3[[#This Row],[Units Produced]]/Table3[[#This Row],[Shift]]</f>
        <v>247</v>
      </c>
      <c r="AD877" s="2">
        <f>Table3[[#This Row],[Units Produced]]/Table3[[#This Row],[Max Capacity]]</f>
        <v>0.81788079470198671</v>
      </c>
      <c r="AE877" s="4">
        <f>Table3[[#This Row],[Repair Time (minutes)]]/Table3[[#This Row],[Number of Repairs]]</f>
        <v>18</v>
      </c>
      <c r="AF877" s="4">
        <f ca="1">Table3[[#This Row],[Total Operating Time (minutes)]]/Table3[[#This Row],[Number of failures]]</f>
        <v>498</v>
      </c>
      <c r="AG877" s="4">
        <f>Table3[[#This Row],[Orders Fulfilled]]/Table3[[#This Row],[Orders Received]]</f>
        <v>1.5294117647058822</v>
      </c>
      <c r="AH877" s="4">
        <f>Table3[[#This Row],[Units Produced]]/Table3[[#This Row],[Energy Consumed (kWh)]]</f>
        <v>3.438914027149321</v>
      </c>
    </row>
    <row r="878" spans="1:34" x14ac:dyDescent="0.3">
      <c r="A878" s="1">
        <f t="shared" ca="1" si="52"/>
        <v>45246</v>
      </c>
      <c r="B878">
        <v>2</v>
      </c>
      <c r="C878" t="s">
        <v>20</v>
      </c>
      <c r="D878">
        <v>435</v>
      </c>
      <c r="E878">
        <v>410</v>
      </c>
      <c r="F878">
        <v>25</v>
      </c>
      <c r="G878">
        <f t="shared" ca="1" si="53"/>
        <v>65</v>
      </c>
      <c r="H878">
        <v>44</v>
      </c>
      <c r="I878">
        <v>592</v>
      </c>
      <c r="J878">
        <v>4</v>
      </c>
      <c r="K878">
        <v>124.39</v>
      </c>
      <c r="L878">
        <v>54</v>
      </c>
      <c r="M878">
        <v>56</v>
      </c>
      <c r="N878">
        <v>4.3099999999999996</v>
      </c>
      <c r="O878">
        <v>660</v>
      </c>
      <c r="P878">
        <f t="shared" ca="1" si="54"/>
        <v>7</v>
      </c>
      <c r="Q878">
        <v>36</v>
      </c>
      <c r="R878">
        <v>1</v>
      </c>
      <c r="S878">
        <v>5.15</v>
      </c>
      <c r="T878">
        <f t="shared" ca="1" si="55"/>
        <v>511</v>
      </c>
      <c r="U878" s="2">
        <f ca="1">Table3[[#This Row],[Total Operating Time (minutes)]]/Table3[[#This Row],[Production planning Time(minutes)]]</f>
        <v>1.1585127201565557</v>
      </c>
      <c r="V878" s="2">
        <f>Table3[[#This Row],[Units Produced]]/Table3[[#This Row],[Max Capacity]]</f>
        <v>0.65909090909090906</v>
      </c>
      <c r="W878" s="2">
        <f>Table3[[#This Row],[Good Units]]/Table3[[#This Row],[Units Produced]]</f>
        <v>0.94252873563218387</v>
      </c>
      <c r="X878" s="2">
        <f>Table3[[#This Row],[Total Operating Time (minutes)]]/Table3[[#This Row],[Units Produced]]</f>
        <v>1.360919540229885</v>
      </c>
      <c r="Y878" s="2">
        <f>Table3[[#This Row],[Defective Units]]/Table3[[#This Row],[Units Produced]]</f>
        <v>5.7471264367816091E-2</v>
      </c>
      <c r="Z878" s="4">
        <f ca="1">Table3[[#This Row],[Total Operating Time (minutes)]]/Table3[[#This Row],[Available Time(minutes)]]</f>
        <v>9.1076923076923073</v>
      </c>
      <c r="AA878" s="2">
        <f>Table3[[#This Row],[Good Units]]/Table3[[#This Row],[Units Produced]]</f>
        <v>0.94252873563218387</v>
      </c>
      <c r="AB878" s="2">
        <f>Table3[[#This Row],[Scrap Units]]/Table3[[#This Row],[Units Produced]]</f>
        <v>9.1954022988505746E-3</v>
      </c>
      <c r="AC878" s="4">
        <f>Table3[[#This Row],[Units Produced]]/Table3[[#This Row],[Shift]]</f>
        <v>217.5</v>
      </c>
      <c r="AD878" s="2">
        <f>Table3[[#This Row],[Units Produced]]/Table3[[#This Row],[Max Capacity]]</f>
        <v>0.65909090909090906</v>
      </c>
      <c r="AE878" s="4">
        <f>Table3[[#This Row],[Repair Time (minutes)]]/Table3[[#This Row],[Number of Repairs]]</f>
        <v>36</v>
      </c>
      <c r="AF878" s="4">
        <f ca="1">Table3[[#This Row],[Total Operating Time (minutes)]]/Table3[[#This Row],[Number of failures]]</f>
        <v>84.571428571428569</v>
      </c>
      <c r="AG878" s="4">
        <f>Table3[[#This Row],[Orders Fulfilled]]/Table3[[#This Row],[Orders Received]]</f>
        <v>0.9642857142857143</v>
      </c>
      <c r="AH878" s="4">
        <f>Table3[[#This Row],[Units Produced]]/Table3[[#This Row],[Energy Consumed (kWh)]]</f>
        <v>3.4970656805209424</v>
      </c>
    </row>
    <row r="879" spans="1:34" x14ac:dyDescent="0.3">
      <c r="A879" s="1">
        <f t="shared" ca="1" si="52"/>
        <v>45003</v>
      </c>
      <c r="B879">
        <v>1</v>
      </c>
      <c r="C879" t="s">
        <v>17</v>
      </c>
      <c r="D879">
        <v>592</v>
      </c>
      <c r="E879">
        <v>576</v>
      </c>
      <c r="F879">
        <v>16</v>
      </c>
      <c r="G879">
        <f t="shared" ca="1" si="53"/>
        <v>65</v>
      </c>
      <c r="H879">
        <v>29</v>
      </c>
      <c r="I879">
        <v>586</v>
      </c>
      <c r="J879">
        <v>10</v>
      </c>
      <c r="K879">
        <v>133.36000000000001</v>
      </c>
      <c r="L879">
        <v>33</v>
      </c>
      <c r="M879">
        <v>36</v>
      </c>
      <c r="N879">
        <v>3.47</v>
      </c>
      <c r="O879">
        <v>689</v>
      </c>
      <c r="P879">
        <f t="shared" ca="1" si="54"/>
        <v>4</v>
      </c>
      <c r="Q879">
        <v>22</v>
      </c>
      <c r="R879">
        <v>3</v>
      </c>
      <c r="S879">
        <v>3.86</v>
      </c>
      <c r="T879">
        <f t="shared" ca="1" si="55"/>
        <v>509</v>
      </c>
      <c r="U879" s="2">
        <f ca="1">Table3[[#This Row],[Total Operating Time (minutes)]]/Table3[[#This Row],[Production planning Time(minutes)]]</f>
        <v>1.1512770137524557</v>
      </c>
      <c r="V879" s="2">
        <f>Table3[[#This Row],[Units Produced]]/Table3[[#This Row],[Max Capacity]]</f>
        <v>0.85921625544267055</v>
      </c>
      <c r="W879" s="2">
        <f>Table3[[#This Row],[Good Units]]/Table3[[#This Row],[Units Produced]]</f>
        <v>0.97297297297297303</v>
      </c>
      <c r="X879" s="2">
        <f>Table3[[#This Row],[Total Operating Time (minutes)]]/Table3[[#This Row],[Units Produced]]</f>
        <v>0.98986486486486491</v>
      </c>
      <c r="Y879" s="2">
        <f>Table3[[#This Row],[Defective Units]]/Table3[[#This Row],[Units Produced]]</f>
        <v>2.7027027027027029E-2</v>
      </c>
      <c r="Z879" s="4">
        <f ca="1">Table3[[#This Row],[Total Operating Time (minutes)]]/Table3[[#This Row],[Available Time(minutes)]]</f>
        <v>9.0153846153846153</v>
      </c>
      <c r="AA879" s="2">
        <f>Table3[[#This Row],[Good Units]]/Table3[[#This Row],[Units Produced]]</f>
        <v>0.97297297297297303</v>
      </c>
      <c r="AB879" s="2">
        <f>Table3[[#This Row],[Scrap Units]]/Table3[[#This Row],[Units Produced]]</f>
        <v>1.6891891891891893E-2</v>
      </c>
      <c r="AC879" s="4">
        <f>Table3[[#This Row],[Units Produced]]/Table3[[#This Row],[Shift]]</f>
        <v>592</v>
      </c>
      <c r="AD879" s="2">
        <f>Table3[[#This Row],[Units Produced]]/Table3[[#This Row],[Max Capacity]]</f>
        <v>0.85921625544267055</v>
      </c>
      <c r="AE879" s="4">
        <f>Table3[[#This Row],[Repair Time (minutes)]]/Table3[[#This Row],[Number of Repairs]]</f>
        <v>7.333333333333333</v>
      </c>
      <c r="AF879" s="4">
        <f ca="1">Table3[[#This Row],[Total Operating Time (minutes)]]/Table3[[#This Row],[Number of failures]]</f>
        <v>146.5</v>
      </c>
      <c r="AG879" s="4">
        <f>Table3[[#This Row],[Orders Fulfilled]]/Table3[[#This Row],[Orders Received]]</f>
        <v>0.91666666666666663</v>
      </c>
      <c r="AH879" s="4">
        <f>Table3[[#This Row],[Units Produced]]/Table3[[#This Row],[Energy Consumed (kWh)]]</f>
        <v>4.4391121775644864</v>
      </c>
    </row>
    <row r="880" spans="1:34" x14ac:dyDescent="0.3">
      <c r="A880" s="1">
        <f t="shared" ca="1" si="52"/>
        <v>45150</v>
      </c>
      <c r="B880">
        <v>3</v>
      </c>
      <c r="C880" t="s">
        <v>20</v>
      </c>
      <c r="D880">
        <v>459</v>
      </c>
      <c r="E880">
        <v>441</v>
      </c>
      <c r="F880">
        <v>18</v>
      </c>
      <c r="G880">
        <f t="shared" ca="1" si="53"/>
        <v>67</v>
      </c>
      <c r="H880">
        <v>44</v>
      </c>
      <c r="I880">
        <v>505</v>
      </c>
      <c r="J880">
        <v>5</v>
      </c>
      <c r="K880">
        <v>148.28</v>
      </c>
      <c r="L880">
        <v>38</v>
      </c>
      <c r="M880">
        <v>70</v>
      </c>
      <c r="N880">
        <v>4.1399999999999997</v>
      </c>
      <c r="O880">
        <v>650</v>
      </c>
      <c r="P880">
        <f t="shared" ca="1" si="54"/>
        <v>6</v>
      </c>
      <c r="Q880">
        <v>26</v>
      </c>
      <c r="R880">
        <v>5</v>
      </c>
      <c r="S880">
        <v>6.48</v>
      </c>
      <c r="T880">
        <f t="shared" ca="1" si="55"/>
        <v>581</v>
      </c>
      <c r="U880" s="2">
        <f ca="1">Table3[[#This Row],[Total Operating Time (minutes)]]/Table3[[#This Row],[Production planning Time(minutes)]]</f>
        <v>0.86919104991394147</v>
      </c>
      <c r="V880" s="2">
        <f>Table3[[#This Row],[Units Produced]]/Table3[[#This Row],[Max Capacity]]</f>
        <v>0.70615384615384613</v>
      </c>
      <c r="W880" s="2">
        <f>Table3[[#This Row],[Good Units]]/Table3[[#This Row],[Units Produced]]</f>
        <v>0.96078431372549022</v>
      </c>
      <c r="X880" s="2">
        <f>Table3[[#This Row],[Total Operating Time (minutes)]]/Table3[[#This Row],[Units Produced]]</f>
        <v>1.1002178649237473</v>
      </c>
      <c r="Y880" s="2">
        <f>Table3[[#This Row],[Defective Units]]/Table3[[#This Row],[Units Produced]]</f>
        <v>3.9215686274509803E-2</v>
      </c>
      <c r="Z880" s="4">
        <f ca="1">Table3[[#This Row],[Total Operating Time (minutes)]]/Table3[[#This Row],[Available Time(minutes)]]</f>
        <v>7.5373134328358207</v>
      </c>
      <c r="AA880" s="2">
        <f>Table3[[#This Row],[Good Units]]/Table3[[#This Row],[Units Produced]]</f>
        <v>0.96078431372549022</v>
      </c>
      <c r="AB880" s="2">
        <f>Table3[[#This Row],[Scrap Units]]/Table3[[#This Row],[Units Produced]]</f>
        <v>1.0893246187363835E-2</v>
      </c>
      <c r="AC880" s="4">
        <f>Table3[[#This Row],[Units Produced]]/Table3[[#This Row],[Shift]]</f>
        <v>153</v>
      </c>
      <c r="AD880" s="2">
        <f>Table3[[#This Row],[Units Produced]]/Table3[[#This Row],[Max Capacity]]</f>
        <v>0.70615384615384613</v>
      </c>
      <c r="AE880" s="4">
        <f>Table3[[#This Row],[Repair Time (minutes)]]/Table3[[#This Row],[Number of Repairs]]</f>
        <v>5.2</v>
      </c>
      <c r="AF880" s="4">
        <f ca="1">Table3[[#This Row],[Total Operating Time (minutes)]]/Table3[[#This Row],[Number of failures]]</f>
        <v>84.166666666666671</v>
      </c>
      <c r="AG880" s="4">
        <f>Table3[[#This Row],[Orders Fulfilled]]/Table3[[#This Row],[Orders Received]]</f>
        <v>0.54285714285714282</v>
      </c>
      <c r="AH880" s="4">
        <f>Table3[[#This Row],[Units Produced]]/Table3[[#This Row],[Energy Consumed (kWh)]]</f>
        <v>3.0954950094415969</v>
      </c>
    </row>
    <row r="881" spans="1:34" x14ac:dyDescent="0.3">
      <c r="A881" s="1">
        <f t="shared" ca="1" si="52"/>
        <v>44976</v>
      </c>
      <c r="B881">
        <v>1</v>
      </c>
      <c r="C881" t="s">
        <v>21</v>
      </c>
      <c r="D881">
        <v>554</v>
      </c>
      <c r="E881">
        <v>535</v>
      </c>
      <c r="F881">
        <v>19</v>
      </c>
      <c r="G881">
        <f t="shared" ca="1" si="53"/>
        <v>65</v>
      </c>
      <c r="H881">
        <v>24</v>
      </c>
      <c r="I881">
        <v>492</v>
      </c>
      <c r="J881">
        <v>10</v>
      </c>
      <c r="K881">
        <v>166.86</v>
      </c>
      <c r="L881">
        <v>50</v>
      </c>
      <c r="M881">
        <v>68</v>
      </c>
      <c r="N881">
        <v>2.17</v>
      </c>
      <c r="O881">
        <v>610</v>
      </c>
      <c r="P881">
        <f t="shared" ca="1" si="54"/>
        <v>5</v>
      </c>
      <c r="Q881">
        <v>39</v>
      </c>
      <c r="R881">
        <v>1</v>
      </c>
      <c r="S881">
        <v>3.35</v>
      </c>
      <c r="T881">
        <f t="shared" ca="1" si="55"/>
        <v>558</v>
      </c>
      <c r="U881" s="2">
        <f ca="1">Table3[[#This Row],[Total Operating Time (minutes)]]/Table3[[#This Row],[Production planning Time(minutes)]]</f>
        <v>0.88172043010752688</v>
      </c>
      <c r="V881" s="2">
        <f>Table3[[#This Row],[Units Produced]]/Table3[[#This Row],[Max Capacity]]</f>
        <v>0.90819672131147544</v>
      </c>
      <c r="W881" s="2">
        <f>Table3[[#This Row],[Good Units]]/Table3[[#This Row],[Units Produced]]</f>
        <v>0.96570397111913353</v>
      </c>
      <c r="X881" s="2">
        <f>Table3[[#This Row],[Total Operating Time (minutes)]]/Table3[[#This Row],[Units Produced]]</f>
        <v>0.88808664259927794</v>
      </c>
      <c r="Y881" s="2">
        <f>Table3[[#This Row],[Defective Units]]/Table3[[#This Row],[Units Produced]]</f>
        <v>3.4296028880866428E-2</v>
      </c>
      <c r="Z881" s="4">
        <f ca="1">Table3[[#This Row],[Total Operating Time (minutes)]]/Table3[[#This Row],[Available Time(minutes)]]</f>
        <v>7.569230769230769</v>
      </c>
      <c r="AA881" s="2">
        <f>Table3[[#This Row],[Good Units]]/Table3[[#This Row],[Units Produced]]</f>
        <v>0.96570397111913353</v>
      </c>
      <c r="AB881" s="2">
        <f>Table3[[#This Row],[Scrap Units]]/Table3[[#This Row],[Units Produced]]</f>
        <v>1.8050541516245487E-2</v>
      </c>
      <c r="AC881" s="4">
        <f>Table3[[#This Row],[Units Produced]]/Table3[[#This Row],[Shift]]</f>
        <v>554</v>
      </c>
      <c r="AD881" s="2">
        <f>Table3[[#This Row],[Units Produced]]/Table3[[#This Row],[Max Capacity]]</f>
        <v>0.90819672131147544</v>
      </c>
      <c r="AE881" s="4">
        <f>Table3[[#This Row],[Repair Time (minutes)]]/Table3[[#This Row],[Number of Repairs]]</f>
        <v>39</v>
      </c>
      <c r="AF881" s="4">
        <f ca="1">Table3[[#This Row],[Total Operating Time (minutes)]]/Table3[[#This Row],[Number of failures]]</f>
        <v>98.4</v>
      </c>
      <c r="AG881" s="4">
        <f>Table3[[#This Row],[Orders Fulfilled]]/Table3[[#This Row],[Orders Received]]</f>
        <v>0.73529411764705888</v>
      </c>
      <c r="AH881" s="4">
        <f>Table3[[#This Row],[Units Produced]]/Table3[[#This Row],[Energy Consumed (kWh)]]</f>
        <v>3.3201486275919931</v>
      </c>
    </row>
    <row r="882" spans="1:34" x14ac:dyDescent="0.3">
      <c r="A882" s="1">
        <f t="shared" ca="1" si="52"/>
        <v>45286</v>
      </c>
      <c r="B882">
        <v>3</v>
      </c>
      <c r="C882" t="s">
        <v>18</v>
      </c>
      <c r="D882">
        <v>673</v>
      </c>
      <c r="E882">
        <v>646</v>
      </c>
      <c r="F882">
        <v>27</v>
      </c>
      <c r="G882">
        <f t="shared" ca="1" si="53"/>
        <v>61</v>
      </c>
      <c r="H882">
        <v>12</v>
      </c>
      <c r="I882">
        <v>541</v>
      </c>
      <c r="J882">
        <v>8</v>
      </c>
      <c r="K882">
        <v>117.7</v>
      </c>
      <c r="L882">
        <v>55</v>
      </c>
      <c r="M882">
        <v>52</v>
      </c>
      <c r="N882">
        <v>3.92</v>
      </c>
      <c r="O882">
        <v>658</v>
      </c>
      <c r="P882">
        <f t="shared" ca="1" si="54"/>
        <v>3</v>
      </c>
      <c r="Q882">
        <v>23</v>
      </c>
      <c r="R882">
        <v>4</v>
      </c>
      <c r="S882">
        <v>5.89</v>
      </c>
      <c r="T882">
        <f t="shared" ca="1" si="55"/>
        <v>585</v>
      </c>
      <c r="U882" s="2">
        <f ca="1">Table3[[#This Row],[Total Operating Time (minutes)]]/Table3[[#This Row],[Production planning Time(minutes)]]</f>
        <v>0.92478632478632483</v>
      </c>
      <c r="V882" s="2">
        <f>Table3[[#This Row],[Units Produced]]/Table3[[#This Row],[Max Capacity]]</f>
        <v>1.0227963525835866</v>
      </c>
      <c r="W882" s="2">
        <f>Table3[[#This Row],[Good Units]]/Table3[[#This Row],[Units Produced]]</f>
        <v>0.95988112927191682</v>
      </c>
      <c r="X882" s="2">
        <f>Table3[[#This Row],[Total Operating Time (minutes)]]/Table3[[#This Row],[Units Produced]]</f>
        <v>0.80386329866270434</v>
      </c>
      <c r="Y882" s="2">
        <f>Table3[[#This Row],[Defective Units]]/Table3[[#This Row],[Units Produced]]</f>
        <v>4.0118870728083213E-2</v>
      </c>
      <c r="Z882" s="4">
        <f ca="1">Table3[[#This Row],[Total Operating Time (minutes)]]/Table3[[#This Row],[Available Time(minutes)]]</f>
        <v>8.8688524590163933</v>
      </c>
      <c r="AA882" s="2">
        <f>Table3[[#This Row],[Good Units]]/Table3[[#This Row],[Units Produced]]</f>
        <v>0.95988112927191682</v>
      </c>
      <c r="AB882" s="2">
        <f>Table3[[#This Row],[Scrap Units]]/Table3[[#This Row],[Units Produced]]</f>
        <v>1.188707280832095E-2</v>
      </c>
      <c r="AC882" s="4">
        <f>Table3[[#This Row],[Units Produced]]/Table3[[#This Row],[Shift]]</f>
        <v>224.33333333333334</v>
      </c>
      <c r="AD882" s="2">
        <f>Table3[[#This Row],[Units Produced]]/Table3[[#This Row],[Max Capacity]]</f>
        <v>1.0227963525835866</v>
      </c>
      <c r="AE882" s="4">
        <f>Table3[[#This Row],[Repair Time (minutes)]]/Table3[[#This Row],[Number of Repairs]]</f>
        <v>5.75</v>
      </c>
      <c r="AF882" s="4">
        <f ca="1">Table3[[#This Row],[Total Operating Time (minutes)]]/Table3[[#This Row],[Number of failures]]</f>
        <v>180.33333333333334</v>
      </c>
      <c r="AG882" s="4">
        <f>Table3[[#This Row],[Orders Fulfilled]]/Table3[[#This Row],[Orders Received]]</f>
        <v>1.0576923076923077</v>
      </c>
      <c r="AH882" s="4">
        <f>Table3[[#This Row],[Units Produced]]/Table3[[#This Row],[Energy Consumed (kWh)]]</f>
        <v>5.7179269328802036</v>
      </c>
    </row>
    <row r="883" spans="1:34" x14ac:dyDescent="0.3">
      <c r="A883" s="1">
        <f t="shared" ca="1" si="52"/>
        <v>44988</v>
      </c>
      <c r="B883">
        <v>1</v>
      </c>
      <c r="C883" t="s">
        <v>18</v>
      </c>
      <c r="D883">
        <v>414</v>
      </c>
      <c r="E883">
        <v>397</v>
      </c>
      <c r="F883">
        <v>17</v>
      </c>
      <c r="G883">
        <f t="shared" ca="1" si="53"/>
        <v>61</v>
      </c>
      <c r="H883">
        <v>58</v>
      </c>
      <c r="I883">
        <v>441</v>
      </c>
      <c r="J883">
        <v>4</v>
      </c>
      <c r="K883">
        <v>109.62</v>
      </c>
      <c r="L883">
        <v>39</v>
      </c>
      <c r="M883">
        <v>56</v>
      </c>
      <c r="N883">
        <v>3.23</v>
      </c>
      <c r="O883">
        <v>601</v>
      </c>
      <c r="P883">
        <f t="shared" ca="1" si="54"/>
        <v>7</v>
      </c>
      <c r="Q883">
        <v>20</v>
      </c>
      <c r="R883">
        <v>4</v>
      </c>
      <c r="S883">
        <v>7.97</v>
      </c>
      <c r="T883">
        <f t="shared" ca="1" si="55"/>
        <v>543</v>
      </c>
      <c r="U883" s="2">
        <f ca="1">Table3[[#This Row],[Total Operating Time (minutes)]]/Table3[[#This Row],[Production planning Time(minutes)]]</f>
        <v>0.81215469613259672</v>
      </c>
      <c r="V883" s="2">
        <f>Table3[[#This Row],[Units Produced]]/Table3[[#This Row],[Max Capacity]]</f>
        <v>0.68885191347753749</v>
      </c>
      <c r="W883" s="2">
        <f>Table3[[#This Row],[Good Units]]/Table3[[#This Row],[Units Produced]]</f>
        <v>0.95893719806763289</v>
      </c>
      <c r="X883" s="2">
        <f>Table3[[#This Row],[Total Operating Time (minutes)]]/Table3[[#This Row],[Units Produced]]</f>
        <v>1.0652173913043479</v>
      </c>
      <c r="Y883" s="2">
        <f>Table3[[#This Row],[Defective Units]]/Table3[[#This Row],[Units Produced]]</f>
        <v>4.1062801932367152E-2</v>
      </c>
      <c r="Z883" s="4">
        <f ca="1">Table3[[#This Row],[Total Operating Time (minutes)]]/Table3[[#This Row],[Available Time(minutes)]]</f>
        <v>7.2295081967213113</v>
      </c>
      <c r="AA883" s="2">
        <f>Table3[[#This Row],[Good Units]]/Table3[[#This Row],[Units Produced]]</f>
        <v>0.95893719806763289</v>
      </c>
      <c r="AB883" s="2">
        <f>Table3[[#This Row],[Scrap Units]]/Table3[[#This Row],[Units Produced]]</f>
        <v>9.6618357487922701E-3</v>
      </c>
      <c r="AC883" s="4">
        <f>Table3[[#This Row],[Units Produced]]/Table3[[#This Row],[Shift]]</f>
        <v>414</v>
      </c>
      <c r="AD883" s="2">
        <f>Table3[[#This Row],[Units Produced]]/Table3[[#This Row],[Max Capacity]]</f>
        <v>0.68885191347753749</v>
      </c>
      <c r="AE883" s="4">
        <f>Table3[[#This Row],[Repair Time (minutes)]]/Table3[[#This Row],[Number of Repairs]]</f>
        <v>5</v>
      </c>
      <c r="AF883" s="4">
        <f ca="1">Table3[[#This Row],[Total Operating Time (minutes)]]/Table3[[#This Row],[Number of failures]]</f>
        <v>63</v>
      </c>
      <c r="AG883" s="4">
        <f>Table3[[#This Row],[Orders Fulfilled]]/Table3[[#This Row],[Orders Received]]</f>
        <v>0.6964285714285714</v>
      </c>
      <c r="AH883" s="4">
        <f>Table3[[#This Row],[Units Produced]]/Table3[[#This Row],[Energy Consumed (kWh)]]</f>
        <v>3.7766830870279144</v>
      </c>
    </row>
    <row r="884" spans="1:34" x14ac:dyDescent="0.3">
      <c r="A884" s="1">
        <f t="shared" ca="1" si="52"/>
        <v>44982</v>
      </c>
      <c r="B884">
        <v>1</v>
      </c>
      <c r="C884" t="s">
        <v>20</v>
      </c>
      <c r="D884">
        <v>581</v>
      </c>
      <c r="E884">
        <v>564</v>
      </c>
      <c r="F884">
        <v>17</v>
      </c>
      <c r="G884">
        <f t="shared" ca="1" si="53"/>
        <v>65</v>
      </c>
      <c r="H884">
        <v>17</v>
      </c>
      <c r="I884">
        <v>522</v>
      </c>
      <c r="J884">
        <v>9</v>
      </c>
      <c r="K884">
        <v>135.11000000000001</v>
      </c>
      <c r="L884">
        <v>48</v>
      </c>
      <c r="M884">
        <v>68</v>
      </c>
      <c r="N884">
        <v>3.97</v>
      </c>
      <c r="O884">
        <v>616</v>
      </c>
      <c r="P884">
        <f t="shared" ca="1" si="54"/>
        <v>6</v>
      </c>
      <c r="Q884">
        <v>38</v>
      </c>
      <c r="R884">
        <v>1</v>
      </c>
      <c r="S884">
        <v>7.76</v>
      </c>
      <c r="T884">
        <f t="shared" ca="1" si="55"/>
        <v>523</v>
      </c>
      <c r="U884" s="2">
        <f ca="1">Table3[[#This Row],[Total Operating Time (minutes)]]/Table3[[#This Row],[Production planning Time(minutes)]]</f>
        <v>0.99808795411089868</v>
      </c>
      <c r="V884" s="2">
        <f>Table3[[#This Row],[Units Produced]]/Table3[[#This Row],[Max Capacity]]</f>
        <v>0.94318181818181823</v>
      </c>
      <c r="W884" s="2">
        <f>Table3[[#This Row],[Good Units]]/Table3[[#This Row],[Units Produced]]</f>
        <v>0.97074010327022375</v>
      </c>
      <c r="X884" s="2">
        <f>Table3[[#This Row],[Total Operating Time (minutes)]]/Table3[[#This Row],[Units Produced]]</f>
        <v>0.89845094664371772</v>
      </c>
      <c r="Y884" s="2">
        <f>Table3[[#This Row],[Defective Units]]/Table3[[#This Row],[Units Produced]]</f>
        <v>2.9259896729776247E-2</v>
      </c>
      <c r="Z884" s="4">
        <f ca="1">Table3[[#This Row],[Total Operating Time (minutes)]]/Table3[[#This Row],[Available Time(minutes)]]</f>
        <v>8.0307692307692307</v>
      </c>
      <c r="AA884" s="2">
        <f>Table3[[#This Row],[Good Units]]/Table3[[#This Row],[Units Produced]]</f>
        <v>0.97074010327022375</v>
      </c>
      <c r="AB884" s="2">
        <f>Table3[[#This Row],[Scrap Units]]/Table3[[#This Row],[Units Produced]]</f>
        <v>1.549053356282272E-2</v>
      </c>
      <c r="AC884" s="4">
        <f>Table3[[#This Row],[Units Produced]]/Table3[[#This Row],[Shift]]</f>
        <v>581</v>
      </c>
      <c r="AD884" s="2">
        <f>Table3[[#This Row],[Units Produced]]/Table3[[#This Row],[Max Capacity]]</f>
        <v>0.94318181818181823</v>
      </c>
      <c r="AE884" s="4">
        <f>Table3[[#This Row],[Repair Time (minutes)]]/Table3[[#This Row],[Number of Repairs]]</f>
        <v>38</v>
      </c>
      <c r="AF884" s="4">
        <f ca="1">Table3[[#This Row],[Total Operating Time (minutes)]]/Table3[[#This Row],[Number of failures]]</f>
        <v>87</v>
      </c>
      <c r="AG884" s="4">
        <f>Table3[[#This Row],[Orders Fulfilled]]/Table3[[#This Row],[Orders Received]]</f>
        <v>0.70588235294117652</v>
      </c>
      <c r="AH884" s="4">
        <f>Table3[[#This Row],[Units Produced]]/Table3[[#This Row],[Energy Consumed (kWh)]]</f>
        <v>4.3001998371697132</v>
      </c>
    </row>
    <row r="885" spans="1:34" x14ac:dyDescent="0.3">
      <c r="A885" s="1">
        <f t="shared" ca="1" si="52"/>
        <v>45276</v>
      </c>
      <c r="B885">
        <v>1</v>
      </c>
      <c r="C885" t="s">
        <v>20</v>
      </c>
      <c r="D885">
        <v>551</v>
      </c>
      <c r="E885">
        <v>529</v>
      </c>
      <c r="F885">
        <v>22</v>
      </c>
      <c r="G885">
        <f t="shared" ca="1" si="53"/>
        <v>66</v>
      </c>
      <c r="H885">
        <v>35</v>
      </c>
      <c r="I885">
        <v>564</v>
      </c>
      <c r="J885">
        <v>3</v>
      </c>
      <c r="K885">
        <v>183.22</v>
      </c>
      <c r="L885">
        <v>45</v>
      </c>
      <c r="M885">
        <v>60</v>
      </c>
      <c r="N885">
        <v>4.54</v>
      </c>
      <c r="O885">
        <v>655</v>
      </c>
      <c r="P885">
        <f t="shared" ca="1" si="54"/>
        <v>7</v>
      </c>
      <c r="Q885">
        <v>31</v>
      </c>
      <c r="R885">
        <v>1</v>
      </c>
      <c r="S885">
        <v>7.23</v>
      </c>
      <c r="T885">
        <f t="shared" ca="1" si="55"/>
        <v>560</v>
      </c>
      <c r="U885" s="2">
        <f ca="1">Table3[[#This Row],[Total Operating Time (minutes)]]/Table3[[#This Row],[Production planning Time(minutes)]]</f>
        <v>1.0071428571428571</v>
      </c>
      <c r="V885" s="2">
        <f>Table3[[#This Row],[Units Produced]]/Table3[[#This Row],[Max Capacity]]</f>
        <v>0.84122137404580155</v>
      </c>
      <c r="W885" s="2">
        <f>Table3[[#This Row],[Good Units]]/Table3[[#This Row],[Units Produced]]</f>
        <v>0.96007259528130673</v>
      </c>
      <c r="X885" s="2">
        <f>Table3[[#This Row],[Total Operating Time (minutes)]]/Table3[[#This Row],[Units Produced]]</f>
        <v>1.0235934664246824</v>
      </c>
      <c r="Y885" s="2">
        <f>Table3[[#This Row],[Defective Units]]/Table3[[#This Row],[Units Produced]]</f>
        <v>3.9927404718693285E-2</v>
      </c>
      <c r="Z885" s="4">
        <f ca="1">Table3[[#This Row],[Total Operating Time (minutes)]]/Table3[[#This Row],[Available Time(minutes)]]</f>
        <v>8.545454545454545</v>
      </c>
      <c r="AA885" s="2">
        <f>Table3[[#This Row],[Good Units]]/Table3[[#This Row],[Units Produced]]</f>
        <v>0.96007259528130673</v>
      </c>
      <c r="AB885" s="2">
        <f>Table3[[#This Row],[Scrap Units]]/Table3[[#This Row],[Units Produced]]</f>
        <v>5.4446460980036296E-3</v>
      </c>
      <c r="AC885" s="4">
        <f>Table3[[#This Row],[Units Produced]]/Table3[[#This Row],[Shift]]</f>
        <v>551</v>
      </c>
      <c r="AD885" s="2">
        <f>Table3[[#This Row],[Units Produced]]/Table3[[#This Row],[Max Capacity]]</f>
        <v>0.84122137404580155</v>
      </c>
      <c r="AE885" s="4">
        <f>Table3[[#This Row],[Repair Time (minutes)]]/Table3[[#This Row],[Number of Repairs]]</f>
        <v>31</v>
      </c>
      <c r="AF885" s="4">
        <f ca="1">Table3[[#This Row],[Total Operating Time (minutes)]]/Table3[[#This Row],[Number of failures]]</f>
        <v>80.571428571428569</v>
      </c>
      <c r="AG885" s="4">
        <f>Table3[[#This Row],[Orders Fulfilled]]/Table3[[#This Row],[Orders Received]]</f>
        <v>0.75</v>
      </c>
      <c r="AH885" s="4">
        <f>Table3[[#This Row],[Units Produced]]/Table3[[#This Row],[Energy Consumed (kWh)]]</f>
        <v>3.0073136120510862</v>
      </c>
    </row>
    <row r="886" spans="1:34" x14ac:dyDescent="0.3">
      <c r="A886" s="1">
        <f t="shared" ca="1" si="52"/>
        <v>45000</v>
      </c>
      <c r="B886">
        <v>1</v>
      </c>
      <c r="C886" t="s">
        <v>18</v>
      </c>
      <c r="D886">
        <v>624</v>
      </c>
      <c r="E886">
        <v>611</v>
      </c>
      <c r="F886">
        <v>13</v>
      </c>
      <c r="G886">
        <f t="shared" ca="1" si="53"/>
        <v>62</v>
      </c>
      <c r="H886">
        <v>47</v>
      </c>
      <c r="I886">
        <v>401</v>
      </c>
      <c r="J886">
        <v>7</v>
      </c>
      <c r="K886">
        <v>174.15</v>
      </c>
      <c r="L886">
        <v>53</v>
      </c>
      <c r="M886">
        <v>38</v>
      </c>
      <c r="N886">
        <v>4.4400000000000004</v>
      </c>
      <c r="O886">
        <v>657</v>
      </c>
      <c r="P886">
        <f t="shared" ca="1" si="54"/>
        <v>5</v>
      </c>
      <c r="Q886">
        <v>32</v>
      </c>
      <c r="R886">
        <v>5</v>
      </c>
      <c r="S886">
        <v>4.88</v>
      </c>
      <c r="T886">
        <f t="shared" ca="1" si="55"/>
        <v>577</v>
      </c>
      <c r="U886" s="2">
        <f ca="1">Table3[[#This Row],[Total Operating Time (minutes)]]/Table3[[#This Row],[Production planning Time(minutes)]]</f>
        <v>0.69497400346620453</v>
      </c>
      <c r="V886" s="2">
        <f>Table3[[#This Row],[Units Produced]]/Table3[[#This Row],[Max Capacity]]</f>
        <v>0.94977168949771684</v>
      </c>
      <c r="W886" s="2">
        <f>Table3[[#This Row],[Good Units]]/Table3[[#This Row],[Units Produced]]</f>
        <v>0.97916666666666663</v>
      </c>
      <c r="X886" s="2">
        <f>Table3[[#This Row],[Total Operating Time (minutes)]]/Table3[[#This Row],[Units Produced]]</f>
        <v>0.64262820512820518</v>
      </c>
      <c r="Y886" s="2">
        <f>Table3[[#This Row],[Defective Units]]/Table3[[#This Row],[Units Produced]]</f>
        <v>2.0833333333333332E-2</v>
      </c>
      <c r="Z886" s="4">
        <f ca="1">Table3[[#This Row],[Total Operating Time (minutes)]]/Table3[[#This Row],[Available Time(minutes)]]</f>
        <v>6.467741935483871</v>
      </c>
      <c r="AA886" s="2">
        <f>Table3[[#This Row],[Good Units]]/Table3[[#This Row],[Units Produced]]</f>
        <v>0.97916666666666663</v>
      </c>
      <c r="AB886" s="2">
        <f>Table3[[#This Row],[Scrap Units]]/Table3[[#This Row],[Units Produced]]</f>
        <v>1.1217948717948718E-2</v>
      </c>
      <c r="AC886" s="4">
        <f>Table3[[#This Row],[Units Produced]]/Table3[[#This Row],[Shift]]</f>
        <v>624</v>
      </c>
      <c r="AD886" s="2">
        <f>Table3[[#This Row],[Units Produced]]/Table3[[#This Row],[Max Capacity]]</f>
        <v>0.94977168949771684</v>
      </c>
      <c r="AE886" s="4">
        <f>Table3[[#This Row],[Repair Time (minutes)]]/Table3[[#This Row],[Number of Repairs]]</f>
        <v>6.4</v>
      </c>
      <c r="AF886" s="4">
        <f ca="1">Table3[[#This Row],[Total Operating Time (minutes)]]/Table3[[#This Row],[Number of failures]]</f>
        <v>80.2</v>
      </c>
      <c r="AG886" s="4">
        <f>Table3[[#This Row],[Orders Fulfilled]]/Table3[[#This Row],[Orders Received]]</f>
        <v>1.3947368421052631</v>
      </c>
      <c r="AH886" s="4">
        <f>Table3[[#This Row],[Units Produced]]/Table3[[#This Row],[Energy Consumed (kWh)]]</f>
        <v>3.5831180017226529</v>
      </c>
    </row>
    <row r="887" spans="1:34" x14ac:dyDescent="0.3">
      <c r="A887" s="1">
        <f t="shared" ca="1" si="52"/>
        <v>45142</v>
      </c>
      <c r="B887">
        <v>1</v>
      </c>
      <c r="C887" t="s">
        <v>17</v>
      </c>
      <c r="D887">
        <v>682</v>
      </c>
      <c r="E887">
        <v>658</v>
      </c>
      <c r="F887">
        <v>24</v>
      </c>
      <c r="G887">
        <f t="shared" ca="1" si="53"/>
        <v>63</v>
      </c>
      <c r="H887">
        <v>52</v>
      </c>
      <c r="I887">
        <v>493</v>
      </c>
      <c r="J887">
        <v>8</v>
      </c>
      <c r="K887">
        <v>173.19</v>
      </c>
      <c r="L887">
        <v>53</v>
      </c>
      <c r="M887">
        <v>33</v>
      </c>
      <c r="N887">
        <v>2.16</v>
      </c>
      <c r="O887">
        <v>605</v>
      </c>
      <c r="P887">
        <f t="shared" ca="1" si="54"/>
        <v>5</v>
      </c>
      <c r="Q887">
        <v>26</v>
      </c>
      <c r="R887">
        <v>5</v>
      </c>
      <c r="S887">
        <v>7.75</v>
      </c>
      <c r="T887">
        <f t="shared" ca="1" si="55"/>
        <v>503</v>
      </c>
      <c r="U887" s="2">
        <f ca="1">Table3[[#This Row],[Total Operating Time (minutes)]]/Table3[[#This Row],[Production planning Time(minutes)]]</f>
        <v>0.98011928429423456</v>
      </c>
      <c r="V887" s="2">
        <f>Table3[[#This Row],[Units Produced]]/Table3[[#This Row],[Max Capacity]]</f>
        <v>1.1272727272727272</v>
      </c>
      <c r="W887" s="2">
        <f>Table3[[#This Row],[Good Units]]/Table3[[#This Row],[Units Produced]]</f>
        <v>0.96480938416422291</v>
      </c>
      <c r="X887" s="2">
        <f>Table3[[#This Row],[Total Operating Time (minutes)]]/Table3[[#This Row],[Units Produced]]</f>
        <v>0.72287390029325516</v>
      </c>
      <c r="Y887" s="2">
        <f>Table3[[#This Row],[Defective Units]]/Table3[[#This Row],[Units Produced]]</f>
        <v>3.519061583577713E-2</v>
      </c>
      <c r="Z887" s="4">
        <f ca="1">Table3[[#This Row],[Total Operating Time (minutes)]]/Table3[[#This Row],[Available Time(minutes)]]</f>
        <v>7.8253968253968251</v>
      </c>
      <c r="AA887" s="2">
        <f>Table3[[#This Row],[Good Units]]/Table3[[#This Row],[Units Produced]]</f>
        <v>0.96480938416422291</v>
      </c>
      <c r="AB887" s="2">
        <f>Table3[[#This Row],[Scrap Units]]/Table3[[#This Row],[Units Produced]]</f>
        <v>1.1730205278592375E-2</v>
      </c>
      <c r="AC887" s="4">
        <f>Table3[[#This Row],[Units Produced]]/Table3[[#This Row],[Shift]]</f>
        <v>682</v>
      </c>
      <c r="AD887" s="2">
        <f>Table3[[#This Row],[Units Produced]]/Table3[[#This Row],[Max Capacity]]</f>
        <v>1.1272727272727272</v>
      </c>
      <c r="AE887" s="4">
        <f>Table3[[#This Row],[Repair Time (minutes)]]/Table3[[#This Row],[Number of Repairs]]</f>
        <v>5.2</v>
      </c>
      <c r="AF887" s="4">
        <f ca="1">Table3[[#This Row],[Total Operating Time (minutes)]]/Table3[[#This Row],[Number of failures]]</f>
        <v>98.6</v>
      </c>
      <c r="AG887" s="4">
        <f>Table3[[#This Row],[Orders Fulfilled]]/Table3[[#This Row],[Orders Received]]</f>
        <v>1.606060606060606</v>
      </c>
      <c r="AH887" s="4">
        <f>Table3[[#This Row],[Units Produced]]/Table3[[#This Row],[Energy Consumed (kWh)]]</f>
        <v>3.9378717015993994</v>
      </c>
    </row>
    <row r="888" spans="1:34" x14ac:dyDescent="0.3">
      <c r="A888" s="1">
        <f t="shared" ca="1" si="52"/>
        <v>45194</v>
      </c>
      <c r="B888">
        <v>1</v>
      </c>
      <c r="C888" t="s">
        <v>18</v>
      </c>
      <c r="D888">
        <v>685</v>
      </c>
      <c r="E888">
        <v>665</v>
      </c>
      <c r="F888">
        <v>20</v>
      </c>
      <c r="G888">
        <f t="shared" ca="1" si="53"/>
        <v>62</v>
      </c>
      <c r="H888">
        <v>36</v>
      </c>
      <c r="I888">
        <v>554</v>
      </c>
      <c r="J888">
        <v>3</v>
      </c>
      <c r="K888">
        <v>160.85</v>
      </c>
      <c r="L888">
        <v>37</v>
      </c>
      <c r="M888">
        <v>59</v>
      </c>
      <c r="N888">
        <v>4.5199999999999996</v>
      </c>
      <c r="O888">
        <v>600</v>
      </c>
      <c r="P888">
        <f t="shared" ca="1" si="54"/>
        <v>6</v>
      </c>
      <c r="Q888">
        <v>32</v>
      </c>
      <c r="R888">
        <v>1</v>
      </c>
      <c r="S888">
        <v>4.55</v>
      </c>
      <c r="T888">
        <f t="shared" ca="1" si="55"/>
        <v>571</v>
      </c>
      <c r="U888" s="2">
        <f ca="1">Table3[[#This Row],[Total Operating Time (minutes)]]/Table3[[#This Row],[Production planning Time(minutes)]]</f>
        <v>0.97022767075306482</v>
      </c>
      <c r="V888" s="2">
        <f>Table3[[#This Row],[Units Produced]]/Table3[[#This Row],[Max Capacity]]</f>
        <v>1.1416666666666666</v>
      </c>
      <c r="W888" s="2">
        <f>Table3[[#This Row],[Good Units]]/Table3[[#This Row],[Units Produced]]</f>
        <v>0.97080291970802923</v>
      </c>
      <c r="X888" s="2">
        <f>Table3[[#This Row],[Total Operating Time (minutes)]]/Table3[[#This Row],[Units Produced]]</f>
        <v>0.80875912408759121</v>
      </c>
      <c r="Y888" s="2">
        <f>Table3[[#This Row],[Defective Units]]/Table3[[#This Row],[Units Produced]]</f>
        <v>2.9197080291970802E-2</v>
      </c>
      <c r="Z888" s="4">
        <f ca="1">Table3[[#This Row],[Total Operating Time (minutes)]]/Table3[[#This Row],[Available Time(minutes)]]</f>
        <v>8.935483870967742</v>
      </c>
      <c r="AA888" s="2">
        <f>Table3[[#This Row],[Good Units]]/Table3[[#This Row],[Units Produced]]</f>
        <v>0.97080291970802923</v>
      </c>
      <c r="AB888" s="2">
        <f>Table3[[#This Row],[Scrap Units]]/Table3[[#This Row],[Units Produced]]</f>
        <v>4.3795620437956208E-3</v>
      </c>
      <c r="AC888" s="4">
        <f>Table3[[#This Row],[Units Produced]]/Table3[[#This Row],[Shift]]</f>
        <v>685</v>
      </c>
      <c r="AD888" s="2">
        <f>Table3[[#This Row],[Units Produced]]/Table3[[#This Row],[Max Capacity]]</f>
        <v>1.1416666666666666</v>
      </c>
      <c r="AE888" s="4">
        <f>Table3[[#This Row],[Repair Time (minutes)]]/Table3[[#This Row],[Number of Repairs]]</f>
        <v>32</v>
      </c>
      <c r="AF888" s="4">
        <f ca="1">Table3[[#This Row],[Total Operating Time (minutes)]]/Table3[[#This Row],[Number of failures]]</f>
        <v>92.333333333333329</v>
      </c>
      <c r="AG888" s="4">
        <f>Table3[[#This Row],[Orders Fulfilled]]/Table3[[#This Row],[Orders Received]]</f>
        <v>0.6271186440677966</v>
      </c>
      <c r="AH888" s="4">
        <f>Table3[[#This Row],[Units Produced]]/Table3[[#This Row],[Energy Consumed (kWh)]]</f>
        <v>4.2586260491140813</v>
      </c>
    </row>
    <row r="889" spans="1:34" x14ac:dyDescent="0.3">
      <c r="A889" s="1">
        <f t="shared" ca="1" si="52"/>
        <v>45245</v>
      </c>
      <c r="B889">
        <v>2</v>
      </c>
      <c r="C889" t="s">
        <v>17</v>
      </c>
      <c r="D889">
        <v>402</v>
      </c>
      <c r="E889">
        <v>383</v>
      </c>
      <c r="F889">
        <v>19</v>
      </c>
      <c r="G889">
        <f t="shared" ca="1" si="53"/>
        <v>68</v>
      </c>
      <c r="H889">
        <v>54</v>
      </c>
      <c r="I889">
        <v>584</v>
      </c>
      <c r="J889">
        <v>5</v>
      </c>
      <c r="K889">
        <v>185.31</v>
      </c>
      <c r="L889">
        <v>48</v>
      </c>
      <c r="M889">
        <v>60</v>
      </c>
      <c r="N889">
        <v>4.17</v>
      </c>
      <c r="O889">
        <v>643</v>
      </c>
      <c r="P889">
        <f t="shared" ca="1" si="54"/>
        <v>5</v>
      </c>
      <c r="Q889">
        <v>34</v>
      </c>
      <c r="R889">
        <v>2</v>
      </c>
      <c r="S889">
        <v>7.39</v>
      </c>
      <c r="T889">
        <f t="shared" ca="1" si="55"/>
        <v>531</v>
      </c>
      <c r="U889" s="2">
        <f ca="1">Table3[[#This Row],[Total Operating Time (minutes)]]/Table3[[#This Row],[Production planning Time(minutes)]]</f>
        <v>1.0998116760828625</v>
      </c>
      <c r="V889" s="2">
        <f>Table3[[#This Row],[Units Produced]]/Table3[[#This Row],[Max Capacity]]</f>
        <v>0.62519440124416792</v>
      </c>
      <c r="W889" s="2">
        <f>Table3[[#This Row],[Good Units]]/Table3[[#This Row],[Units Produced]]</f>
        <v>0.95273631840796025</v>
      </c>
      <c r="X889" s="2">
        <f>Table3[[#This Row],[Total Operating Time (minutes)]]/Table3[[#This Row],[Units Produced]]</f>
        <v>1.4527363184079602</v>
      </c>
      <c r="Y889" s="2">
        <f>Table3[[#This Row],[Defective Units]]/Table3[[#This Row],[Units Produced]]</f>
        <v>4.7263681592039801E-2</v>
      </c>
      <c r="Z889" s="4">
        <f ca="1">Table3[[#This Row],[Total Operating Time (minutes)]]/Table3[[#This Row],[Available Time(minutes)]]</f>
        <v>8.5882352941176467</v>
      </c>
      <c r="AA889" s="2">
        <f>Table3[[#This Row],[Good Units]]/Table3[[#This Row],[Units Produced]]</f>
        <v>0.95273631840796025</v>
      </c>
      <c r="AB889" s="2">
        <f>Table3[[#This Row],[Scrap Units]]/Table3[[#This Row],[Units Produced]]</f>
        <v>1.2437810945273632E-2</v>
      </c>
      <c r="AC889" s="4">
        <f>Table3[[#This Row],[Units Produced]]/Table3[[#This Row],[Shift]]</f>
        <v>201</v>
      </c>
      <c r="AD889" s="2">
        <f>Table3[[#This Row],[Units Produced]]/Table3[[#This Row],[Max Capacity]]</f>
        <v>0.62519440124416792</v>
      </c>
      <c r="AE889" s="4">
        <f>Table3[[#This Row],[Repair Time (minutes)]]/Table3[[#This Row],[Number of Repairs]]</f>
        <v>17</v>
      </c>
      <c r="AF889" s="4">
        <f ca="1">Table3[[#This Row],[Total Operating Time (minutes)]]/Table3[[#This Row],[Number of failures]]</f>
        <v>116.8</v>
      </c>
      <c r="AG889" s="4">
        <f>Table3[[#This Row],[Orders Fulfilled]]/Table3[[#This Row],[Orders Received]]</f>
        <v>0.8</v>
      </c>
      <c r="AH889" s="4">
        <f>Table3[[#This Row],[Units Produced]]/Table3[[#This Row],[Energy Consumed (kWh)]]</f>
        <v>2.1693378662781284</v>
      </c>
    </row>
    <row r="890" spans="1:34" x14ac:dyDescent="0.3">
      <c r="A890" s="1">
        <f t="shared" ca="1" si="52"/>
        <v>45272</v>
      </c>
      <c r="B890">
        <v>1</v>
      </c>
      <c r="C890" t="s">
        <v>21</v>
      </c>
      <c r="D890">
        <v>590</v>
      </c>
      <c r="E890">
        <v>561</v>
      </c>
      <c r="F890">
        <v>29</v>
      </c>
      <c r="G890">
        <f t="shared" ca="1" si="53"/>
        <v>63</v>
      </c>
      <c r="H890">
        <v>35</v>
      </c>
      <c r="I890">
        <v>598</v>
      </c>
      <c r="J890">
        <v>9</v>
      </c>
      <c r="K890">
        <v>165.85</v>
      </c>
      <c r="L890">
        <v>34</v>
      </c>
      <c r="M890">
        <v>70</v>
      </c>
      <c r="N890">
        <v>3.99</v>
      </c>
      <c r="O890">
        <v>639</v>
      </c>
      <c r="P890">
        <f t="shared" ca="1" si="54"/>
        <v>6</v>
      </c>
      <c r="Q890">
        <v>36</v>
      </c>
      <c r="R890">
        <v>4</v>
      </c>
      <c r="S890">
        <v>6.38</v>
      </c>
      <c r="T890">
        <f t="shared" ca="1" si="55"/>
        <v>593</v>
      </c>
      <c r="U890" s="2">
        <f ca="1">Table3[[#This Row],[Total Operating Time (minutes)]]/Table3[[#This Row],[Production planning Time(minutes)]]</f>
        <v>1.0084317032040473</v>
      </c>
      <c r="V890" s="2">
        <f>Table3[[#This Row],[Units Produced]]/Table3[[#This Row],[Max Capacity]]</f>
        <v>0.92331768388106417</v>
      </c>
      <c r="W890" s="2">
        <f>Table3[[#This Row],[Good Units]]/Table3[[#This Row],[Units Produced]]</f>
        <v>0.95084745762711864</v>
      </c>
      <c r="X890" s="2">
        <f>Table3[[#This Row],[Total Operating Time (minutes)]]/Table3[[#This Row],[Units Produced]]</f>
        <v>1.0135593220338983</v>
      </c>
      <c r="Y890" s="2">
        <f>Table3[[#This Row],[Defective Units]]/Table3[[#This Row],[Units Produced]]</f>
        <v>4.9152542372881358E-2</v>
      </c>
      <c r="Z890" s="4">
        <f ca="1">Table3[[#This Row],[Total Operating Time (minutes)]]/Table3[[#This Row],[Available Time(minutes)]]</f>
        <v>9.4920634920634921</v>
      </c>
      <c r="AA890" s="2">
        <f>Table3[[#This Row],[Good Units]]/Table3[[#This Row],[Units Produced]]</f>
        <v>0.95084745762711864</v>
      </c>
      <c r="AB890" s="2">
        <f>Table3[[#This Row],[Scrap Units]]/Table3[[#This Row],[Units Produced]]</f>
        <v>1.5254237288135594E-2</v>
      </c>
      <c r="AC890" s="4">
        <f>Table3[[#This Row],[Units Produced]]/Table3[[#This Row],[Shift]]</f>
        <v>590</v>
      </c>
      <c r="AD890" s="2">
        <f>Table3[[#This Row],[Units Produced]]/Table3[[#This Row],[Max Capacity]]</f>
        <v>0.92331768388106417</v>
      </c>
      <c r="AE890" s="4">
        <f>Table3[[#This Row],[Repair Time (minutes)]]/Table3[[#This Row],[Number of Repairs]]</f>
        <v>9</v>
      </c>
      <c r="AF890" s="4">
        <f ca="1">Table3[[#This Row],[Total Operating Time (minutes)]]/Table3[[#This Row],[Number of failures]]</f>
        <v>99.666666666666671</v>
      </c>
      <c r="AG890" s="4">
        <f>Table3[[#This Row],[Orders Fulfilled]]/Table3[[#This Row],[Orders Received]]</f>
        <v>0.48571428571428571</v>
      </c>
      <c r="AH890" s="4">
        <f>Table3[[#This Row],[Units Produced]]/Table3[[#This Row],[Energy Consumed (kWh)]]</f>
        <v>3.5574314139282484</v>
      </c>
    </row>
    <row r="891" spans="1:34" x14ac:dyDescent="0.3">
      <c r="A891" s="1">
        <f t="shared" ca="1" si="52"/>
        <v>45270</v>
      </c>
      <c r="B891">
        <v>2</v>
      </c>
      <c r="C891" t="s">
        <v>20</v>
      </c>
      <c r="D891">
        <v>531</v>
      </c>
      <c r="E891">
        <v>515</v>
      </c>
      <c r="F891">
        <v>16</v>
      </c>
      <c r="G891">
        <f t="shared" ca="1" si="53"/>
        <v>62</v>
      </c>
      <c r="H891">
        <v>13</v>
      </c>
      <c r="I891">
        <v>429</v>
      </c>
      <c r="J891">
        <v>7</v>
      </c>
      <c r="K891">
        <v>184</v>
      </c>
      <c r="L891">
        <v>39</v>
      </c>
      <c r="M891">
        <v>64</v>
      </c>
      <c r="N891">
        <v>3.26</v>
      </c>
      <c r="O891">
        <v>694</v>
      </c>
      <c r="P891">
        <f t="shared" ca="1" si="54"/>
        <v>3</v>
      </c>
      <c r="Q891">
        <v>38</v>
      </c>
      <c r="R891">
        <v>5</v>
      </c>
      <c r="S891">
        <v>5.13</v>
      </c>
      <c r="T891">
        <f t="shared" ca="1" si="55"/>
        <v>594</v>
      </c>
      <c r="U891" s="2">
        <f ca="1">Table3[[#This Row],[Total Operating Time (minutes)]]/Table3[[#This Row],[Production planning Time(minutes)]]</f>
        <v>0.72222222222222221</v>
      </c>
      <c r="V891" s="2">
        <f>Table3[[#This Row],[Units Produced]]/Table3[[#This Row],[Max Capacity]]</f>
        <v>0.76512968299711814</v>
      </c>
      <c r="W891" s="2">
        <f>Table3[[#This Row],[Good Units]]/Table3[[#This Row],[Units Produced]]</f>
        <v>0.96986817325800379</v>
      </c>
      <c r="X891" s="2">
        <f>Table3[[#This Row],[Total Operating Time (minutes)]]/Table3[[#This Row],[Units Produced]]</f>
        <v>0.80790960451977401</v>
      </c>
      <c r="Y891" s="2">
        <f>Table3[[#This Row],[Defective Units]]/Table3[[#This Row],[Units Produced]]</f>
        <v>3.0131826741996232E-2</v>
      </c>
      <c r="Z891" s="4">
        <f ca="1">Table3[[#This Row],[Total Operating Time (minutes)]]/Table3[[#This Row],[Available Time(minutes)]]</f>
        <v>6.919354838709677</v>
      </c>
      <c r="AA891" s="2">
        <f>Table3[[#This Row],[Good Units]]/Table3[[#This Row],[Units Produced]]</f>
        <v>0.96986817325800379</v>
      </c>
      <c r="AB891" s="2">
        <f>Table3[[#This Row],[Scrap Units]]/Table3[[#This Row],[Units Produced]]</f>
        <v>1.3182674199623353E-2</v>
      </c>
      <c r="AC891" s="4">
        <f>Table3[[#This Row],[Units Produced]]/Table3[[#This Row],[Shift]]</f>
        <v>265.5</v>
      </c>
      <c r="AD891" s="2">
        <f>Table3[[#This Row],[Units Produced]]/Table3[[#This Row],[Max Capacity]]</f>
        <v>0.76512968299711814</v>
      </c>
      <c r="AE891" s="4">
        <f>Table3[[#This Row],[Repair Time (minutes)]]/Table3[[#This Row],[Number of Repairs]]</f>
        <v>7.6</v>
      </c>
      <c r="AF891" s="4">
        <f ca="1">Table3[[#This Row],[Total Operating Time (minutes)]]/Table3[[#This Row],[Number of failures]]</f>
        <v>143</v>
      </c>
      <c r="AG891" s="4">
        <f>Table3[[#This Row],[Orders Fulfilled]]/Table3[[#This Row],[Orders Received]]</f>
        <v>0.609375</v>
      </c>
      <c r="AH891" s="4">
        <f>Table3[[#This Row],[Units Produced]]/Table3[[#This Row],[Energy Consumed (kWh)]]</f>
        <v>2.8858695652173911</v>
      </c>
    </row>
    <row r="892" spans="1:34" x14ac:dyDescent="0.3">
      <c r="A892" s="1">
        <f t="shared" ca="1" si="52"/>
        <v>45227</v>
      </c>
      <c r="B892">
        <v>2</v>
      </c>
      <c r="C892" t="s">
        <v>20</v>
      </c>
      <c r="D892">
        <v>665</v>
      </c>
      <c r="E892">
        <v>653</v>
      </c>
      <c r="F892">
        <v>12</v>
      </c>
      <c r="G892">
        <f t="shared" ca="1" si="53"/>
        <v>69</v>
      </c>
      <c r="H892">
        <v>11</v>
      </c>
      <c r="I892">
        <v>516</v>
      </c>
      <c r="J892">
        <v>7</v>
      </c>
      <c r="K892">
        <v>199.62</v>
      </c>
      <c r="L892">
        <v>56</v>
      </c>
      <c r="M892">
        <v>34</v>
      </c>
      <c r="N892">
        <v>2.19</v>
      </c>
      <c r="O892">
        <v>652</v>
      </c>
      <c r="P892">
        <f t="shared" ca="1" si="54"/>
        <v>5</v>
      </c>
      <c r="Q892">
        <v>21</v>
      </c>
      <c r="R892">
        <v>1</v>
      </c>
      <c r="S892">
        <v>4.58</v>
      </c>
      <c r="T892">
        <f t="shared" ca="1" si="55"/>
        <v>592</v>
      </c>
      <c r="U892" s="2">
        <f ca="1">Table3[[#This Row],[Total Operating Time (minutes)]]/Table3[[#This Row],[Production planning Time(minutes)]]</f>
        <v>0.8716216216216216</v>
      </c>
      <c r="V892" s="2">
        <f>Table3[[#This Row],[Units Produced]]/Table3[[#This Row],[Max Capacity]]</f>
        <v>1.0199386503067485</v>
      </c>
      <c r="W892" s="2">
        <f>Table3[[#This Row],[Good Units]]/Table3[[#This Row],[Units Produced]]</f>
        <v>0.98195488721804514</v>
      </c>
      <c r="X892" s="2">
        <f>Table3[[#This Row],[Total Operating Time (minutes)]]/Table3[[#This Row],[Units Produced]]</f>
        <v>0.77593984962406015</v>
      </c>
      <c r="Y892" s="2">
        <f>Table3[[#This Row],[Defective Units]]/Table3[[#This Row],[Units Produced]]</f>
        <v>1.8045112781954888E-2</v>
      </c>
      <c r="Z892" s="4">
        <f ca="1">Table3[[#This Row],[Total Operating Time (minutes)]]/Table3[[#This Row],[Available Time(minutes)]]</f>
        <v>7.4782608695652177</v>
      </c>
      <c r="AA892" s="2">
        <f>Table3[[#This Row],[Good Units]]/Table3[[#This Row],[Units Produced]]</f>
        <v>0.98195488721804514</v>
      </c>
      <c r="AB892" s="2">
        <f>Table3[[#This Row],[Scrap Units]]/Table3[[#This Row],[Units Produced]]</f>
        <v>1.0526315789473684E-2</v>
      </c>
      <c r="AC892" s="4">
        <f>Table3[[#This Row],[Units Produced]]/Table3[[#This Row],[Shift]]</f>
        <v>332.5</v>
      </c>
      <c r="AD892" s="2">
        <f>Table3[[#This Row],[Units Produced]]/Table3[[#This Row],[Max Capacity]]</f>
        <v>1.0199386503067485</v>
      </c>
      <c r="AE892" s="4">
        <f>Table3[[#This Row],[Repair Time (minutes)]]/Table3[[#This Row],[Number of Repairs]]</f>
        <v>21</v>
      </c>
      <c r="AF892" s="4">
        <f ca="1">Table3[[#This Row],[Total Operating Time (minutes)]]/Table3[[#This Row],[Number of failures]]</f>
        <v>103.2</v>
      </c>
      <c r="AG892" s="4">
        <f>Table3[[#This Row],[Orders Fulfilled]]/Table3[[#This Row],[Orders Received]]</f>
        <v>1.6470588235294117</v>
      </c>
      <c r="AH892" s="4">
        <f>Table3[[#This Row],[Units Produced]]/Table3[[#This Row],[Energy Consumed (kWh)]]</f>
        <v>3.331329526099589</v>
      </c>
    </row>
    <row r="893" spans="1:34" x14ac:dyDescent="0.3">
      <c r="A893" s="1">
        <f t="shared" ca="1" si="52"/>
        <v>45084</v>
      </c>
      <c r="B893">
        <v>1</v>
      </c>
      <c r="C893" t="s">
        <v>17</v>
      </c>
      <c r="D893">
        <v>502</v>
      </c>
      <c r="E893">
        <v>475</v>
      </c>
      <c r="F893">
        <v>27</v>
      </c>
      <c r="G893">
        <f t="shared" ca="1" si="53"/>
        <v>66</v>
      </c>
      <c r="H893">
        <v>52</v>
      </c>
      <c r="I893">
        <v>515</v>
      </c>
      <c r="J893">
        <v>8</v>
      </c>
      <c r="K893">
        <v>126.14</v>
      </c>
      <c r="L893">
        <v>48</v>
      </c>
      <c r="M893">
        <v>65</v>
      </c>
      <c r="N893">
        <v>3.74</v>
      </c>
      <c r="O893">
        <v>648</v>
      </c>
      <c r="P893">
        <f t="shared" ca="1" si="54"/>
        <v>7</v>
      </c>
      <c r="Q893">
        <v>31</v>
      </c>
      <c r="R893">
        <v>3</v>
      </c>
      <c r="S893">
        <v>7.78</v>
      </c>
      <c r="T893">
        <f t="shared" ca="1" si="55"/>
        <v>592</v>
      </c>
      <c r="U893" s="2">
        <f ca="1">Table3[[#This Row],[Total Operating Time (minutes)]]/Table3[[#This Row],[Production planning Time(minutes)]]</f>
        <v>0.86993243243243246</v>
      </c>
      <c r="V893" s="2">
        <f>Table3[[#This Row],[Units Produced]]/Table3[[#This Row],[Max Capacity]]</f>
        <v>0.77469135802469136</v>
      </c>
      <c r="W893" s="2">
        <f>Table3[[#This Row],[Good Units]]/Table3[[#This Row],[Units Produced]]</f>
        <v>0.94621513944223112</v>
      </c>
      <c r="X893" s="2">
        <f>Table3[[#This Row],[Total Operating Time (minutes)]]/Table3[[#This Row],[Units Produced]]</f>
        <v>1.0258964143426295</v>
      </c>
      <c r="Y893" s="2">
        <f>Table3[[#This Row],[Defective Units]]/Table3[[#This Row],[Units Produced]]</f>
        <v>5.3784860557768925E-2</v>
      </c>
      <c r="Z893" s="4">
        <f ca="1">Table3[[#This Row],[Total Operating Time (minutes)]]/Table3[[#This Row],[Available Time(minutes)]]</f>
        <v>7.8030303030303028</v>
      </c>
      <c r="AA893" s="2">
        <f>Table3[[#This Row],[Good Units]]/Table3[[#This Row],[Units Produced]]</f>
        <v>0.94621513944223112</v>
      </c>
      <c r="AB893" s="2">
        <f>Table3[[#This Row],[Scrap Units]]/Table3[[#This Row],[Units Produced]]</f>
        <v>1.5936254980079681E-2</v>
      </c>
      <c r="AC893" s="4">
        <f>Table3[[#This Row],[Units Produced]]/Table3[[#This Row],[Shift]]</f>
        <v>502</v>
      </c>
      <c r="AD893" s="2">
        <f>Table3[[#This Row],[Units Produced]]/Table3[[#This Row],[Max Capacity]]</f>
        <v>0.77469135802469136</v>
      </c>
      <c r="AE893" s="4">
        <f>Table3[[#This Row],[Repair Time (minutes)]]/Table3[[#This Row],[Number of Repairs]]</f>
        <v>10.333333333333334</v>
      </c>
      <c r="AF893" s="4">
        <f ca="1">Table3[[#This Row],[Total Operating Time (minutes)]]/Table3[[#This Row],[Number of failures]]</f>
        <v>73.571428571428569</v>
      </c>
      <c r="AG893" s="4">
        <f>Table3[[#This Row],[Orders Fulfilled]]/Table3[[#This Row],[Orders Received]]</f>
        <v>0.7384615384615385</v>
      </c>
      <c r="AH893" s="4">
        <f>Table3[[#This Row],[Units Produced]]/Table3[[#This Row],[Energy Consumed (kWh)]]</f>
        <v>3.9797050895830028</v>
      </c>
    </row>
    <row r="894" spans="1:34" x14ac:dyDescent="0.3">
      <c r="A894" s="1">
        <f t="shared" ca="1" si="52"/>
        <v>45095</v>
      </c>
      <c r="B894">
        <v>1</v>
      </c>
      <c r="C894" t="s">
        <v>19</v>
      </c>
      <c r="D894">
        <v>582</v>
      </c>
      <c r="E894">
        <v>562</v>
      </c>
      <c r="F894">
        <v>20</v>
      </c>
      <c r="G894">
        <f t="shared" ca="1" si="53"/>
        <v>62</v>
      </c>
      <c r="H894">
        <v>23</v>
      </c>
      <c r="I894">
        <v>512</v>
      </c>
      <c r="J894">
        <v>3</v>
      </c>
      <c r="K894">
        <v>114.07</v>
      </c>
      <c r="L894">
        <v>46</v>
      </c>
      <c r="M894">
        <v>44</v>
      </c>
      <c r="N894">
        <v>3.64</v>
      </c>
      <c r="O894">
        <v>661</v>
      </c>
      <c r="P894">
        <f t="shared" ca="1" si="54"/>
        <v>2</v>
      </c>
      <c r="Q894">
        <v>31</v>
      </c>
      <c r="R894">
        <v>3</v>
      </c>
      <c r="S894">
        <v>4.99</v>
      </c>
      <c r="T894">
        <f t="shared" ca="1" si="55"/>
        <v>532</v>
      </c>
      <c r="U894" s="2">
        <f ca="1">Table3[[#This Row],[Total Operating Time (minutes)]]/Table3[[#This Row],[Production planning Time(minutes)]]</f>
        <v>0.96240601503759393</v>
      </c>
      <c r="V894" s="2">
        <f>Table3[[#This Row],[Units Produced]]/Table3[[#This Row],[Max Capacity]]</f>
        <v>0.88048411497730716</v>
      </c>
      <c r="W894" s="2">
        <f>Table3[[#This Row],[Good Units]]/Table3[[#This Row],[Units Produced]]</f>
        <v>0.96563573883161513</v>
      </c>
      <c r="X894" s="2">
        <f>Table3[[#This Row],[Total Operating Time (minutes)]]/Table3[[#This Row],[Units Produced]]</f>
        <v>0.8797250859106529</v>
      </c>
      <c r="Y894" s="2">
        <f>Table3[[#This Row],[Defective Units]]/Table3[[#This Row],[Units Produced]]</f>
        <v>3.4364261168384883E-2</v>
      </c>
      <c r="Z894" s="4">
        <f ca="1">Table3[[#This Row],[Total Operating Time (minutes)]]/Table3[[#This Row],[Available Time(minutes)]]</f>
        <v>8.258064516129032</v>
      </c>
      <c r="AA894" s="2">
        <f>Table3[[#This Row],[Good Units]]/Table3[[#This Row],[Units Produced]]</f>
        <v>0.96563573883161513</v>
      </c>
      <c r="AB894" s="2">
        <f>Table3[[#This Row],[Scrap Units]]/Table3[[#This Row],[Units Produced]]</f>
        <v>5.1546391752577319E-3</v>
      </c>
      <c r="AC894" s="4">
        <f>Table3[[#This Row],[Units Produced]]/Table3[[#This Row],[Shift]]</f>
        <v>582</v>
      </c>
      <c r="AD894" s="2">
        <f>Table3[[#This Row],[Units Produced]]/Table3[[#This Row],[Max Capacity]]</f>
        <v>0.88048411497730716</v>
      </c>
      <c r="AE894" s="4">
        <f>Table3[[#This Row],[Repair Time (minutes)]]/Table3[[#This Row],[Number of Repairs]]</f>
        <v>10.333333333333334</v>
      </c>
      <c r="AF894" s="4">
        <f ca="1">Table3[[#This Row],[Total Operating Time (minutes)]]/Table3[[#This Row],[Number of failures]]</f>
        <v>256</v>
      </c>
      <c r="AG894" s="4">
        <f>Table3[[#This Row],[Orders Fulfilled]]/Table3[[#This Row],[Orders Received]]</f>
        <v>1.0454545454545454</v>
      </c>
      <c r="AH894" s="4">
        <f>Table3[[#This Row],[Units Produced]]/Table3[[#This Row],[Energy Consumed (kWh)]]</f>
        <v>5.1021302708862981</v>
      </c>
    </row>
    <row r="895" spans="1:34" x14ac:dyDescent="0.3">
      <c r="A895" s="1">
        <f t="shared" ca="1" si="52"/>
        <v>45145</v>
      </c>
      <c r="B895">
        <v>3</v>
      </c>
      <c r="C895" t="s">
        <v>19</v>
      </c>
      <c r="D895">
        <v>412</v>
      </c>
      <c r="E895">
        <v>395</v>
      </c>
      <c r="F895">
        <v>17</v>
      </c>
      <c r="G895">
        <f t="shared" ca="1" si="53"/>
        <v>69</v>
      </c>
      <c r="H895">
        <v>43</v>
      </c>
      <c r="I895">
        <v>466</v>
      </c>
      <c r="J895">
        <v>2</v>
      </c>
      <c r="K895">
        <v>118.31</v>
      </c>
      <c r="L895">
        <v>51</v>
      </c>
      <c r="M895">
        <v>41</v>
      </c>
      <c r="N895">
        <v>2.2799999999999998</v>
      </c>
      <c r="O895">
        <v>644</v>
      </c>
      <c r="P895">
        <f t="shared" ca="1" si="54"/>
        <v>3</v>
      </c>
      <c r="Q895">
        <v>22</v>
      </c>
      <c r="R895">
        <v>5</v>
      </c>
      <c r="S895">
        <v>7.01</v>
      </c>
      <c r="T895">
        <f t="shared" ca="1" si="55"/>
        <v>585</v>
      </c>
      <c r="U895" s="2">
        <f ca="1">Table3[[#This Row],[Total Operating Time (minutes)]]/Table3[[#This Row],[Production planning Time(minutes)]]</f>
        <v>0.79658119658119653</v>
      </c>
      <c r="V895" s="2">
        <f>Table3[[#This Row],[Units Produced]]/Table3[[#This Row],[Max Capacity]]</f>
        <v>0.63975155279503104</v>
      </c>
      <c r="W895" s="2">
        <f>Table3[[#This Row],[Good Units]]/Table3[[#This Row],[Units Produced]]</f>
        <v>0.95873786407766992</v>
      </c>
      <c r="X895" s="2">
        <f>Table3[[#This Row],[Total Operating Time (minutes)]]/Table3[[#This Row],[Units Produced]]</f>
        <v>1.1310679611650485</v>
      </c>
      <c r="Y895" s="2">
        <f>Table3[[#This Row],[Defective Units]]/Table3[[#This Row],[Units Produced]]</f>
        <v>4.12621359223301E-2</v>
      </c>
      <c r="Z895" s="4">
        <f ca="1">Table3[[#This Row],[Total Operating Time (minutes)]]/Table3[[#This Row],[Available Time(minutes)]]</f>
        <v>6.7536231884057969</v>
      </c>
      <c r="AA895" s="2">
        <f>Table3[[#This Row],[Good Units]]/Table3[[#This Row],[Units Produced]]</f>
        <v>0.95873786407766992</v>
      </c>
      <c r="AB895" s="2">
        <f>Table3[[#This Row],[Scrap Units]]/Table3[[#This Row],[Units Produced]]</f>
        <v>4.8543689320388345E-3</v>
      </c>
      <c r="AC895" s="4">
        <f>Table3[[#This Row],[Units Produced]]/Table3[[#This Row],[Shift]]</f>
        <v>137.33333333333334</v>
      </c>
      <c r="AD895" s="2">
        <f>Table3[[#This Row],[Units Produced]]/Table3[[#This Row],[Max Capacity]]</f>
        <v>0.63975155279503104</v>
      </c>
      <c r="AE895" s="4">
        <f>Table3[[#This Row],[Repair Time (minutes)]]/Table3[[#This Row],[Number of Repairs]]</f>
        <v>4.4000000000000004</v>
      </c>
      <c r="AF895" s="4">
        <f ca="1">Table3[[#This Row],[Total Operating Time (minutes)]]/Table3[[#This Row],[Number of failures]]</f>
        <v>155.33333333333334</v>
      </c>
      <c r="AG895" s="4">
        <f>Table3[[#This Row],[Orders Fulfilled]]/Table3[[#This Row],[Orders Received]]</f>
        <v>1.2439024390243902</v>
      </c>
      <c r="AH895" s="4">
        <f>Table3[[#This Row],[Units Produced]]/Table3[[#This Row],[Energy Consumed (kWh)]]</f>
        <v>3.4823768066942775</v>
      </c>
    </row>
    <row r="896" spans="1:34" x14ac:dyDescent="0.3">
      <c r="A896" s="1">
        <f t="shared" ca="1" si="52"/>
        <v>45081</v>
      </c>
      <c r="B896">
        <v>3</v>
      </c>
      <c r="C896" t="s">
        <v>17</v>
      </c>
      <c r="D896">
        <v>520</v>
      </c>
      <c r="E896">
        <v>508</v>
      </c>
      <c r="F896">
        <v>12</v>
      </c>
      <c r="G896">
        <f t="shared" ca="1" si="53"/>
        <v>61</v>
      </c>
      <c r="H896">
        <v>44</v>
      </c>
      <c r="I896">
        <v>505</v>
      </c>
      <c r="J896">
        <v>9</v>
      </c>
      <c r="K896">
        <v>154.56</v>
      </c>
      <c r="L896">
        <v>34</v>
      </c>
      <c r="M896">
        <v>60</v>
      </c>
      <c r="N896">
        <v>4.5199999999999996</v>
      </c>
      <c r="O896">
        <v>642</v>
      </c>
      <c r="P896">
        <f t="shared" ca="1" si="54"/>
        <v>3</v>
      </c>
      <c r="Q896">
        <v>35</v>
      </c>
      <c r="R896">
        <v>4</v>
      </c>
      <c r="S896">
        <v>7.03</v>
      </c>
      <c r="T896">
        <f t="shared" ca="1" si="55"/>
        <v>558</v>
      </c>
      <c r="U896" s="2">
        <f ca="1">Table3[[#This Row],[Total Operating Time (minutes)]]/Table3[[#This Row],[Production planning Time(minutes)]]</f>
        <v>0.90501792114695345</v>
      </c>
      <c r="V896" s="2">
        <f>Table3[[#This Row],[Units Produced]]/Table3[[#This Row],[Max Capacity]]</f>
        <v>0.8099688473520249</v>
      </c>
      <c r="W896" s="2">
        <f>Table3[[#This Row],[Good Units]]/Table3[[#This Row],[Units Produced]]</f>
        <v>0.97692307692307689</v>
      </c>
      <c r="X896" s="2">
        <f>Table3[[#This Row],[Total Operating Time (minutes)]]/Table3[[#This Row],[Units Produced]]</f>
        <v>0.97115384615384615</v>
      </c>
      <c r="Y896" s="2">
        <f>Table3[[#This Row],[Defective Units]]/Table3[[#This Row],[Units Produced]]</f>
        <v>2.3076923076923078E-2</v>
      </c>
      <c r="Z896" s="4">
        <f ca="1">Table3[[#This Row],[Total Operating Time (minutes)]]/Table3[[#This Row],[Available Time(minutes)]]</f>
        <v>8.278688524590164</v>
      </c>
      <c r="AA896" s="2">
        <f>Table3[[#This Row],[Good Units]]/Table3[[#This Row],[Units Produced]]</f>
        <v>0.97692307692307689</v>
      </c>
      <c r="AB896" s="2">
        <f>Table3[[#This Row],[Scrap Units]]/Table3[[#This Row],[Units Produced]]</f>
        <v>1.7307692307692309E-2</v>
      </c>
      <c r="AC896" s="4">
        <f>Table3[[#This Row],[Units Produced]]/Table3[[#This Row],[Shift]]</f>
        <v>173.33333333333334</v>
      </c>
      <c r="AD896" s="2">
        <f>Table3[[#This Row],[Units Produced]]/Table3[[#This Row],[Max Capacity]]</f>
        <v>0.8099688473520249</v>
      </c>
      <c r="AE896" s="4">
        <f>Table3[[#This Row],[Repair Time (minutes)]]/Table3[[#This Row],[Number of Repairs]]</f>
        <v>8.75</v>
      </c>
      <c r="AF896" s="4">
        <f ca="1">Table3[[#This Row],[Total Operating Time (minutes)]]/Table3[[#This Row],[Number of failures]]</f>
        <v>168.33333333333334</v>
      </c>
      <c r="AG896" s="4">
        <f>Table3[[#This Row],[Orders Fulfilled]]/Table3[[#This Row],[Orders Received]]</f>
        <v>0.56666666666666665</v>
      </c>
      <c r="AH896" s="4">
        <f>Table3[[#This Row],[Units Produced]]/Table3[[#This Row],[Energy Consumed (kWh)]]</f>
        <v>3.3643892339544514</v>
      </c>
    </row>
    <row r="897" spans="1:34" x14ac:dyDescent="0.3">
      <c r="A897" s="1">
        <f t="shared" ca="1" si="52"/>
        <v>45301</v>
      </c>
      <c r="B897">
        <v>1</v>
      </c>
      <c r="C897" t="s">
        <v>19</v>
      </c>
      <c r="D897">
        <v>691</v>
      </c>
      <c r="E897">
        <v>665</v>
      </c>
      <c r="F897">
        <v>26</v>
      </c>
      <c r="G897">
        <f t="shared" ca="1" si="53"/>
        <v>60</v>
      </c>
      <c r="H897">
        <v>18</v>
      </c>
      <c r="I897">
        <v>587</v>
      </c>
      <c r="J897">
        <v>4</v>
      </c>
      <c r="K897">
        <v>106.96</v>
      </c>
      <c r="L897">
        <v>58</v>
      </c>
      <c r="M897">
        <v>36</v>
      </c>
      <c r="N897">
        <v>4.3600000000000003</v>
      </c>
      <c r="O897">
        <v>609</v>
      </c>
      <c r="P897">
        <f t="shared" ca="1" si="54"/>
        <v>4</v>
      </c>
      <c r="Q897">
        <v>24</v>
      </c>
      <c r="R897">
        <v>4</v>
      </c>
      <c r="S897">
        <v>4.17</v>
      </c>
      <c r="T897">
        <f t="shared" ca="1" si="55"/>
        <v>551</v>
      </c>
      <c r="U897" s="2">
        <f ca="1">Table3[[#This Row],[Total Operating Time (minutes)]]/Table3[[#This Row],[Production planning Time(minutes)]]</f>
        <v>1.0653357531760435</v>
      </c>
      <c r="V897" s="2">
        <f>Table3[[#This Row],[Units Produced]]/Table3[[#This Row],[Max Capacity]]</f>
        <v>1.1346469622331692</v>
      </c>
      <c r="W897" s="2">
        <f>Table3[[#This Row],[Good Units]]/Table3[[#This Row],[Units Produced]]</f>
        <v>0.9623733719247467</v>
      </c>
      <c r="X897" s="2">
        <f>Table3[[#This Row],[Total Operating Time (minutes)]]/Table3[[#This Row],[Units Produced]]</f>
        <v>0.84949348769898703</v>
      </c>
      <c r="Y897" s="2">
        <f>Table3[[#This Row],[Defective Units]]/Table3[[#This Row],[Units Produced]]</f>
        <v>3.7626628075253257E-2</v>
      </c>
      <c r="Z897" s="4">
        <f ca="1">Table3[[#This Row],[Total Operating Time (minutes)]]/Table3[[#This Row],[Available Time(minutes)]]</f>
        <v>9.7833333333333332</v>
      </c>
      <c r="AA897" s="2">
        <f>Table3[[#This Row],[Good Units]]/Table3[[#This Row],[Units Produced]]</f>
        <v>0.9623733719247467</v>
      </c>
      <c r="AB897" s="2">
        <f>Table3[[#This Row],[Scrap Units]]/Table3[[#This Row],[Units Produced]]</f>
        <v>5.7887120115774236E-3</v>
      </c>
      <c r="AC897" s="4">
        <f>Table3[[#This Row],[Units Produced]]/Table3[[#This Row],[Shift]]</f>
        <v>691</v>
      </c>
      <c r="AD897" s="2">
        <f>Table3[[#This Row],[Units Produced]]/Table3[[#This Row],[Max Capacity]]</f>
        <v>1.1346469622331692</v>
      </c>
      <c r="AE897" s="4">
        <f>Table3[[#This Row],[Repair Time (minutes)]]/Table3[[#This Row],[Number of Repairs]]</f>
        <v>6</v>
      </c>
      <c r="AF897" s="4">
        <f ca="1">Table3[[#This Row],[Total Operating Time (minutes)]]/Table3[[#This Row],[Number of failures]]</f>
        <v>146.75</v>
      </c>
      <c r="AG897" s="4">
        <f>Table3[[#This Row],[Orders Fulfilled]]/Table3[[#This Row],[Orders Received]]</f>
        <v>1.6111111111111112</v>
      </c>
      <c r="AH897" s="4">
        <f>Table3[[#This Row],[Units Produced]]/Table3[[#This Row],[Energy Consumed (kWh)]]</f>
        <v>6.4603590127150339</v>
      </c>
    </row>
    <row r="898" spans="1:34" x14ac:dyDescent="0.3">
      <c r="A898" s="1">
        <f t="shared" ref="A898:A961" ca="1" si="56">RANDBETWEEN(DATE(2023,1,1),DATE(2024,1,10))</f>
        <v>44970</v>
      </c>
      <c r="B898">
        <v>1</v>
      </c>
      <c r="C898" t="s">
        <v>19</v>
      </c>
      <c r="D898">
        <v>634</v>
      </c>
      <c r="E898">
        <v>618</v>
      </c>
      <c r="F898">
        <v>16</v>
      </c>
      <c r="G898">
        <f t="shared" ref="G898:G961" ca="1" si="57">RANDBETWEEN(60,70)</f>
        <v>67</v>
      </c>
      <c r="H898">
        <v>35</v>
      </c>
      <c r="I898">
        <v>492</v>
      </c>
      <c r="J898">
        <v>10</v>
      </c>
      <c r="K898">
        <v>131.87</v>
      </c>
      <c r="L898">
        <v>38</v>
      </c>
      <c r="M898">
        <v>38</v>
      </c>
      <c r="N898">
        <v>2.4900000000000002</v>
      </c>
      <c r="O898">
        <v>601</v>
      </c>
      <c r="P898">
        <f t="shared" ref="P898:P961" ca="1" si="58">RANDBETWEEN(1,7)</f>
        <v>3</v>
      </c>
      <c r="Q898">
        <v>36</v>
      </c>
      <c r="R898">
        <v>4</v>
      </c>
      <c r="S898">
        <v>6.65</v>
      </c>
      <c r="T898">
        <f t="shared" ref="T898:T961" ca="1" si="59">RANDBETWEEN(500,600)</f>
        <v>595</v>
      </c>
      <c r="U898" s="2">
        <f ca="1">Table3[[#This Row],[Total Operating Time (minutes)]]/Table3[[#This Row],[Production planning Time(minutes)]]</f>
        <v>0.82689075630252096</v>
      </c>
      <c r="V898" s="2">
        <f>Table3[[#This Row],[Units Produced]]/Table3[[#This Row],[Max Capacity]]</f>
        <v>1.0549084858569051</v>
      </c>
      <c r="W898" s="2">
        <f>Table3[[#This Row],[Good Units]]/Table3[[#This Row],[Units Produced]]</f>
        <v>0.97476340694006314</v>
      </c>
      <c r="X898" s="2">
        <f>Table3[[#This Row],[Total Operating Time (minutes)]]/Table3[[#This Row],[Units Produced]]</f>
        <v>0.77602523659305989</v>
      </c>
      <c r="Y898" s="2">
        <f>Table3[[#This Row],[Defective Units]]/Table3[[#This Row],[Units Produced]]</f>
        <v>2.5236593059936908E-2</v>
      </c>
      <c r="Z898" s="4">
        <f ca="1">Table3[[#This Row],[Total Operating Time (minutes)]]/Table3[[#This Row],[Available Time(minutes)]]</f>
        <v>7.3432835820895521</v>
      </c>
      <c r="AA898" s="2">
        <f>Table3[[#This Row],[Good Units]]/Table3[[#This Row],[Units Produced]]</f>
        <v>0.97476340694006314</v>
      </c>
      <c r="AB898" s="2">
        <f>Table3[[#This Row],[Scrap Units]]/Table3[[#This Row],[Units Produced]]</f>
        <v>1.5772870662460567E-2</v>
      </c>
      <c r="AC898" s="4">
        <f>Table3[[#This Row],[Units Produced]]/Table3[[#This Row],[Shift]]</f>
        <v>634</v>
      </c>
      <c r="AD898" s="2">
        <f>Table3[[#This Row],[Units Produced]]/Table3[[#This Row],[Max Capacity]]</f>
        <v>1.0549084858569051</v>
      </c>
      <c r="AE898" s="4">
        <f>Table3[[#This Row],[Repair Time (minutes)]]/Table3[[#This Row],[Number of Repairs]]</f>
        <v>9</v>
      </c>
      <c r="AF898" s="4">
        <f ca="1">Table3[[#This Row],[Total Operating Time (minutes)]]/Table3[[#This Row],[Number of failures]]</f>
        <v>164</v>
      </c>
      <c r="AG898" s="4">
        <f>Table3[[#This Row],[Orders Fulfilled]]/Table3[[#This Row],[Orders Received]]</f>
        <v>1</v>
      </c>
      <c r="AH898" s="4">
        <f>Table3[[#This Row],[Units Produced]]/Table3[[#This Row],[Energy Consumed (kWh)]]</f>
        <v>4.8077652233260029</v>
      </c>
    </row>
    <row r="899" spans="1:34" x14ac:dyDescent="0.3">
      <c r="A899" s="1">
        <f t="shared" ca="1" si="56"/>
        <v>44930</v>
      </c>
      <c r="B899">
        <v>3</v>
      </c>
      <c r="C899" t="s">
        <v>19</v>
      </c>
      <c r="D899">
        <v>534</v>
      </c>
      <c r="E899">
        <v>515</v>
      </c>
      <c r="F899">
        <v>19</v>
      </c>
      <c r="G899">
        <f t="shared" ca="1" si="57"/>
        <v>66</v>
      </c>
      <c r="H899">
        <v>55</v>
      </c>
      <c r="I899">
        <v>416</v>
      </c>
      <c r="J899">
        <v>2</v>
      </c>
      <c r="K899">
        <v>147.19</v>
      </c>
      <c r="L899">
        <v>36</v>
      </c>
      <c r="M899">
        <v>34</v>
      </c>
      <c r="N899">
        <v>4.78</v>
      </c>
      <c r="O899">
        <v>683</v>
      </c>
      <c r="P899">
        <f t="shared" ca="1" si="58"/>
        <v>6</v>
      </c>
      <c r="Q899">
        <v>31</v>
      </c>
      <c r="R899">
        <v>3</v>
      </c>
      <c r="S899">
        <v>4.47</v>
      </c>
      <c r="T899">
        <f t="shared" ca="1" si="59"/>
        <v>517</v>
      </c>
      <c r="U899" s="2">
        <f ca="1">Table3[[#This Row],[Total Operating Time (minutes)]]/Table3[[#This Row],[Production planning Time(minutes)]]</f>
        <v>0.80464216634429397</v>
      </c>
      <c r="V899" s="2">
        <f>Table3[[#This Row],[Units Produced]]/Table3[[#This Row],[Max Capacity]]</f>
        <v>0.78184480234260612</v>
      </c>
      <c r="W899" s="2">
        <f>Table3[[#This Row],[Good Units]]/Table3[[#This Row],[Units Produced]]</f>
        <v>0.96441947565543074</v>
      </c>
      <c r="X899" s="2">
        <f>Table3[[#This Row],[Total Operating Time (minutes)]]/Table3[[#This Row],[Units Produced]]</f>
        <v>0.77902621722846443</v>
      </c>
      <c r="Y899" s="2">
        <f>Table3[[#This Row],[Defective Units]]/Table3[[#This Row],[Units Produced]]</f>
        <v>3.5580524344569285E-2</v>
      </c>
      <c r="Z899" s="4">
        <f ca="1">Table3[[#This Row],[Total Operating Time (minutes)]]/Table3[[#This Row],[Available Time(minutes)]]</f>
        <v>6.3030303030303028</v>
      </c>
      <c r="AA899" s="2">
        <f>Table3[[#This Row],[Good Units]]/Table3[[#This Row],[Units Produced]]</f>
        <v>0.96441947565543074</v>
      </c>
      <c r="AB899" s="2">
        <f>Table3[[#This Row],[Scrap Units]]/Table3[[#This Row],[Units Produced]]</f>
        <v>3.7453183520599251E-3</v>
      </c>
      <c r="AC899" s="4">
        <f>Table3[[#This Row],[Units Produced]]/Table3[[#This Row],[Shift]]</f>
        <v>178</v>
      </c>
      <c r="AD899" s="2">
        <f>Table3[[#This Row],[Units Produced]]/Table3[[#This Row],[Max Capacity]]</f>
        <v>0.78184480234260612</v>
      </c>
      <c r="AE899" s="4">
        <f>Table3[[#This Row],[Repair Time (minutes)]]/Table3[[#This Row],[Number of Repairs]]</f>
        <v>10.333333333333334</v>
      </c>
      <c r="AF899" s="4">
        <f ca="1">Table3[[#This Row],[Total Operating Time (minutes)]]/Table3[[#This Row],[Number of failures]]</f>
        <v>69.333333333333329</v>
      </c>
      <c r="AG899" s="4">
        <f>Table3[[#This Row],[Orders Fulfilled]]/Table3[[#This Row],[Orders Received]]</f>
        <v>1.0588235294117647</v>
      </c>
      <c r="AH899" s="4">
        <f>Table3[[#This Row],[Units Produced]]/Table3[[#This Row],[Energy Consumed (kWh)]]</f>
        <v>3.6279638562402337</v>
      </c>
    </row>
    <row r="900" spans="1:34" x14ac:dyDescent="0.3">
      <c r="A900" s="1">
        <f t="shared" ca="1" si="56"/>
        <v>45080</v>
      </c>
      <c r="B900">
        <v>2</v>
      </c>
      <c r="C900" t="s">
        <v>20</v>
      </c>
      <c r="D900">
        <v>424</v>
      </c>
      <c r="E900">
        <v>405</v>
      </c>
      <c r="F900">
        <v>19</v>
      </c>
      <c r="G900">
        <f t="shared" ca="1" si="57"/>
        <v>70</v>
      </c>
      <c r="H900">
        <v>47</v>
      </c>
      <c r="I900">
        <v>489</v>
      </c>
      <c r="J900">
        <v>2</v>
      </c>
      <c r="K900">
        <v>119.97</v>
      </c>
      <c r="L900">
        <v>42</v>
      </c>
      <c r="M900">
        <v>53</v>
      </c>
      <c r="N900">
        <v>4.67</v>
      </c>
      <c r="O900">
        <v>643</v>
      </c>
      <c r="P900">
        <f t="shared" ca="1" si="58"/>
        <v>4</v>
      </c>
      <c r="Q900">
        <v>21</v>
      </c>
      <c r="R900">
        <v>3</v>
      </c>
      <c r="S900">
        <v>5.6</v>
      </c>
      <c r="T900">
        <f t="shared" ca="1" si="59"/>
        <v>591</v>
      </c>
      <c r="U900" s="2">
        <f ca="1">Table3[[#This Row],[Total Operating Time (minutes)]]/Table3[[#This Row],[Production planning Time(minutes)]]</f>
        <v>0.82741116751269039</v>
      </c>
      <c r="V900" s="2">
        <f>Table3[[#This Row],[Units Produced]]/Table3[[#This Row],[Max Capacity]]</f>
        <v>0.6594090202177294</v>
      </c>
      <c r="W900" s="2">
        <f>Table3[[#This Row],[Good Units]]/Table3[[#This Row],[Units Produced]]</f>
        <v>0.95518867924528306</v>
      </c>
      <c r="X900" s="2">
        <f>Table3[[#This Row],[Total Operating Time (minutes)]]/Table3[[#This Row],[Units Produced]]</f>
        <v>1.1533018867924529</v>
      </c>
      <c r="Y900" s="2">
        <f>Table3[[#This Row],[Defective Units]]/Table3[[#This Row],[Units Produced]]</f>
        <v>4.4811320754716978E-2</v>
      </c>
      <c r="Z900" s="4">
        <f ca="1">Table3[[#This Row],[Total Operating Time (minutes)]]/Table3[[#This Row],[Available Time(minutes)]]</f>
        <v>6.9857142857142858</v>
      </c>
      <c r="AA900" s="2">
        <f>Table3[[#This Row],[Good Units]]/Table3[[#This Row],[Units Produced]]</f>
        <v>0.95518867924528306</v>
      </c>
      <c r="AB900" s="2">
        <f>Table3[[#This Row],[Scrap Units]]/Table3[[#This Row],[Units Produced]]</f>
        <v>4.7169811320754715E-3</v>
      </c>
      <c r="AC900" s="4">
        <f>Table3[[#This Row],[Units Produced]]/Table3[[#This Row],[Shift]]</f>
        <v>212</v>
      </c>
      <c r="AD900" s="2">
        <f>Table3[[#This Row],[Units Produced]]/Table3[[#This Row],[Max Capacity]]</f>
        <v>0.6594090202177294</v>
      </c>
      <c r="AE900" s="4">
        <f>Table3[[#This Row],[Repair Time (minutes)]]/Table3[[#This Row],[Number of Repairs]]</f>
        <v>7</v>
      </c>
      <c r="AF900" s="4">
        <f ca="1">Table3[[#This Row],[Total Operating Time (minutes)]]/Table3[[#This Row],[Number of failures]]</f>
        <v>122.25</v>
      </c>
      <c r="AG900" s="4">
        <f>Table3[[#This Row],[Orders Fulfilled]]/Table3[[#This Row],[Orders Received]]</f>
        <v>0.79245283018867929</v>
      </c>
      <c r="AH900" s="4">
        <f>Table3[[#This Row],[Units Produced]]/Table3[[#This Row],[Energy Consumed (kWh)]]</f>
        <v>3.534216887555222</v>
      </c>
    </row>
    <row r="901" spans="1:34" x14ac:dyDescent="0.3">
      <c r="A901" s="1">
        <f t="shared" ca="1" si="56"/>
        <v>44967</v>
      </c>
      <c r="B901">
        <v>2</v>
      </c>
      <c r="C901" t="s">
        <v>21</v>
      </c>
      <c r="D901">
        <v>591</v>
      </c>
      <c r="E901">
        <v>580</v>
      </c>
      <c r="F901">
        <v>11</v>
      </c>
      <c r="G901">
        <f t="shared" ca="1" si="57"/>
        <v>68</v>
      </c>
      <c r="H901">
        <v>12</v>
      </c>
      <c r="I901">
        <v>586</v>
      </c>
      <c r="J901">
        <v>2</v>
      </c>
      <c r="K901">
        <v>124.71</v>
      </c>
      <c r="L901">
        <v>60</v>
      </c>
      <c r="M901">
        <v>36</v>
      </c>
      <c r="N901">
        <v>4.4400000000000004</v>
      </c>
      <c r="O901">
        <v>681</v>
      </c>
      <c r="P901">
        <f t="shared" ca="1" si="58"/>
        <v>1</v>
      </c>
      <c r="Q901">
        <v>31</v>
      </c>
      <c r="R901">
        <v>3</v>
      </c>
      <c r="S901">
        <v>7.01</v>
      </c>
      <c r="T901">
        <f t="shared" ca="1" si="59"/>
        <v>547</v>
      </c>
      <c r="U901" s="2">
        <f ca="1">Table3[[#This Row],[Total Operating Time (minutes)]]/Table3[[#This Row],[Production planning Time(minutes)]]</f>
        <v>1.0712979890310785</v>
      </c>
      <c r="V901" s="2">
        <f>Table3[[#This Row],[Units Produced]]/Table3[[#This Row],[Max Capacity]]</f>
        <v>0.86784140969162993</v>
      </c>
      <c r="W901" s="2">
        <f>Table3[[#This Row],[Good Units]]/Table3[[#This Row],[Units Produced]]</f>
        <v>0.9813874788494078</v>
      </c>
      <c r="X901" s="2">
        <f>Table3[[#This Row],[Total Operating Time (minutes)]]/Table3[[#This Row],[Units Produced]]</f>
        <v>0.99153976311336722</v>
      </c>
      <c r="Y901" s="2">
        <f>Table3[[#This Row],[Defective Units]]/Table3[[#This Row],[Units Produced]]</f>
        <v>1.8612521150592216E-2</v>
      </c>
      <c r="Z901" s="4">
        <f ca="1">Table3[[#This Row],[Total Operating Time (minutes)]]/Table3[[#This Row],[Available Time(minutes)]]</f>
        <v>8.617647058823529</v>
      </c>
      <c r="AA901" s="2">
        <f>Table3[[#This Row],[Good Units]]/Table3[[#This Row],[Units Produced]]</f>
        <v>0.9813874788494078</v>
      </c>
      <c r="AB901" s="2">
        <f>Table3[[#This Row],[Scrap Units]]/Table3[[#This Row],[Units Produced]]</f>
        <v>3.3840947546531302E-3</v>
      </c>
      <c r="AC901" s="4">
        <f>Table3[[#This Row],[Units Produced]]/Table3[[#This Row],[Shift]]</f>
        <v>295.5</v>
      </c>
      <c r="AD901" s="2">
        <f>Table3[[#This Row],[Units Produced]]/Table3[[#This Row],[Max Capacity]]</f>
        <v>0.86784140969162993</v>
      </c>
      <c r="AE901" s="4">
        <f>Table3[[#This Row],[Repair Time (minutes)]]/Table3[[#This Row],[Number of Repairs]]</f>
        <v>10.333333333333334</v>
      </c>
      <c r="AF901" s="4">
        <f ca="1">Table3[[#This Row],[Total Operating Time (minutes)]]/Table3[[#This Row],[Number of failures]]</f>
        <v>586</v>
      </c>
      <c r="AG901" s="4">
        <f>Table3[[#This Row],[Orders Fulfilled]]/Table3[[#This Row],[Orders Received]]</f>
        <v>1.6666666666666667</v>
      </c>
      <c r="AH901" s="4">
        <f>Table3[[#This Row],[Units Produced]]/Table3[[#This Row],[Energy Consumed (kWh)]]</f>
        <v>4.7389944671638204</v>
      </c>
    </row>
    <row r="902" spans="1:34" x14ac:dyDescent="0.3">
      <c r="A902" s="1">
        <f t="shared" ca="1" si="56"/>
        <v>45228</v>
      </c>
      <c r="B902">
        <v>2</v>
      </c>
      <c r="C902" t="s">
        <v>18</v>
      </c>
      <c r="D902">
        <v>689</v>
      </c>
      <c r="E902">
        <v>679</v>
      </c>
      <c r="F902">
        <v>10</v>
      </c>
      <c r="G902">
        <f t="shared" ca="1" si="57"/>
        <v>68</v>
      </c>
      <c r="H902">
        <v>51</v>
      </c>
      <c r="I902">
        <v>410</v>
      </c>
      <c r="J902">
        <v>1</v>
      </c>
      <c r="K902">
        <v>163.68</v>
      </c>
      <c r="L902">
        <v>41</v>
      </c>
      <c r="M902">
        <v>48</v>
      </c>
      <c r="N902">
        <v>4.2699999999999996</v>
      </c>
      <c r="O902">
        <v>653</v>
      </c>
      <c r="P902">
        <f t="shared" ca="1" si="58"/>
        <v>5</v>
      </c>
      <c r="Q902">
        <v>33</v>
      </c>
      <c r="R902">
        <v>3</v>
      </c>
      <c r="S902">
        <v>5.0199999999999996</v>
      </c>
      <c r="T902">
        <f t="shared" ca="1" si="59"/>
        <v>519</v>
      </c>
      <c r="U902" s="2">
        <f ca="1">Table3[[#This Row],[Total Operating Time (minutes)]]/Table3[[#This Row],[Production planning Time(minutes)]]</f>
        <v>0.78998073217726394</v>
      </c>
      <c r="V902" s="2">
        <f>Table3[[#This Row],[Units Produced]]/Table3[[#This Row],[Max Capacity]]</f>
        <v>1.0551301684532925</v>
      </c>
      <c r="W902" s="2">
        <f>Table3[[#This Row],[Good Units]]/Table3[[#This Row],[Units Produced]]</f>
        <v>0.98548621190130625</v>
      </c>
      <c r="X902" s="2">
        <f>Table3[[#This Row],[Total Operating Time (minutes)]]/Table3[[#This Row],[Units Produced]]</f>
        <v>0.59506531204644408</v>
      </c>
      <c r="Y902" s="2">
        <f>Table3[[#This Row],[Defective Units]]/Table3[[#This Row],[Units Produced]]</f>
        <v>1.4513788098693759E-2</v>
      </c>
      <c r="Z902" s="4">
        <f ca="1">Table3[[#This Row],[Total Operating Time (minutes)]]/Table3[[#This Row],[Available Time(minutes)]]</f>
        <v>6.0294117647058822</v>
      </c>
      <c r="AA902" s="2">
        <f>Table3[[#This Row],[Good Units]]/Table3[[#This Row],[Units Produced]]</f>
        <v>0.98548621190130625</v>
      </c>
      <c r="AB902" s="2">
        <f>Table3[[#This Row],[Scrap Units]]/Table3[[#This Row],[Units Produced]]</f>
        <v>1.4513788098693759E-3</v>
      </c>
      <c r="AC902" s="4">
        <f>Table3[[#This Row],[Units Produced]]/Table3[[#This Row],[Shift]]</f>
        <v>344.5</v>
      </c>
      <c r="AD902" s="2">
        <f>Table3[[#This Row],[Units Produced]]/Table3[[#This Row],[Max Capacity]]</f>
        <v>1.0551301684532925</v>
      </c>
      <c r="AE902" s="4">
        <f>Table3[[#This Row],[Repair Time (minutes)]]/Table3[[#This Row],[Number of Repairs]]</f>
        <v>11</v>
      </c>
      <c r="AF902" s="4">
        <f ca="1">Table3[[#This Row],[Total Operating Time (minutes)]]/Table3[[#This Row],[Number of failures]]</f>
        <v>82</v>
      </c>
      <c r="AG902" s="4">
        <f>Table3[[#This Row],[Orders Fulfilled]]/Table3[[#This Row],[Orders Received]]</f>
        <v>0.85416666666666663</v>
      </c>
      <c r="AH902" s="4">
        <f>Table3[[#This Row],[Units Produced]]/Table3[[#This Row],[Energy Consumed (kWh)]]</f>
        <v>4.209433040078201</v>
      </c>
    </row>
    <row r="903" spans="1:34" x14ac:dyDescent="0.3">
      <c r="A903" s="1">
        <f t="shared" ca="1" si="56"/>
        <v>45116</v>
      </c>
      <c r="B903">
        <v>1</v>
      </c>
      <c r="C903" t="s">
        <v>21</v>
      </c>
      <c r="D903">
        <v>589</v>
      </c>
      <c r="E903">
        <v>573</v>
      </c>
      <c r="F903">
        <v>16</v>
      </c>
      <c r="G903">
        <f t="shared" ca="1" si="57"/>
        <v>62</v>
      </c>
      <c r="H903">
        <v>50</v>
      </c>
      <c r="I903">
        <v>461</v>
      </c>
      <c r="J903">
        <v>6</v>
      </c>
      <c r="K903">
        <v>114.38</v>
      </c>
      <c r="L903">
        <v>41</v>
      </c>
      <c r="M903">
        <v>56</v>
      </c>
      <c r="N903">
        <v>3.11</v>
      </c>
      <c r="O903">
        <v>671</v>
      </c>
      <c r="P903">
        <f t="shared" ca="1" si="58"/>
        <v>1</v>
      </c>
      <c r="Q903">
        <v>26</v>
      </c>
      <c r="R903">
        <v>5</v>
      </c>
      <c r="S903">
        <v>3.26</v>
      </c>
      <c r="T903">
        <f t="shared" ca="1" si="59"/>
        <v>558</v>
      </c>
      <c r="U903" s="2">
        <f ca="1">Table3[[#This Row],[Total Operating Time (minutes)]]/Table3[[#This Row],[Production planning Time(minutes)]]</f>
        <v>0.8261648745519713</v>
      </c>
      <c r="V903" s="2">
        <f>Table3[[#This Row],[Units Produced]]/Table3[[#This Row],[Max Capacity]]</f>
        <v>0.87779433681073027</v>
      </c>
      <c r="W903" s="2">
        <f>Table3[[#This Row],[Good Units]]/Table3[[#This Row],[Units Produced]]</f>
        <v>0.97283531409168078</v>
      </c>
      <c r="X903" s="2">
        <f>Table3[[#This Row],[Total Operating Time (minutes)]]/Table3[[#This Row],[Units Produced]]</f>
        <v>0.78268251273344647</v>
      </c>
      <c r="Y903" s="2">
        <f>Table3[[#This Row],[Defective Units]]/Table3[[#This Row],[Units Produced]]</f>
        <v>2.7164685908319185E-2</v>
      </c>
      <c r="Z903" s="4">
        <f ca="1">Table3[[#This Row],[Total Operating Time (minutes)]]/Table3[[#This Row],[Available Time(minutes)]]</f>
        <v>7.435483870967742</v>
      </c>
      <c r="AA903" s="2">
        <f>Table3[[#This Row],[Good Units]]/Table3[[#This Row],[Units Produced]]</f>
        <v>0.97283531409168078</v>
      </c>
      <c r="AB903" s="2">
        <f>Table3[[#This Row],[Scrap Units]]/Table3[[#This Row],[Units Produced]]</f>
        <v>1.0186757215619695E-2</v>
      </c>
      <c r="AC903" s="4">
        <f>Table3[[#This Row],[Units Produced]]/Table3[[#This Row],[Shift]]</f>
        <v>589</v>
      </c>
      <c r="AD903" s="2">
        <f>Table3[[#This Row],[Units Produced]]/Table3[[#This Row],[Max Capacity]]</f>
        <v>0.87779433681073027</v>
      </c>
      <c r="AE903" s="4">
        <f>Table3[[#This Row],[Repair Time (minutes)]]/Table3[[#This Row],[Number of Repairs]]</f>
        <v>5.2</v>
      </c>
      <c r="AF903" s="4">
        <f ca="1">Table3[[#This Row],[Total Operating Time (minutes)]]/Table3[[#This Row],[Number of failures]]</f>
        <v>461</v>
      </c>
      <c r="AG903" s="4">
        <f>Table3[[#This Row],[Orders Fulfilled]]/Table3[[#This Row],[Orders Received]]</f>
        <v>0.7321428571428571</v>
      </c>
      <c r="AH903" s="4">
        <f>Table3[[#This Row],[Units Produced]]/Table3[[#This Row],[Energy Consumed (kWh)]]</f>
        <v>5.1495016611295688</v>
      </c>
    </row>
    <row r="904" spans="1:34" x14ac:dyDescent="0.3">
      <c r="A904" s="1">
        <f t="shared" ca="1" si="56"/>
        <v>45114</v>
      </c>
      <c r="B904">
        <v>3</v>
      </c>
      <c r="C904" t="s">
        <v>17</v>
      </c>
      <c r="D904">
        <v>526</v>
      </c>
      <c r="E904">
        <v>509</v>
      </c>
      <c r="F904">
        <v>17</v>
      </c>
      <c r="G904">
        <f t="shared" ca="1" si="57"/>
        <v>60</v>
      </c>
      <c r="H904">
        <v>19</v>
      </c>
      <c r="I904">
        <v>570</v>
      </c>
      <c r="J904">
        <v>1</v>
      </c>
      <c r="K904">
        <v>124.18</v>
      </c>
      <c r="L904">
        <v>44</v>
      </c>
      <c r="M904">
        <v>68</v>
      </c>
      <c r="N904">
        <v>3.75</v>
      </c>
      <c r="O904">
        <v>684</v>
      </c>
      <c r="P904">
        <f t="shared" ca="1" si="58"/>
        <v>7</v>
      </c>
      <c r="Q904">
        <v>31</v>
      </c>
      <c r="R904">
        <v>2</v>
      </c>
      <c r="S904">
        <v>5.92</v>
      </c>
      <c r="T904">
        <f t="shared" ca="1" si="59"/>
        <v>549</v>
      </c>
      <c r="U904" s="2">
        <f ca="1">Table3[[#This Row],[Total Operating Time (minutes)]]/Table3[[#This Row],[Production planning Time(minutes)]]</f>
        <v>1.0382513661202186</v>
      </c>
      <c r="V904" s="2">
        <f>Table3[[#This Row],[Units Produced]]/Table3[[#This Row],[Max Capacity]]</f>
        <v>0.76900584795321636</v>
      </c>
      <c r="W904" s="2">
        <f>Table3[[#This Row],[Good Units]]/Table3[[#This Row],[Units Produced]]</f>
        <v>0.96768060836501901</v>
      </c>
      <c r="X904" s="2">
        <f>Table3[[#This Row],[Total Operating Time (minutes)]]/Table3[[#This Row],[Units Produced]]</f>
        <v>1.0836501901140685</v>
      </c>
      <c r="Y904" s="2">
        <f>Table3[[#This Row],[Defective Units]]/Table3[[#This Row],[Units Produced]]</f>
        <v>3.2319391634980987E-2</v>
      </c>
      <c r="Z904" s="4">
        <f ca="1">Table3[[#This Row],[Total Operating Time (minutes)]]/Table3[[#This Row],[Available Time(minutes)]]</f>
        <v>9.5</v>
      </c>
      <c r="AA904" s="2">
        <f>Table3[[#This Row],[Good Units]]/Table3[[#This Row],[Units Produced]]</f>
        <v>0.96768060836501901</v>
      </c>
      <c r="AB904" s="2">
        <f>Table3[[#This Row],[Scrap Units]]/Table3[[#This Row],[Units Produced]]</f>
        <v>1.9011406844106464E-3</v>
      </c>
      <c r="AC904" s="4">
        <f>Table3[[#This Row],[Units Produced]]/Table3[[#This Row],[Shift]]</f>
        <v>175.33333333333334</v>
      </c>
      <c r="AD904" s="2">
        <f>Table3[[#This Row],[Units Produced]]/Table3[[#This Row],[Max Capacity]]</f>
        <v>0.76900584795321636</v>
      </c>
      <c r="AE904" s="4">
        <f>Table3[[#This Row],[Repair Time (minutes)]]/Table3[[#This Row],[Number of Repairs]]</f>
        <v>15.5</v>
      </c>
      <c r="AF904" s="4">
        <f ca="1">Table3[[#This Row],[Total Operating Time (minutes)]]/Table3[[#This Row],[Number of failures]]</f>
        <v>81.428571428571431</v>
      </c>
      <c r="AG904" s="4">
        <f>Table3[[#This Row],[Orders Fulfilled]]/Table3[[#This Row],[Orders Received]]</f>
        <v>0.6470588235294118</v>
      </c>
      <c r="AH904" s="4">
        <f>Table3[[#This Row],[Units Produced]]/Table3[[#This Row],[Energy Consumed (kWh)]]</f>
        <v>4.2357867611531645</v>
      </c>
    </row>
    <row r="905" spans="1:34" x14ac:dyDescent="0.3">
      <c r="A905" s="1">
        <f t="shared" ca="1" si="56"/>
        <v>44952</v>
      </c>
      <c r="B905">
        <v>2</v>
      </c>
      <c r="C905" t="s">
        <v>17</v>
      </c>
      <c r="D905">
        <v>630</v>
      </c>
      <c r="E905">
        <v>603</v>
      </c>
      <c r="F905">
        <v>27</v>
      </c>
      <c r="G905">
        <f t="shared" ca="1" si="57"/>
        <v>60</v>
      </c>
      <c r="H905">
        <v>56</v>
      </c>
      <c r="I905">
        <v>427</v>
      </c>
      <c r="J905">
        <v>7</v>
      </c>
      <c r="K905">
        <v>128.58000000000001</v>
      </c>
      <c r="L905">
        <v>59</v>
      </c>
      <c r="M905">
        <v>58</v>
      </c>
      <c r="N905">
        <v>3.12</v>
      </c>
      <c r="O905">
        <v>617</v>
      </c>
      <c r="P905">
        <f t="shared" ca="1" si="58"/>
        <v>1</v>
      </c>
      <c r="Q905">
        <v>31</v>
      </c>
      <c r="R905">
        <v>4</v>
      </c>
      <c r="S905">
        <v>4.79</v>
      </c>
      <c r="T905">
        <f t="shared" ca="1" si="59"/>
        <v>582</v>
      </c>
      <c r="U905" s="2">
        <f ca="1">Table3[[#This Row],[Total Operating Time (minutes)]]/Table3[[#This Row],[Production planning Time(minutes)]]</f>
        <v>0.73367697594501713</v>
      </c>
      <c r="V905" s="2">
        <f>Table3[[#This Row],[Units Produced]]/Table3[[#This Row],[Max Capacity]]</f>
        <v>1.0210696920583469</v>
      </c>
      <c r="W905" s="2">
        <f>Table3[[#This Row],[Good Units]]/Table3[[#This Row],[Units Produced]]</f>
        <v>0.95714285714285718</v>
      </c>
      <c r="X905" s="2">
        <f>Table3[[#This Row],[Total Operating Time (minutes)]]/Table3[[#This Row],[Units Produced]]</f>
        <v>0.67777777777777781</v>
      </c>
      <c r="Y905" s="2">
        <f>Table3[[#This Row],[Defective Units]]/Table3[[#This Row],[Units Produced]]</f>
        <v>4.2857142857142858E-2</v>
      </c>
      <c r="Z905" s="4">
        <f ca="1">Table3[[#This Row],[Total Operating Time (minutes)]]/Table3[[#This Row],[Available Time(minutes)]]</f>
        <v>7.1166666666666663</v>
      </c>
      <c r="AA905" s="2">
        <f>Table3[[#This Row],[Good Units]]/Table3[[#This Row],[Units Produced]]</f>
        <v>0.95714285714285718</v>
      </c>
      <c r="AB905" s="2">
        <f>Table3[[#This Row],[Scrap Units]]/Table3[[#This Row],[Units Produced]]</f>
        <v>1.1111111111111112E-2</v>
      </c>
      <c r="AC905" s="4">
        <f>Table3[[#This Row],[Units Produced]]/Table3[[#This Row],[Shift]]</f>
        <v>315</v>
      </c>
      <c r="AD905" s="2">
        <f>Table3[[#This Row],[Units Produced]]/Table3[[#This Row],[Max Capacity]]</f>
        <v>1.0210696920583469</v>
      </c>
      <c r="AE905" s="4">
        <f>Table3[[#This Row],[Repair Time (minutes)]]/Table3[[#This Row],[Number of Repairs]]</f>
        <v>7.75</v>
      </c>
      <c r="AF905" s="4">
        <f ca="1">Table3[[#This Row],[Total Operating Time (minutes)]]/Table3[[#This Row],[Number of failures]]</f>
        <v>427</v>
      </c>
      <c r="AG905" s="4">
        <f>Table3[[#This Row],[Orders Fulfilled]]/Table3[[#This Row],[Orders Received]]</f>
        <v>1.0172413793103448</v>
      </c>
      <c r="AH905" s="4">
        <f>Table3[[#This Row],[Units Produced]]/Table3[[#This Row],[Energy Consumed (kWh)]]</f>
        <v>4.899673355109659</v>
      </c>
    </row>
    <row r="906" spans="1:34" x14ac:dyDescent="0.3">
      <c r="A906" s="1">
        <f t="shared" ca="1" si="56"/>
        <v>44943</v>
      </c>
      <c r="B906">
        <v>3</v>
      </c>
      <c r="C906" t="s">
        <v>17</v>
      </c>
      <c r="D906">
        <v>578</v>
      </c>
      <c r="E906">
        <v>564</v>
      </c>
      <c r="F906">
        <v>14</v>
      </c>
      <c r="G906">
        <f t="shared" ca="1" si="57"/>
        <v>66</v>
      </c>
      <c r="H906">
        <v>54</v>
      </c>
      <c r="I906">
        <v>535</v>
      </c>
      <c r="J906">
        <v>4</v>
      </c>
      <c r="K906">
        <v>154.41</v>
      </c>
      <c r="L906">
        <v>35</v>
      </c>
      <c r="M906">
        <v>57</v>
      </c>
      <c r="N906">
        <v>3.57</v>
      </c>
      <c r="O906">
        <v>700</v>
      </c>
      <c r="P906">
        <f t="shared" ca="1" si="58"/>
        <v>7</v>
      </c>
      <c r="Q906">
        <v>26</v>
      </c>
      <c r="R906">
        <v>2</v>
      </c>
      <c r="S906">
        <v>6.04</v>
      </c>
      <c r="T906">
        <f t="shared" ca="1" si="59"/>
        <v>542</v>
      </c>
      <c r="U906" s="2">
        <f ca="1">Table3[[#This Row],[Total Operating Time (minutes)]]/Table3[[#This Row],[Production planning Time(minutes)]]</f>
        <v>0.98708487084870844</v>
      </c>
      <c r="V906" s="2">
        <f>Table3[[#This Row],[Units Produced]]/Table3[[#This Row],[Max Capacity]]</f>
        <v>0.82571428571428573</v>
      </c>
      <c r="W906" s="2">
        <f>Table3[[#This Row],[Good Units]]/Table3[[#This Row],[Units Produced]]</f>
        <v>0.97577854671280273</v>
      </c>
      <c r="X906" s="2">
        <f>Table3[[#This Row],[Total Operating Time (minutes)]]/Table3[[#This Row],[Units Produced]]</f>
        <v>0.9256055363321799</v>
      </c>
      <c r="Y906" s="2">
        <f>Table3[[#This Row],[Defective Units]]/Table3[[#This Row],[Units Produced]]</f>
        <v>2.4221453287197232E-2</v>
      </c>
      <c r="Z906" s="4">
        <f ca="1">Table3[[#This Row],[Total Operating Time (minutes)]]/Table3[[#This Row],[Available Time(minutes)]]</f>
        <v>8.1060606060606055</v>
      </c>
      <c r="AA906" s="2">
        <f>Table3[[#This Row],[Good Units]]/Table3[[#This Row],[Units Produced]]</f>
        <v>0.97577854671280273</v>
      </c>
      <c r="AB906" s="2">
        <f>Table3[[#This Row],[Scrap Units]]/Table3[[#This Row],[Units Produced]]</f>
        <v>6.920415224913495E-3</v>
      </c>
      <c r="AC906" s="4">
        <f>Table3[[#This Row],[Units Produced]]/Table3[[#This Row],[Shift]]</f>
        <v>192.66666666666666</v>
      </c>
      <c r="AD906" s="2">
        <f>Table3[[#This Row],[Units Produced]]/Table3[[#This Row],[Max Capacity]]</f>
        <v>0.82571428571428573</v>
      </c>
      <c r="AE906" s="4">
        <f>Table3[[#This Row],[Repair Time (minutes)]]/Table3[[#This Row],[Number of Repairs]]</f>
        <v>13</v>
      </c>
      <c r="AF906" s="4">
        <f ca="1">Table3[[#This Row],[Total Operating Time (minutes)]]/Table3[[#This Row],[Number of failures]]</f>
        <v>76.428571428571431</v>
      </c>
      <c r="AG906" s="4">
        <f>Table3[[#This Row],[Orders Fulfilled]]/Table3[[#This Row],[Orders Received]]</f>
        <v>0.61403508771929827</v>
      </c>
      <c r="AH906" s="4">
        <f>Table3[[#This Row],[Units Produced]]/Table3[[#This Row],[Energy Consumed (kWh)]]</f>
        <v>3.7432808755909592</v>
      </c>
    </row>
    <row r="907" spans="1:34" x14ac:dyDescent="0.3">
      <c r="A907" s="1">
        <f t="shared" ca="1" si="56"/>
        <v>45255</v>
      </c>
      <c r="B907">
        <v>1</v>
      </c>
      <c r="C907" t="s">
        <v>19</v>
      </c>
      <c r="D907">
        <v>422</v>
      </c>
      <c r="E907">
        <v>412</v>
      </c>
      <c r="F907">
        <v>10</v>
      </c>
      <c r="G907">
        <f t="shared" ca="1" si="57"/>
        <v>69</v>
      </c>
      <c r="H907">
        <v>26</v>
      </c>
      <c r="I907">
        <v>457</v>
      </c>
      <c r="J907">
        <v>6</v>
      </c>
      <c r="K907">
        <v>100.46</v>
      </c>
      <c r="L907">
        <v>53</v>
      </c>
      <c r="M907">
        <v>52</v>
      </c>
      <c r="N907">
        <v>3.34</v>
      </c>
      <c r="O907">
        <v>681</v>
      </c>
      <c r="P907">
        <f t="shared" ca="1" si="58"/>
        <v>1</v>
      </c>
      <c r="Q907">
        <v>31</v>
      </c>
      <c r="R907">
        <v>4</v>
      </c>
      <c r="S907">
        <v>5.5</v>
      </c>
      <c r="T907">
        <f t="shared" ca="1" si="59"/>
        <v>526</v>
      </c>
      <c r="U907" s="2">
        <f ca="1">Table3[[#This Row],[Total Operating Time (minutes)]]/Table3[[#This Row],[Production planning Time(minutes)]]</f>
        <v>0.86882129277566544</v>
      </c>
      <c r="V907" s="2">
        <f>Table3[[#This Row],[Units Produced]]/Table3[[#This Row],[Max Capacity]]</f>
        <v>0.61967694566813514</v>
      </c>
      <c r="W907" s="2">
        <f>Table3[[#This Row],[Good Units]]/Table3[[#This Row],[Units Produced]]</f>
        <v>0.976303317535545</v>
      </c>
      <c r="X907" s="2">
        <f>Table3[[#This Row],[Total Operating Time (minutes)]]/Table3[[#This Row],[Units Produced]]</f>
        <v>1.0829383886255923</v>
      </c>
      <c r="Y907" s="2">
        <f>Table3[[#This Row],[Defective Units]]/Table3[[#This Row],[Units Produced]]</f>
        <v>2.3696682464454975E-2</v>
      </c>
      <c r="Z907" s="4">
        <f ca="1">Table3[[#This Row],[Total Operating Time (minutes)]]/Table3[[#This Row],[Available Time(minutes)]]</f>
        <v>6.6231884057971016</v>
      </c>
      <c r="AA907" s="2">
        <f>Table3[[#This Row],[Good Units]]/Table3[[#This Row],[Units Produced]]</f>
        <v>0.976303317535545</v>
      </c>
      <c r="AB907" s="2">
        <f>Table3[[#This Row],[Scrap Units]]/Table3[[#This Row],[Units Produced]]</f>
        <v>1.4218009478672985E-2</v>
      </c>
      <c r="AC907" s="4">
        <f>Table3[[#This Row],[Units Produced]]/Table3[[#This Row],[Shift]]</f>
        <v>422</v>
      </c>
      <c r="AD907" s="2">
        <f>Table3[[#This Row],[Units Produced]]/Table3[[#This Row],[Max Capacity]]</f>
        <v>0.61967694566813514</v>
      </c>
      <c r="AE907" s="4">
        <f>Table3[[#This Row],[Repair Time (minutes)]]/Table3[[#This Row],[Number of Repairs]]</f>
        <v>7.75</v>
      </c>
      <c r="AF907" s="4">
        <f ca="1">Table3[[#This Row],[Total Operating Time (minutes)]]/Table3[[#This Row],[Number of failures]]</f>
        <v>457</v>
      </c>
      <c r="AG907" s="4">
        <f>Table3[[#This Row],[Orders Fulfilled]]/Table3[[#This Row],[Orders Received]]</f>
        <v>1.0192307692307692</v>
      </c>
      <c r="AH907" s="4">
        <f>Table3[[#This Row],[Units Produced]]/Table3[[#This Row],[Energy Consumed (kWh)]]</f>
        <v>4.2006768863229151</v>
      </c>
    </row>
    <row r="908" spans="1:34" x14ac:dyDescent="0.3">
      <c r="A908" s="1">
        <f t="shared" ca="1" si="56"/>
        <v>44977</v>
      </c>
      <c r="B908">
        <v>1</v>
      </c>
      <c r="C908" t="s">
        <v>19</v>
      </c>
      <c r="D908">
        <v>486</v>
      </c>
      <c r="E908">
        <v>460</v>
      </c>
      <c r="F908">
        <v>26</v>
      </c>
      <c r="G908">
        <f t="shared" ca="1" si="57"/>
        <v>65</v>
      </c>
      <c r="H908">
        <v>10</v>
      </c>
      <c r="I908">
        <v>521</v>
      </c>
      <c r="J908">
        <v>8</v>
      </c>
      <c r="K908">
        <v>114.38</v>
      </c>
      <c r="L908">
        <v>37</v>
      </c>
      <c r="M908">
        <v>32</v>
      </c>
      <c r="N908">
        <v>2.2200000000000002</v>
      </c>
      <c r="O908">
        <v>668</v>
      </c>
      <c r="P908">
        <f t="shared" ca="1" si="58"/>
        <v>1</v>
      </c>
      <c r="Q908">
        <v>31</v>
      </c>
      <c r="R908">
        <v>2</v>
      </c>
      <c r="S908">
        <v>5.05</v>
      </c>
      <c r="T908">
        <f t="shared" ca="1" si="59"/>
        <v>535</v>
      </c>
      <c r="U908" s="2">
        <f ca="1">Table3[[#This Row],[Total Operating Time (minutes)]]/Table3[[#This Row],[Production planning Time(minutes)]]</f>
        <v>0.9738317757009346</v>
      </c>
      <c r="V908" s="2">
        <f>Table3[[#This Row],[Units Produced]]/Table3[[#This Row],[Max Capacity]]</f>
        <v>0.72754491017964074</v>
      </c>
      <c r="W908" s="2">
        <f>Table3[[#This Row],[Good Units]]/Table3[[#This Row],[Units Produced]]</f>
        <v>0.94650205761316875</v>
      </c>
      <c r="X908" s="2">
        <f>Table3[[#This Row],[Total Operating Time (minutes)]]/Table3[[#This Row],[Units Produced]]</f>
        <v>1.0720164609053497</v>
      </c>
      <c r="Y908" s="2">
        <f>Table3[[#This Row],[Defective Units]]/Table3[[#This Row],[Units Produced]]</f>
        <v>5.3497942386831275E-2</v>
      </c>
      <c r="Z908" s="4">
        <f ca="1">Table3[[#This Row],[Total Operating Time (minutes)]]/Table3[[#This Row],[Available Time(minutes)]]</f>
        <v>8.0153846153846153</v>
      </c>
      <c r="AA908" s="2">
        <f>Table3[[#This Row],[Good Units]]/Table3[[#This Row],[Units Produced]]</f>
        <v>0.94650205761316875</v>
      </c>
      <c r="AB908" s="2">
        <f>Table3[[#This Row],[Scrap Units]]/Table3[[#This Row],[Units Produced]]</f>
        <v>1.646090534979424E-2</v>
      </c>
      <c r="AC908" s="4">
        <f>Table3[[#This Row],[Units Produced]]/Table3[[#This Row],[Shift]]</f>
        <v>486</v>
      </c>
      <c r="AD908" s="2">
        <f>Table3[[#This Row],[Units Produced]]/Table3[[#This Row],[Max Capacity]]</f>
        <v>0.72754491017964074</v>
      </c>
      <c r="AE908" s="4">
        <f>Table3[[#This Row],[Repair Time (minutes)]]/Table3[[#This Row],[Number of Repairs]]</f>
        <v>15.5</v>
      </c>
      <c r="AF908" s="4">
        <f ca="1">Table3[[#This Row],[Total Operating Time (minutes)]]/Table3[[#This Row],[Number of failures]]</f>
        <v>521</v>
      </c>
      <c r="AG908" s="4">
        <f>Table3[[#This Row],[Orders Fulfilled]]/Table3[[#This Row],[Orders Received]]</f>
        <v>1.15625</v>
      </c>
      <c r="AH908" s="4">
        <f>Table3[[#This Row],[Units Produced]]/Table3[[#This Row],[Energy Consumed (kWh)]]</f>
        <v>4.2489945794719359</v>
      </c>
    </row>
    <row r="909" spans="1:34" x14ac:dyDescent="0.3">
      <c r="A909" s="1">
        <f t="shared" ca="1" si="56"/>
        <v>45211</v>
      </c>
      <c r="B909">
        <v>2</v>
      </c>
      <c r="C909" t="s">
        <v>18</v>
      </c>
      <c r="D909">
        <v>620</v>
      </c>
      <c r="E909">
        <v>610</v>
      </c>
      <c r="F909">
        <v>10</v>
      </c>
      <c r="G909">
        <f t="shared" ca="1" si="57"/>
        <v>67</v>
      </c>
      <c r="H909">
        <v>30</v>
      </c>
      <c r="I909">
        <v>545</v>
      </c>
      <c r="J909">
        <v>6</v>
      </c>
      <c r="K909">
        <v>187.19</v>
      </c>
      <c r="L909">
        <v>52</v>
      </c>
      <c r="M909">
        <v>69</v>
      </c>
      <c r="N909">
        <v>2.66</v>
      </c>
      <c r="O909">
        <v>601</v>
      </c>
      <c r="P909">
        <f t="shared" ca="1" si="58"/>
        <v>7</v>
      </c>
      <c r="Q909">
        <v>27</v>
      </c>
      <c r="R909">
        <v>2</v>
      </c>
      <c r="S909">
        <v>6.73</v>
      </c>
      <c r="T909">
        <f t="shared" ca="1" si="59"/>
        <v>553</v>
      </c>
      <c r="U909" s="2">
        <f ca="1">Table3[[#This Row],[Total Operating Time (minutes)]]/Table3[[#This Row],[Production planning Time(minutes)]]</f>
        <v>0.98553345388788427</v>
      </c>
      <c r="V909" s="2">
        <f>Table3[[#This Row],[Units Produced]]/Table3[[#This Row],[Max Capacity]]</f>
        <v>1.0316139767054908</v>
      </c>
      <c r="W909" s="2">
        <f>Table3[[#This Row],[Good Units]]/Table3[[#This Row],[Units Produced]]</f>
        <v>0.9838709677419355</v>
      </c>
      <c r="X909" s="2">
        <f>Table3[[#This Row],[Total Operating Time (minutes)]]/Table3[[#This Row],[Units Produced]]</f>
        <v>0.87903225806451613</v>
      </c>
      <c r="Y909" s="2">
        <f>Table3[[#This Row],[Defective Units]]/Table3[[#This Row],[Units Produced]]</f>
        <v>1.6129032258064516E-2</v>
      </c>
      <c r="Z909" s="4">
        <f ca="1">Table3[[#This Row],[Total Operating Time (minutes)]]/Table3[[#This Row],[Available Time(minutes)]]</f>
        <v>8.1343283582089558</v>
      </c>
      <c r="AA909" s="2">
        <f>Table3[[#This Row],[Good Units]]/Table3[[#This Row],[Units Produced]]</f>
        <v>0.9838709677419355</v>
      </c>
      <c r="AB909" s="2">
        <f>Table3[[#This Row],[Scrap Units]]/Table3[[#This Row],[Units Produced]]</f>
        <v>9.6774193548387101E-3</v>
      </c>
      <c r="AC909" s="4">
        <f>Table3[[#This Row],[Units Produced]]/Table3[[#This Row],[Shift]]</f>
        <v>310</v>
      </c>
      <c r="AD909" s="2">
        <f>Table3[[#This Row],[Units Produced]]/Table3[[#This Row],[Max Capacity]]</f>
        <v>1.0316139767054908</v>
      </c>
      <c r="AE909" s="4">
        <f>Table3[[#This Row],[Repair Time (minutes)]]/Table3[[#This Row],[Number of Repairs]]</f>
        <v>13.5</v>
      </c>
      <c r="AF909" s="4">
        <f ca="1">Table3[[#This Row],[Total Operating Time (minutes)]]/Table3[[#This Row],[Number of failures]]</f>
        <v>77.857142857142861</v>
      </c>
      <c r="AG909" s="4">
        <f>Table3[[#This Row],[Orders Fulfilled]]/Table3[[#This Row],[Orders Received]]</f>
        <v>0.75362318840579712</v>
      </c>
      <c r="AH909" s="4">
        <f>Table3[[#This Row],[Units Produced]]/Table3[[#This Row],[Energy Consumed (kWh)]]</f>
        <v>3.3121427426678776</v>
      </c>
    </row>
    <row r="910" spans="1:34" x14ac:dyDescent="0.3">
      <c r="A910" s="1">
        <f t="shared" ca="1" si="56"/>
        <v>45146</v>
      </c>
      <c r="B910">
        <v>2</v>
      </c>
      <c r="C910" t="s">
        <v>17</v>
      </c>
      <c r="D910">
        <v>561</v>
      </c>
      <c r="E910">
        <v>540</v>
      </c>
      <c r="F910">
        <v>21</v>
      </c>
      <c r="G910">
        <f t="shared" ca="1" si="57"/>
        <v>66</v>
      </c>
      <c r="H910">
        <v>50</v>
      </c>
      <c r="I910">
        <v>486</v>
      </c>
      <c r="J910">
        <v>3</v>
      </c>
      <c r="K910">
        <v>175.74</v>
      </c>
      <c r="L910">
        <v>39</v>
      </c>
      <c r="M910">
        <v>44</v>
      </c>
      <c r="N910">
        <v>4.4400000000000004</v>
      </c>
      <c r="O910">
        <v>700</v>
      </c>
      <c r="P910">
        <f t="shared" ca="1" si="58"/>
        <v>4</v>
      </c>
      <c r="Q910">
        <v>38</v>
      </c>
      <c r="R910">
        <v>2</v>
      </c>
      <c r="S910">
        <v>4.29</v>
      </c>
      <c r="T910">
        <f t="shared" ca="1" si="59"/>
        <v>501</v>
      </c>
      <c r="U910" s="2">
        <f ca="1">Table3[[#This Row],[Total Operating Time (minutes)]]/Table3[[#This Row],[Production planning Time(minutes)]]</f>
        <v>0.97005988023952094</v>
      </c>
      <c r="V910" s="2">
        <f>Table3[[#This Row],[Units Produced]]/Table3[[#This Row],[Max Capacity]]</f>
        <v>0.80142857142857138</v>
      </c>
      <c r="W910" s="2">
        <f>Table3[[#This Row],[Good Units]]/Table3[[#This Row],[Units Produced]]</f>
        <v>0.96256684491978606</v>
      </c>
      <c r="X910" s="2">
        <f>Table3[[#This Row],[Total Operating Time (minutes)]]/Table3[[#This Row],[Units Produced]]</f>
        <v>0.86631016042780751</v>
      </c>
      <c r="Y910" s="2">
        <f>Table3[[#This Row],[Defective Units]]/Table3[[#This Row],[Units Produced]]</f>
        <v>3.7433155080213901E-2</v>
      </c>
      <c r="Z910" s="4">
        <f ca="1">Table3[[#This Row],[Total Operating Time (minutes)]]/Table3[[#This Row],[Available Time(minutes)]]</f>
        <v>7.3636363636363633</v>
      </c>
      <c r="AA910" s="2">
        <f>Table3[[#This Row],[Good Units]]/Table3[[#This Row],[Units Produced]]</f>
        <v>0.96256684491978606</v>
      </c>
      <c r="AB910" s="2">
        <f>Table3[[#This Row],[Scrap Units]]/Table3[[#This Row],[Units Produced]]</f>
        <v>5.3475935828877002E-3</v>
      </c>
      <c r="AC910" s="4">
        <f>Table3[[#This Row],[Units Produced]]/Table3[[#This Row],[Shift]]</f>
        <v>280.5</v>
      </c>
      <c r="AD910" s="2">
        <f>Table3[[#This Row],[Units Produced]]/Table3[[#This Row],[Max Capacity]]</f>
        <v>0.80142857142857138</v>
      </c>
      <c r="AE910" s="4">
        <f>Table3[[#This Row],[Repair Time (minutes)]]/Table3[[#This Row],[Number of Repairs]]</f>
        <v>19</v>
      </c>
      <c r="AF910" s="4">
        <f ca="1">Table3[[#This Row],[Total Operating Time (minutes)]]/Table3[[#This Row],[Number of failures]]</f>
        <v>121.5</v>
      </c>
      <c r="AG910" s="4">
        <f>Table3[[#This Row],[Orders Fulfilled]]/Table3[[#This Row],[Orders Received]]</f>
        <v>0.88636363636363635</v>
      </c>
      <c r="AH910" s="4">
        <f>Table3[[#This Row],[Units Produced]]/Table3[[#This Row],[Energy Consumed (kWh)]]</f>
        <v>3.1922157733014678</v>
      </c>
    </row>
    <row r="911" spans="1:34" x14ac:dyDescent="0.3">
      <c r="A911" s="1">
        <f t="shared" ca="1" si="56"/>
        <v>45029</v>
      </c>
      <c r="B911">
        <v>1</v>
      </c>
      <c r="C911" t="s">
        <v>19</v>
      </c>
      <c r="D911">
        <v>486</v>
      </c>
      <c r="E911">
        <v>463</v>
      </c>
      <c r="F911">
        <v>23</v>
      </c>
      <c r="G911">
        <f t="shared" ca="1" si="57"/>
        <v>63</v>
      </c>
      <c r="H911">
        <v>28</v>
      </c>
      <c r="I911">
        <v>568</v>
      </c>
      <c r="J911">
        <v>5</v>
      </c>
      <c r="K911">
        <v>125.74</v>
      </c>
      <c r="L911">
        <v>41</v>
      </c>
      <c r="M911">
        <v>65</v>
      </c>
      <c r="N911">
        <v>2.85</v>
      </c>
      <c r="O911">
        <v>611</v>
      </c>
      <c r="P911">
        <f t="shared" ca="1" si="58"/>
        <v>1</v>
      </c>
      <c r="Q911">
        <v>22</v>
      </c>
      <c r="R911">
        <v>5</v>
      </c>
      <c r="S911">
        <v>4.3</v>
      </c>
      <c r="T911">
        <f t="shared" ca="1" si="59"/>
        <v>512</v>
      </c>
      <c r="U911" s="2">
        <f ca="1">Table3[[#This Row],[Total Operating Time (minutes)]]/Table3[[#This Row],[Production planning Time(minutes)]]</f>
        <v>1.109375</v>
      </c>
      <c r="V911" s="2">
        <f>Table3[[#This Row],[Units Produced]]/Table3[[#This Row],[Max Capacity]]</f>
        <v>0.79541734860883795</v>
      </c>
      <c r="W911" s="2">
        <f>Table3[[#This Row],[Good Units]]/Table3[[#This Row],[Units Produced]]</f>
        <v>0.95267489711934161</v>
      </c>
      <c r="X911" s="2">
        <f>Table3[[#This Row],[Total Operating Time (minutes)]]/Table3[[#This Row],[Units Produced]]</f>
        <v>1.168724279835391</v>
      </c>
      <c r="Y911" s="2">
        <f>Table3[[#This Row],[Defective Units]]/Table3[[#This Row],[Units Produced]]</f>
        <v>4.7325102880658436E-2</v>
      </c>
      <c r="Z911" s="4">
        <f ca="1">Table3[[#This Row],[Total Operating Time (minutes)]]/Table3[[#This Row],[Available Time(minutes)]]</f>
        <v>9.0158730158730158</v>
      </c>
      <c r="AA911" s="2">
        <f>Table3[[#This Row],[Good Units]]/Table3[[#This Row],[Units Produced]]</f>
        <v>0.95267489711934161</v>
      </c>
      <c r="AB911" s="2">
        <f>Table3[[#This Row],[Scrap Units]]/Table3[[#This Row],[Units Produced]]</f>
        <v>1.0288065843621399E-2</v>
      </c>
      <c r="AC911" s="4">
        <f>Table3[[#This Row],[Units Produced]]/Table3[[#This Row],[Shift]]</f>
        <v>486</v>
      </c>
      <c r="AD911" s="2">
        <f>Table3[[#This Row],[Units Produced]]/Table3[[#This Row],[Max Capacity]]</f>
        <v>0.79541734860883795</v>
      </c>
      <c r="AE911" s="4">
        <f>Table3[[#This Row],[Repair Time (minutes)]]/Table3[[#This Row],[Number of Repairs]]</f>
        <v>4.4000000000000004</v>
      </c>
      <c r="AF911" s="4">
        <f ca="1">Table3[[#This Row],[Total Operating Time (minutes)]]/Table3[[#This Row],[Number of failures]]</f>
        <v>568</v>
      </c>
      <c r="AG911" s="4">
        <f>Table3[[#This Row],[Orders Fulfilled]]/Table3[[#This Row],[Orders Received]]</f>
        <v>0.63076923076923075</v>
      </c>
      <c r="AH911" s="4">
        <f>Table3[[#This Row],[Units Produced]]/Table3[[#This Row],[Energy Consumed (kWh)]]</f>
        <v>3.8651184984889455</v>
      </c>
    </row>
    <row r="912" spans="1:34" x14ac:dyDescent="0.3">
      <c r="A912" s="1">
        <f t="shared" ca="1" si="56"/>
        <v>45002</v>
      </c>
      <c r="B912">
        <v>1</v>
      </c>
      <c r="C912" t="s">
        <v>18</v>
      </c>
      <c r="D912">
        <v>484</v>
      </c>
      <c r="E912">
        <v>466</v>
      </c>
      <c r="F912">
        <v>18</v>
      </c>
      <c r="G912">
        <f t="shared" ca="1" si="57"/>
        <v>67</v>
      </c>
      <c r="H912">
        <v>10</v>
      </c>
      <c r="I912">
        <v>524</v>
      </c>
      <c r="J912">
        <v>2</v>
      </c>
      <c r="K912">
        <v>150.57</v>
      </c>
      <c r="L912">
        <v>60</v>
      </c>
      <c r="M912">
        <v>69</v>
      </c>
      <c r="N912">
        <v>3.29</v>
      </c>
      <c r="O912">
        <v>653</v>
      </c>
      <c r="P912">
        <f t="shared" ca="1" si="58"/>
        <v>1</v>
      </c>
      <c r="Q912">
        <v>30</v>
      </c>
      <c r="R912">
        <v>3</v>
      </c>
      <c r="S912">
        <v>5.49</v>
      </c>
      <c r="T912">
        <f t="shared" ca="1" si="59"/>
        <v>583</v>
      </c>
      <c r="U912" s="2">
        <f ca="1">Table3[[#This Row],[Total Operating Time (minutes)]]/Table3[[#This Row],[Production planning Time(minutes)]]</f>
        <v>0.89879931389365353</v>
      </c>
      <c r="V912" s="2">
        <f>Table3[[#This Row],[Units Produced]]/Table3[[#This Row],[Max Capacity]]</f>
        <v>0.74119448698315471</v>
      </c>
      <c r="W912" s="2">
        <f>Table3[[#This Row],[Good Units]]/Table3[[#This Row],[Units Produced]]</f>
        <v>0.96280991735537191</v>
      </c>
      <c r="X912" s="2">
        <f>Table3[[#This Row],[Total Operating Time (minutes)]]/Table3[[#This Row],[Units Produced]]</f>
        <v>1.0826446280991735</v>
      </c>
      <c r="Y912" s="2">
        <f>Table3[[#This Row],[Defective Units]]/Table3[[#This Row],[Units Produced]]</f>
        <v>3.71900826446281E-2</v>
      </c>
      <c r="Z912" s="4">
        <f ca="1">Table3[[#This Row],[Total Operating Time (minutes)]]/Table3[[#This Row],[Available Time(minutes)]]</f>
        <v>7.8208955223880601</v>
      </c>
      <c r="AA912" s="2">
        <f>Table3[[#This Row],[Good Units]]/Table3[[#This Row],[Units Produced]]</f>
        <v>0.96280991735537191</v>
      </c>
      <c r="AB912" s="2">
        <f>Table3[[#This Row],[Scrap Units]]/Table3[[#This Row],[Units Produced]]</f>
        <v>4.1322314049586778E-3</v>
      </c>
      <c r="AC912" s="4">
        <f>Table3[[#This Row],[Units Produced]]/Table3[[#This Row],[Shift]]</f>
        <v>484</v>
      </c>
      <c r="AD912" s="2">
        <f>Table3[[#This Row],[Units Produced]]/Table3[[#This Row],[Max Capacity]]</f>
        <v>0.74119448698315471</v>
      </c>
      <c r="AE912" s="4">
        <f>Table3[[#This Row],[Repair Time (minutes)]]/Table3[[#This Row],[Number of Repairs]]</f>
        <v>10</v>
      </c>
      <c r="AF912" s="4">
        <f ca="1">Table3[[#This Row],[Total Operating Time (minutes)]]/Table3[[#This Row],[Number of failures]]</f>
        <v>524</v>
      </c>
      <c r="AG912" s="4">
        <f>Table3[[#This Row],[Orders Fulfilled]]/Table3[[#This Row],[Orders Received]]</f>
        <v>0.86956521739130432</v>
      </c>
      <c r="AH912" s="4">
        <f>Table3[[#This Row],[Units Produced]]/Table3[[#This Row],[Energy Consumed (kWh)]]</f>
        <v>3.2144517500166039</v>
      </c>
    </row>
    <row r="913" spans="1:34" x14ac:dyDescent="0.3">
      <c r="A913" s="1">
        <f t="shared" ca="1" si="56"/>
        <v>44938</v>
      </c>
      <c r="B913">
        <v>1</v>
      </c>
      <c r="C913" t="s">
        <v>17</v>
      </c>
      <c r="D913">
        <v>490</v>
      </c>
      <c r="E913">
        <v>470</v>
      </c>
      <c r="F913">
        <v>20</v>
      </c>
      <c r="G913">
        <f t="shared" ca="1" si="57"/>
        <v>68</v>
      </c>
      <c r="H913">
        <v>21</v>
      </c>
      <c r="I913">
        <v>544</v>
      </c>
      <c r="J913">
        <v>2</v>
      </c>
      <c r="K913">
        <v>130.93</v>
      </c>
      <c r="L913">
        <v>43</v>
      </c>
      <c r="M913">
        <v>41</v>
      </c>
      <c r="N913">
        <v>2.82</v>
      </c>
      <c r="O913">
        <v>670</v>
      </c>
      <c r="P913">
        <f t="shared" ca="1" si="58"/>
        <v>5</v>
      </c>
      <c r="Q913">
        <v>38</v>
      </c>
      <c r="R913">
        <v>4</v>
      </c>
      <c r="S913">
        <v>6.61</v>
      </c>
      <c r="T913">
        <f t="shared" ca="1" si="59"/>
        <v>522</v>
      </c>
      <c r="U913" s="2">
        <f ca="1">Table3[[#This Row],[Total Operating Time (minutes)]]/Table3[[#This Row],[Production planning Time(minutes)]]</f>
        <v>1.0421455938697317</v>
      </c>
      <c r="V913" s="2">
        <f>Table3[[#This Row],[Units Produced]]/Table3[[#This Row],[Max Capacity]]</f>
        <v>0.73134328358208955</v>
      </c>
      <c r="W913" s="2">
        <f>Table3[[#This Row],[Good Units]]/Table3[[#This Row],[Units Produced]]</f>
        <v>0.95918367346938771</v>
      </c>
      <c r="X913" s="2">
        <f>Table3[[#This Row],[Total Operating Time (minutes)]]/Table3[[#This Row],[Units Produced]]</f>
        <v>1.1102040816326531</v>
      </c>
      <c r="Y913" s="2">
        <f>Table3[[#This Row],[Defective Units]]/Table3[[#This Row],[Units Produced]]</f>
        <v>4.0816326530612242E-2</v>
      </c>
      <c r="Z913" s="4">
        <f ca="1">Table3[[#This Row],[Total Operating Time (minutes)]]/Table3[[#This Row],[Available Time(minutes)]]</f>
        <v>8</v>
      </c>
      <c r="AA913" s="2">
        <f>Table3[[#This Row],[Good Units]]/Table3[[#This Row],[Units Produced]]</f>
        <v>0.95918367346938771</v>
      </c>
      <c r="AB913" s="2">
        <f>Table3[[#This Row],[Scrap Units]]/Table3[[#This Row],[Units Produced]]</f>
        <v>4.0816326530612249E-3</v>
      </c>
      <c r="AC913" s="4">
        <f>Table3[[#This Row],[Units Produced]]/Table3[[#This Row],[Shift]]</f>
        <v>490</v>
      </c>
      <c r="AD913" s="2">
        <f>Table3[[#This Row],[Units Produced]]/Table3[[#This Row],[Max Capacity]]</f>
        <v>0.73134328358208955</v>
      </c>
      <c r="AE913" s="4">
        <f>Table3[[#This Row],[Repair Time (minutes)]]/Table3[[#This Row],[Number of Repairs]]</f>
        <v>9.5</v>
      </c>
      <c r="AF913" s="4">
        <f ca="1">Table3[[#This Row],[Total Operating Time (minutes)]]/Table3[[#This Row],[Number of failures]]</f>
        <v>108.8</v>
      </c>
      <c r="AG913" s="4">
        <f>Table3[[#This Row],[Orders Fulfilled]]/Table3[[#This Row],[Orders Received]]</f>
        <v>1.0487804878048781</v>
      </c>
      <c r="AH913" s="4">
        <f>Table3[[#This Row],[Units Produced]]/Table3[[#This Row],[Energy Consumed (kWh)]]</f>
        <v>3.7424578018788663</v>
      </c>
    </row>
    <row r="914" spans="1:34" x14ac:dyDescent="0.3">
      <c r="A914" s="1">
        <f t="shared" ca="1" si="56"/>
        <v>45105</v>
      </c>
      <c r="B914">
        <v>3</v>
      </c>
      <c r="C914" t="s">
        <v>21</v>
      </c>
      <c r="D914">
        <v>505</v>
      </c>
      <c r="E914">
        <v>485</v>
      </c>
      <c r="F914">
        <v>20</v>
      </c>
      <c r="G914">
        <f t="shared" ca="1" si="57"/>
        <v>62</v>
      </c>
      <c r="H914">
        <v>42</v>
      </c>
      <c r="I914">
        <v>412</v>
      </c>
      <c r="J914">
        <v>5</v>
      </c>
      <c r="K914">
        <v>151.19999999999999</v>
      </c>
      <c r="L914">
        <v>32</v>
      </c>
      <c r="M914">
        <v>49</v>
      </c>
      <c r="N914">
        <v>2.74</v>
      </c>
      <c r="O914">
        <v>640</v>
      </c>
      <c r="P914">
        <f t="shared" ca="1" si="58"/>
        <v>7</v>
      </c>
      <c r="Q914">
        <v>23</v>
      </c>
      <c r="R914">
        <v>5</v>
      </c>
      <c r="S914">
        <v>7.72</v>
      </c>
      <c r="T914">
        <f t="shared" ca="1" si="59"/>
        <v>507</v>
      </c>
      <c r="U914" s="2">
        <f ca="1">Table3[[#This Row],[Total Operating Time (minutes)]]/Table3[[#This Row],[Production planning Time(minutes)]]</f>
        <v>0.81262327416173574</v>
      </c>
      <c r="V914" s="2">
        <f>Table3[[#This Row],[Units Produced]]/Table3[[#This Row],[Max Capacity]]</f>
        <v>0.7890625</v>
      </c>
      <c r="W914" s="2">
        <f>Table3[[#This Row],[Good Units]]/Table3[[#This Row],[Units Produced]]</f>
        <v>0.96039603960396036</v>
      </c>
      <c r="X914" s="2">
        <f>Table3[[#This Row],[Total Operating Time (minutes)]]/Table3[[#This Row],[Units Produced]]</f>
        <v>0.81584158415841579</v>
      </c>
      <c r="Y914" s="2">
        <f>Table3[[#This Row],[Defective Units]]/Table3[[#This Row],[Units Produced]]</f>
        <v>3.9603960396039604E-2</v>
      </c>
      <c r="Z914" s="4">
        <f ca="1">Table3[[#This Row],[Total Operating Time (minutes)]]/Table3[[#This Row],[Available Time(minutes)]]</f>
        <v>6.645161290322581</v>
      </c>
      <c r="AA914" s="2">
        <f>Table3[[#This Row],[Good Units]]/Table3[[#This Row],[Units Produced]]</f>
        <v>0.96039603960396036</v>
      </c>
      <c r="AB914" s="2">
        <f>Table3[[#This Row],[Scrap Units]]/Table3[[#This Row],[Units Produced]]</f>
        <v>9.9009900990099011E-3</v>
      </c>
      <c r="AC914" s="4">
        <f>Table3[[#This Row],[Units Produced]]/Table3[[#This Row],[Shift]]</f>
        <v>168.33333333333334</v>
      </c>
      <c r="AD914" s="2">
        <f>Table3[[#This Row],[Units Produced]]/Table3[[#This Row],[Max Capacity]]</f>
        <v>0.7890625</v>
      </c>
      <c r="AE914" s="4">
        <f>Table3[[#This Row],[Repair Time (minutes)]]/Table3[[#This Row],[Number of Repairs]]</f>
        <v>4.5999999999999996</v>
      </c>
      <c r="AF914" s="4">
        <f ca="1">Table3[[#This Row],[Total Operating Time (minutes)]]/Table3[[#This Row],[Number of failures]]</f>
        <v>58.857142857142854</v>
      </c>
      <c r="AG914" s="4">
        <f>Table3[[#This Row],[Orders Fulfilled]]/Table3[[#This Row],[Orders Received]]</f>
        <v>0.65306122448979587</v>
      </c>
      <c r="AH914" s="4">
        <f>Table3[[#This Row],[Units Produced]]/Table3[[#This Row],[Energy Consumed (kWh)]]</f>
        <v>3.3399470899470902</v>
      </c>
    </row>
    <row r="915" spans="1:34" x14ac:dyDescent="0.3">
      <c r="A915" s="1">
        <f t="shared" ca="1" si="56"/>
        <v>44995</v>
      </c>
      <c r="B915">
        <v>2</v>
      </c>
      <c r="C915" t="s">
        <v>19</v>
      </c>
      <c r="D915">
        <v>672</v>
      </c>
      <c r="E915">
        <v>653</v>
      </c>
      <c r="F915">
        <v>19</v>
      </c>
      <c r="G915">
        <f t="shared" ca="1" si="57"/>
        <v>70</v>
      </c>
      <c r="H915">
        <v>54</v>
      </c>
      <c r="I915">
        <v>479</v>
      </c>
      <c r="J915">
        <v>1</v>
      </c>
      <c r="K915">
        <v>138.03</v>
      </c>
      <c r="L915">
        <v>55</v>
      </c>
      <c r="M915">
        <v>67</v>
      </c>
      <c r="N915">
        <v>3.49</v>
      </c>
      <c r="O915">
        <v>602</v>
      </c>
      <c r="P915">
        <f t="shared" ca="1" si="58"/>
        <v>6</v>
      </c>
      <c r="Q915">
        <v>23</v>
      </c>
      <c r="R915">
        <v>3</v>
      </c>
      <c r="S915">
        <v>3.8</v>
      </c>
      <c r="T915">
        <f t="shared" ca="1" si="59"/>
        <v>573</v>
      </c>
      <c r="U915" s="2">
        <f ca="1">Table3[[#This Row],[Total Operating Time (minutes)]]/Table3[[#This Row],[Production planning Time(minutes)]]</f>
        <v>0.83595113438045376</v>
      </c>
      <c r="V915" s="2">
        <f>Table3[[#This Row],[Units Produced]]/Table3[[#This Row],[Max Capacity]]</f>
        <v>1.1162790697674418</v>
      </c>
      <c r="W915" s="2">
        <f>Table3[[#This Row],[Good Units]]/Table3[[#This Row],[Units Produced]]</f>
        <v>0.97172619047619047</v>
      </c>
      <c r="X915" s="2">
        <f>Table3[[#This Row],[Total Operating Time (minutes)]]/Table3[[#This Row],[Units Produced]]</f>
        <v>0.71279761904761907</v>
      </c>
      <c r="Y915" s="2">
        <f>Table3[[#This Row],[Defective Units]]/Table3[[#This Row],[Units Produced]]</f>
        <v>2.8273809523809524E-2</v>
      </c>
      <c r="Z915" s="4">
        <f ca="1">Table3[[#This Row],[Total Operating Time (minutes)]]/Table3[[#This Row],[Available Time(minutes)]]</f>
        <v>6.8428571428571425</v>
      </c>
      <c r="AA915" s="2">
        <f>Table3[[#This Row],[Good Units]]/Table3[[#This Row],[Units Produced]]</f>
        <v>0.97172619047619047</v>
      </c>
      <c r="AB915" s="2">
        <f>Table3[[#This Row],[Scrap Units]]/Table3[[#This Row],[Units Produced]]</f>
        <v>1.488095238095238E-3</v>
      </c>
      <c r="AC915" s="4">
        <f>Table3[[#This Row],[Units Produced]]/Table3[[#This Row],[Shift]]</f>
        <v>336</v>
      </c>
      <c r="AD915" s="2">
        <f>Table3[[#This Row],[Units Produced]]/Table3[[#This Row],[Max Capacity]]</f>
        <v>1.1162790697674418</v>
      </c>
      <c r="AE915" s="4">
        <f>Table3[[#This Row],[Repair Time (minutes)]]/Table3[[#This Row],[Number of Repairs]]</f>
        <v>7.666666666666667</v>
      </c>
      <c r="AF915" s="4">
        <f ca="1">Table3[[#This Row],[Total Operating Time (minutes)]]/Table3[[#This Row],[Number of failures]]</f>
        <v>79.833333333333329</v>
      </c>
      <c r="AG915" s="4">
        <f>Table3[[#This Row],[Orders Fulfilled]]/Table3[[#This Row],[Orders Received]]</f>
        <v>0.82089552238805974</v>
      </c>
      <c r="AH915" s="4">
        <f>Table3[[#This Row],[Units Produced]]/Table3[[#This Row],[Energy Consumed (kWh)]]</f>
        <v>4.8685068463377528</v>
      </c>
    </row>
    <row r="916" spans="1:34" x14ac:dyDescent="0.3">
      <c r="A916" s="1">
        <f t="shared" ca="1" si="56"/>
        <v>45030</v>
      </c>
      <c r="B916">
        <v>2</v>
      </c>
      <c r="C916" t="s">
        <v>19</v>
      </c>
      <c r="D916">
        <v>613</v>
      </c>
      <c r="E916">
        <v>587</v>
      </c>
      <c r="F916">
        <v>26</v>
      </c>
      <c r="G916">
        <f t="shared" ca="1" si="57"/>
        <v>64</v>
      </c>
      <c r="H916">
        <v>32</v>
      </c>
      <c r="I916">
        <v>439</v>
      </c>
      <c r="J916">
        <v>2</v>
      </c>
      <c r="K916">
        <v>110.57</v>
      </c>
      <c r="L916">
        <v>31</v>
      </c>
      <c r="M916">
        <v>46</v>
      </c>
      <c r="N916">
        <v>2.92</v>
      </c>
      <c r="O916">
        <v>611</v>
      </c>
      <c r="P916">
        <f t="shared" ca="1" si="58"/>
        <v>5</v>
      </c>
      <c r="Q916">
        <v>33</v>
      </c>
      <c r="R916">
        <v>2</v>
      </c>
      <c r="S916">
        <v>3.46</v>
      </c>
      <c r="T916">
        <f t="shared" ca="1" si="59"/>
        <v>505</v>
      </c>
      <c r="U916" s="2">
        <f ca="1">Table3[[#This Row],[Total Operating Time (minutes)]]/Table3[[#This Row],[Production planning Time(minutes)]]</f>
        <v>0.8693069306930693</v>
      </c>
      <c r="V916" s="2">
        <f>Table3[[#This Row],[Units Produced]]/Table3[[#This Row],[Max Capacity]]</f>
        <v>1.0032733224222585</v>
      </c>
      <c r="W916" s="2">
        <f>Table3[[#This Row],[Good Units]]/Table3[[#This Row],[Units Produced]]</f>
        <v>0.95758564437194127</v>
      </c>
      <c r="X916" s="2">
        <f>Table3[[#This Row],[Total Operating Time (minutes)]]/Table3[[#This Row],[Units Produced]]</f>
        <v>0.71615008156606852</v>
      </c>
      <c r="Y916" s="2">
        <f>Table3[[#This Row],[Defective Units]]/Table3[[#This Row],[Units Produced]]</f>
        <v>4.2414355628058731E-2</v>
      </c>
      <c r="Z916" s="4">
        <f ca="1">Table3[[#This Row],[Total Operating Time (minutes)]]/Table3[[#This Row],[Available Time(minutes)]]</f>
        <v>6.859375</v>
      </c>
      <c r="AA916" s="2">
        <f>Table3[[#This Row],[Good Units]]/Table3[[#This Row],[Units Produced]]</f>
        <v>0.95758564437194127</v>
      </c>
      <c r="AB916" s="2">
        <f>Table3[[#This Row],[Scrap Units]]/Table3[[#This Row],[Units Produced]]</f>
        <v>3.2626427406199023E-3</v>
      </c>
      <c r="AC916" s="4">
        <f>Table3[[#This Row],[Units Produced]]/Table3[[#This Row],[Shift]]</f>
        <v>306.5</v>
      </c>
      <c r="AD916" s="2">
        <f>Table3[[#This Row],[Units Produced]]/Table3[[#This Row],[Max Capacity]]</f>
        <v>1.0032733224222585</v>
      </c>
      <c r="AE916" s="4">
        <f>Table3[[#This Row],[Repair Time (minutes)]]/Table3[[#This Row],[Number of Repairs]]</f>
        <v>16.5</v>
      </c>
      <c r="AF916" s="4">
        <f ca="1">Table3[[#This Row],[Total Operating Time (minutes)]]/Table3[[#This Row],[Number of failures]]</f>
        <v>87.8</v>
      </c>
      <c r="AG916" s="4">
        <f>Table3[[#This Row],[Orders Fulfilled]]/Table3[[#This Row],[Orders Received]]</f>
        <v>0.67391304347826086</v>
      </c>
      <c r="AH916" s="4">
        <f>Table3[[#This Row],[Units Produced]]/Table3[[#This Row],[Energy Consumed (kWh)]]</f>
        <v>5.5439992764764403</v>
      </c>
    </row>
    <row r="917" spans="1:34" x14ac:dyDescent="0.3">
      <c r="A917" s="1">
        <f t="shared" ca="1" si="56"/>
        <v>45097</v>
      </c>
      <c r="B917">
        <v>1</v>
      </c>
      <c r="C917" t="s">
        <v>19</v>
      </c>
      <c r="D917">
        <v>669</v>
      </c>
      <c r="E917">
        <v>649</v>
      </c>
      <c r="F917">
        <v>20</v>
      </c>
      <c r="G917">
        <f t="shared" ca="1" si="57"/>
        <v>64</v>
      </c>
      <c r="H917">
        <v>15</v>
      </c>
      <c r="I917">
        <v>543</v>
      </c>
      <c r="J917">
        <v>8</v>
      </c>
      <c r="K917">
        <v>136.54</v>
      </c>
      <c r="L917">
        <v>32</v>
      </c>
      <c r="M917">
        <v>49</v>
      </c>
      <c r="N917">
        <v>3.64</v>
      </c>
      <c r="O917">
        <v>677</v>
      </c>
      <c r="P917">
        <f t="shared" ca="1" si="58"/>
        <v>5</v>
      </c>
      <c r="Q917">
        <v>30</v>
      </c>
      <c r="R917">
        <v>4</v>
      </c>
      <c r="S917">
        <v>4.24</v>
      </c>
      <c r="T917">
        <f t="shared" ca="1" si="59"/>
        <v>506</v>
      </c>
      <c r="U917" s="2">
        <f ca="1">Table3[[#This Row],[Total Operating Time (minutes)]]/Table3[[#This Row],[Production planning Time(minutes)]]</f>
        <v>1.0731225296442688</v>
      </c>
      <c r="V917" s="2">
        <f>Table3[[#This Row],[Units Produced]]/Table3[[#This Row],[Max Capacity]]</f>
        <v>0.98818316100443127</v>
      </c>
      <c r="W917" s="2">
        <f>Table3[[#This Row],[Good Units]]/Table3[[#This Row],[Units Produced]]</f>
        <v>0.97010463378176381</v>
      </c>
      <c r="X917" s="2">
        <f>Table3[[#This Row],[Total Operating Time (minutes)]]/Table3[[#This Row],[Units Produced]]</f>
        <v>0.81165919282511212</v>
      </c>
      <c r="Y917" s="2">
        <f>Table3[[#This Row],[Defective Units]]/Table3[[#This Row],[Units Produced]]</f>
        <v>2.9895366218236172E-2</v>
      </c>
      <c r="Z917" s="4">
        <f ca="1">Table3[[#This Row],[Total Operating Time (minutes)]]/Table3[[#This Row],[Available Time(minutes)]]</f>
        <v>8.484375</v>
      </c>
      <c r="AA917" s="2">
        <f>Table3[[#This Row],[Good Units]]/Table3[[#This Row],[Units Produced]]</f>
        <v>0.97010463378176381</v>
      </c>
      <c r="AB917" s="2">
        <f>Table3[[#This Row],[Scrap Units]]/Table3[[#This Row],[Units Produced]]</f>
        <v>1.195814648729447E-2</v>
      </c>
      <c r="AC917" s="4">
        <f>Table3[[#This Row],[Units Produced]]/Table3[[#This Row],[Shift]]</f>
        <v>669</v>
      </c>
      <c r="AD917" s="2">
        <f>Table3[[#This Row],[Units Produced]]/Table3[[#This Row],[Max Capacity]]</f>
        <v>0.98818316100443127</v>
      </c>
      <c r="AE917" s="4">
        <f>Table3[[#This Row],[Repair Time (minutes)]]/Table3[[#This Row],[Number of Repairs]]</f>
        <v>7.5</v>
      </c>
      <c r="AF917" s="4">
        <f ca="1">Table3[[#This Row],[Total Operating Time (minutes)]]/Table3[[#This Row],[Number of failures]]</f>
        <v>108.6</v>
      </c>
      <c r="AG917" s="4">
        <f>Table3[[#This Row],[Orders Fulfilled]]/Table3[[#This Row],[Orders Received]]</f>
        <v>0.65306122448979587</v>
      </c>
      <c r="AH917" s="4">
        <f>Table3[[#This Row],[Units Produced]]/Table3[[#This Row],[Energy Consumed (kWh)]]</f>
        <v>4.8996631023875787</v>
      </c>
    </row>
    <row r="918" spans="1:34" x14ac:dyDescent="0.3">
      <c r="A918" s="1">
        <f t="shared" ca="1" si="56"/>
        <v>44953</v>
      </c>
      <c r="B918">
        <v>2</v>
      </c>
      <c r="C918" t="s">
        <v>17</v>
      </c>
      <c r="D918">
        <v>638</v>
      </c>
      <c r="E918">
        <v>622</v>
      </c>
      <c r="F918">
        <v>16</v>
      </c>
      <c r="G918">
        <f t="shared" ca="1" si="57"/>
        <v>69</v>
      </c>
      <c r="H918">
        <v>31</v>
      </c>
      <c r="I918">
        <v>461</v>
      </c>
      <c r="J918">
        <v>6</v>
      </c>
      <c r="K918">
        <v>193.69</v>
      </c>
      <c r="L918">
        <v>53</v>
      </c>
      <c r="M918">
        <v>38</v>
      </c>
      <c r="N918">
        <v>3.46</v>
      </c>
      <c r="O918">
        <v>694</v>
      </c>
      <c r="P918">
        <f t="shared" ca="1" si="58"/>
        <v>5</v>
      </c>
      <c r="Q918">
        <v>29</v>
      </c>
      <c r="R918">
        <v>5</v>
      </c>
      <c r="S918">
        <v>5.39</v>
      </c>
      <c r="T918">
        <f t="shared" ca="1" si="59"/>
        <v>552</v>
      </c>
      <c r="U918" s="2">
        <f ca="1">Table3[[#This Row],[Total Operating Time (minutes)]]/Table3[[#This Row],[Production planning Time(minutes)]]</f>
        <v>0.83514492753623193</v>
      </c>
      <c r="V918" s="2">
        <f>Table3[[#This Row],[Units Produced]]/Table3[[#This Row],[Max Capacity]]</f>
        <v>0.9193083573487032</v>
      </c>
      <c r="W918" s="2">
        <f>Table3[[#This Row],[Good Units]]/Table3[[#This Row],[Units Produced]]</f>
        <v>0.97492163009404387</v>
      </c>
      <c r="X918" s="2">
        <f>Table3[[#This Row],[Total Operating Time (minutes)]]/Table3[[#This Row],[Units Produced]]</f>
        <v>0.72257053291536055</v>
      </c>
      <c r="Y918" s="2">
        <f>Table3[[#This Row],[Defective Units]]/Table3[[#This Row],[Units Produced]]</f>
        <v>2.5078369905956112E-2</v>
      </c>
      <c r="Z918" s="4">
        <f ca="1">Table3[[#This Row],[Total Operating Time (minutes)]]/Table3[[#This Row],[Available Time(minutes)]]</f>
        <v>6.6811594202898554</v>
      </c>
      <c r="AA918" s="2">
        <f>Table3[[#This Row],[Good Units]]/Table3[[#This Row],[Units Produced]]</f>
        <v>0.97492163009404387</v>
      </c>
      <c r="AB918" s="2">
        <f>Table3[[#This Row],[Scrap Units]]/Table3[[#This Row],[Units Produced]]</f>
        <v>9.4043887147335428E-3</v>
      </c>
      <c r="AC918" s="4">
        <f>Table3[[#This Row],[Units Produced]]/Table3[[#This Row],[Shift]]</f>
        <v>319</v>
      </c>
      <c r="AD918" s="2">
        <f>Table3[[#This Row],[Units Produced]]/Table3[[#This Row],[Max Capacity]]</f>
        <v>0.9193083573487032</v>
      </c>
      <c r="AE918" s="4">
        <f>Table3[[#This Row],[Repair Time (minutes)]]/Table3[[#This Row],[Number of Repairs]]</f>
        <v>5.8</v>
      </c>
      <c r="AF918" s="4">
        <f ca="1">Table3[[#This Row],[Total Operating Time (minutes)]]/Table3[[#This Row],[Number of failures]]</f>
        <v>92.2</v>
      </c>
      <c r="AG918" s="4">
        <f>Table3[[#This Row],[Orders Fulfilled]]/Table3[[#This Row],[Orders Received]]</f>
        <v>1.3947368421052631</v>
      </c>
      <c r="AH918" s="4">
        <f>Table3[[#This Row],[Units Produced]]/Table3[[#This Row],[Energy Consumed (kWh)]]</f>
        <v>3.2939232794671898</v>
      </c>
    </row>
    <row r="919" spans="1:34" x14ac:dyDescent="0.3">
      <c r="A919" s="1">
        <f t="shared" ca="1" si="56"/>
        <v>45246</v>
      </c>
      <c r="B919">
        <v>3</v>
      </c>
      <c r="C919" t="s">
        <v>19</v>
      </c>
      <c r="D919">
        <v>692</v>
      </c>
      <c r="E919">
        <v>682</v>
      </c>
      <c r="F919">
        <v>10</v>
      </c>
      <c r="G919">
        <f t="shared" ca="1" si="57"/>
        <v>60</v>
      </c>
      <c r="H919">
        <v>34</v>
      </c>
      <c r="I919">
        <v>445</v>
      </c>
      <c r="J919">
        <v>6</v>
      </c>
      <c r="K919">
        <v>129.68</v>
      </c>
      <c r="L919">
        <v>39</v>
      </c>
      <c r="M919">
        <v>35</v>
      </c>
      <c r="N919">
        <v>3</v>
      </c>
      <c r="O919">
        <v>693</v>
      </c>
      <c r="P919">
        <f t="shared" ca="1" si="58"/>
        <v>5</v>
      </c>
      <c r="Q919">
        <v>27</v>
      </c>
      <c r="R919">
        <v>5</v>
      </c>
      <c r="S919">
        <v>6.39</v>
      </c>
      <c r="T919">
        <f t="shared" ca="1" si="59"/>
        <v>505</v>
      </c>
      <c r="U919" s="2">
        <f ca="1">Table3[[#This Row],[Total Operating Time (minutes)]]/Table3[[#This Row],[Production planning Time(minutes)]]</f>
        <v>0.88118811881188119</v>
      </c>
      <c r="V919" s="2">
        <f>Table3[[#This Row],[Units Produced]]/Table3[[#This Row],[Max Capacity]]</f>
        <v>0.99855699855699853</v>
      </c>
      <c r="W919" s="2">
        <f>Table3[[#This Row],[Good Units]]/Table3[[#This Row],[Units Produced]]</f>
        <v>0.98554913294797686</v>
      </c>
      <c r="X919" s="2">
        <f>Table3[[#This Row],[Total Operating Time (minutes)]]/Table3[[#This Row],[Units Produced]]</f>
        <v>0.64306358381502893</v>
      </c>
      <c r="Y919" s="2">
        <f>Table3[[#This Row],[Defective Units]]/Table3[[#This Row],[Units Produced]]</f>
        <v>1.4450867052023121E-2</v>
      </c>
      <c r="Z919" s="4">
        <f ca="1">Table3[[#This Row],[Total Operating Time (minutes)]]/Table3[[#This Row],[Available Time(minutes)]]</f>
        <v>7.416666666666667</v>
      </c>
      <c r="AA919" s="2">
        <f>Table3[[#This Row],[Good Units]]/Table3[[#This Row],[Units Produced]]</f>
        <v>0.98554913294797686</v>
      </c>
      <c r="AB919" s="2">
        <f>Table3[[#This Row],[Scrap Units]]/Table3[[#This Row],[Units Produced]]</f>
        <v>8.670520231213872E-3</v>
      </c>
      <c r="AC919" s="4">
        <f>Table3[[#This Row],[Units Produced]]/Table3[[#This Row],[Shift]]</f>
        <v>230.66666666666666</v>
      </c>
      <c r="AD919" s="2">
        <f>Table3[[#This Row],[Units Produced]]/Table3[[#This Row],[Max Capacity]]</f>
        <v>0.99855699855699853</v>
      </c>
      <c r="AE919" s="4">
        <f>Table3[[#This Row],[Repair Time (minutes)]]/Table3[[#This Row],[Number of Repairs]]</f>
        <v>5.4</v>
      </c>
      <c r="AF919" s="4">
        <f ca="1">Table3[[#This Row],[Total Operating Time (minutes)]]/Table3[[#This Row],[Number of failures]]</f>
        <v>89</v>
      </c>
      <c r="AG919" s="4">
        <f>Table3[[#This Row],[Orders Fulfilled]]/Table3[[#This Row],[Orders Received]]</f>
        <v>1.1142857142857143</v>
      </c>
      <c r="AH919" s="4">
        <f>Table3[[#This Row],[Units Produced]]/Table3[[#This Row],[Energy Consumed (kWh)]]</f>
        <v>5.3362122146822948</v>
      </c>
    </row>
    <row r="920" spans="1:34" x14ac:dyDescent="0.3">
      <c r="A920" s="1">
        <f t="shared" ca="1" si="56"/>
        <v>45057</v>
      </c>
      <c r="B920">
        <v>3</v>
      </c>
      <c r="C920" t="s">
        <v>18</v>
      </c>
      <c r="D920">
        <v>663</v>
      </c>
      <c r="E920">
        <v>646</v>
      </c>
      <c r="F920">
        <v>17</v>
      </c>
      <c r="G920">
        <f t="shared" ca="1" si="57"/>
        <v>64</v>
      </c>
      <c r="H920">
        <v>19</v>
      </c>
      <c r="I920">
        <v>535</v>
      </c>
      <c r="J920">
        <v>3</v>
      </c>
      <c r="K920">
        <v>173.92</v>
      </c>
      <c r="L920">
        <v>49</v>
      </c>
      <c r="M920">
        <v>37</v>
      </c>
      <c r="N920">
        <v>2.52</v>
      </c>
      <c r="O920">
        <v>670</v>
      </c>
      <c r="P920">
        <f t="shared" ca="1" si="58"/>
        <v>1</v>
      </c>
      <c r="Q920">
        <v>20</v>
      </c>
      <c r="R920">
        <v>3</v>
      </c>
      <c r="S920">
        <v>5.91</v>
      </c>
      <c r="T920">
        <f t="shared" ca="1" si="59"/>
        <v>517</v>
      </c>
      <c r="U920" s="2">
        <f ca="1">Table3[[#This Row],[Total Operating Time (minutes)]]/Table3[[#This Row],[Production planning Time(minutes)]]</f>
        <v>1.0348162475822051</v>
      </c>
      <c r="V920" s="2">
        <f>Table3[[#This Row],[Units Produced]]/Table3[[#This Row],[Max Capacity]]</f>
        <v>0.9895522388059701</v>
      </c>
      <c r="W920" s="2">
        <f>Table3[[#This Row],[Good Units]]/Table3[[#This Row],[Units Produced]]</f>
        <v>0.97435897435897434</v>
      </c>
      <c r="X920" s="2">
        <f>Table3[[#This Row],[Total Operating Time (minutes)]]/Table3[[#This Row],[Units Produced]]</f>
        <v>0.80693815987933637</v>
      </c>
      <c r="Y920" s="2">
        <f>Table3[[#This Row],[Defective Units]]/Table3[[#This Row],[Units Produced]]</f>
        <v>2.564102564102564E-2</v>
      </c>
      <c r="Z920" s="4">
        <f ca="1">Table3[[#This Row],[Total Operating Time (minutes)]]/Table3[[#This Row],[Available Time(minutes)]]</f>
        <v>8.359375</v>
      </c>
      <c r="AA920" s="2">
        <f>Table3[[#This Row],[Good Units]]/Table3[[#This Row],[Units Produced]]</f>
        <v>0.97435897435897434</v>
      </c>
      <c r="AB920" s="2">
        <f>Table3[[#This Row],[Scrap Units]]/Table3[[#This Row],[Units Produced]]</f>
        <v>4.5248868778280547E-3</v>
      </c>
      <c r="AC920" s="4">
        <f>Table3[[#This Row],[Units Produced]]/Table3[[#This Row],[Shift]]</f>
        <v>221</v>
      </c>
      <c r="AD920" s="2">
        <f>Table3[[#This Row],[Units Produced]]/Table3[[#This Row],[Max Capacity]]</f>
        <v>0.9895522388059701</v>
      </c>
      <c r="AE920" s="4">
        <f>Table3[[#This Row],[Repair Time (minutes)]]/Table3[[#This Row],[Number of Repairs]]</f>
        <v>6.666666666666667</v>
      </c>
      <c r="AF920" s="4">
        <f ca="1">Table3[[#This Row],[Total Operating Time (minutes)]]/Table3[[#This Row],[Number of failures]]</f>
        <v>535</v>
      </c>
      <c r="AG920" s="4">
        <f>Table3[[#This Row],[Orders Fulfilled]]/Table3[[#This Row],[Orders Received]]</f>
        <v>1.3243243243243243</v>
      </c>
      <c r="AH920" s="4">
        <f>Table3[[#This Row],[Units Produced]]/Table3[[#This Row],[Energy Consumed (kWh)]]</f>
        <v>3.8120975160993562</v>
      </c>
    </row>
    <row r="921" spans="1:34" x14ac:dyDescent="0.3">
      <c r="A921" s="1">
        <f t="shared" ca="1" si="56"/>
        <v>45270</v>
      </c>
      <c r="B921">
        <v>1</v>
      </c>
      <c r="C921" t="s">
        <v>17</v>
      </c>
      <c r="D921">
        <v>453</v>
      </c>
      <c r="E921">
        <v>440</v>
      </c>
      <c r="F921">
        <v>13</v>
      </c>
      <c r="G921">
        <f t="shared" ca="1" si="57"/>
        <v>62</v>
      </c>
      <c r="H921">
        <v>31</v>
      </c>
      <c r="I921">
        <v>444</v>
      </c>
      <c r="J921">
        <v>3</v>
      </c>
      <c r="K921">
        <v>189.88</v>
      </c>
      <c r="L921">
        <v>44</v>
      </c>
      <c r="M921">
        <v>40</v>
      </c>
      <c r="N921">
        <v>2.5499999999999998</v>
      </c>
      <c r="O921">
        <v>695</v>
      </c>
      <c r="P921">
        <f t="shared" ca="1" si="58"/>
        <v>1</v>
      </c>
      <c r="Q921">
        <v>25</v>
      </c>
      <c r="R921">
        <v>5</v>
      </c>
      <c r="S921">
        <v>4.84</v>
      </c>
      <c r="T921">
        <f t="shared" ca="1" si="59"/>
        <v>598</v>
      </c>
      <c r="U921" s="2">
        <f ca="1">Table3[[#This Row],[Total Operating Time (minutes)]]/Table3[[#This Row],[Production planning Time(minutes)]]</f>
        <v>0.74247491638795982</v>
      </c>
      <c r="V921" s="2">
        <f>Table3[[#This Row],[Units Produced]]/Table3[[#This Row],[Max Capacity]]</f>
        <v>0.65179856115107915</v>
      </c>
      <c r="W921" s="2">
        <f>Table3[[#This Row],[Good Units]]/Table3[[#This Row],[Units Produced]]</f>
        <v>0.9713024282560706</v>
      </c>
      <c r="X921" s="2">
        <f>Table3[[#This Row],[Total Operating Time (minutes)]]/Table3[[#This Row],[Units Produced]]</f>
        <v>0.98013245033112584</v>
      </c>
      <c r="Y921" s="2">
        <f>Table3[[#This Row],[Defective Units]]/Table3[[#This Row],[Units Produced]]</f>
        <v>2.8697571743929361E-2</v>
      </c>
      <c r="Z921" s="4">
        <f ca="1">Table3[[#This Row],[Total Operating Time (minutes)]]/Table3[[#This Row],[Available Time(minutes)]]</f>
        <v>7.161290322580645</v>
      </c>
      <c r="AA921" s="2">
        <f>Table3[[#This Row],[Good Units]]/Table3[[#This Row],[Units Produced]]</f>
        <v>0.9713024282560706</v>
      </c>
      <c r="AB921" s="2">
        <f>Table3[[#This Row],[Scrap Units]]/Table3[[#This Row],[Units Produced]]</f>
        <v>6.6225165562913907E-3</v>
      </c>
      <c r="AC921" s="4">
        <f>Table3[[#This Row],[Units Produced]]/Table3[[#This Row],[Shift]]</f>
        <v>453</v>
      </c>
      <c r="AD921" s="2">
        <f>Table3[[#This Row],[Units Produced]]/Table3[[#This Row],[Max Capacity]]</f>
        <v>0.65179856115107915</v>
      </c>
      <c r="AE921" s="4">
        <f>Table3[[#This Row],[Repair Time (minutes)]]/Table3[[#This Row],[Number of Repairs]]</f>
        <v>5</v>
      </c>
      <c r="AF921" s="4">
        <f ca="1">Table3[[#This Row],[Total Operating Time (minutes)]]/Table3[[#This Row],[Number of failures]]</f>
        <v>444</v>
      </c>
      <c r="AG921" s="4">
        <f>Table3[[#This Row],[Orders Fulfilled]]/Table3[[#This Row],[Orders Received]]</f>
        <v>1.1000000000000001</v>
      </c>
      <c r="AH921" s="4">
        <f>Table3[[#This Row],[Units Produced]]/Table3[[#This Row],[Energy Consumed (kWh)]]</f>
        <v>2.3857172951337686</v>
      </c>
    </row>
    <row r="922" spans="1:34" x14ac:dyDescent="0.3">
      <c r="A922" s="1">
        <f t="shared" ca="1" si="56"/>
        <v>45156</v>
      </c>
      <c r="B922">
        <v>2</v>
      </c>
      <c r="C922" t="s">
        <v>21</v>
      </c>
      <c r="D922">
        <v>587</v>
      </c>
      <c r="E922">
        <v>567</v>
      </c>
      <c r="F922">
        <v>20</v>
      </c>
      <c r="G922">
        <f t="shared" ca="1" si="57"/>
        <v>60</v>
      </c>
      <c r="H922">
        <v>19</v>
      </c>
      <c r="I922">
        <v>534</v>
      </c>
      <c r="J922">
        <v>10</v>
      </c>
      <c r="K922">
        <v>114.36</v>
      </c>
      <c r="L922">
        <v>31</v>
      </c>
      <c r="M922">
        <v>47</v>
      </c>
      <c r="N922">
        <v>3.26</v>
      </c>
      <c r="O922">
        <v>612</v>
      </c>
      <c r="P922">
        <f t="shared" ca="1" si="58"/>
        <v>3</v>
      </c>
      <c r="Q922">
        <v>28</v>
      </c>
      <c r="R922">
        <v>1</v>
      </c>
      <c r="S922">
        <v>6.77</v>
      </c>
      <c r="T922">
        <f t="shared" ca="1" si="59"/>
        <v>526</v>
      </c>
      <c r="U922" s="2">
        <f ca="1">Table3[[#This Row],[Total Operating Time (minutes)]]/Table3[[#This Row],[Production planning Time(minutes)]]</f>
        <v>1.0152091254752851</v>
      </c>
      <c r="V922" s="2">
        <f>Table3[[#This Row],[Units Produced]]/Table3[[#This Row],[Max Capacity]]</f>
        <v>0.95915032679738566</v>
      </c>
      <c r="W922" s="2">
        <f>Table3[[#This Row],[Good Units]]/Table3[[#This Row],[Units Produced]]</f>
        <v>0.96592844974446335</v>
      </c>
      <c r="X922" s="2">
        <f>Table3[[#This Row],[Total Operating Time (minutes)]]/Table3[[#This Row],[Units Produced]]</f>
        <v>0.90971039182282798</v>
      </c>
      <c r="Y922" s="2">
        <f>Table3[[#This Row],[Defective Units]]/Table3[[#This Row],[Units Produced]]</f>
        <v>3.4071550255536626E-2</v>
      </c>
      <c r="Z922" s="4">
        <f ca="1">Table3[[#This Row],[Total Operating Time (minutes)]]/Table3[[#This Row],[Available Time(minutes)]]</f>
        <v>8.9</v>
      </c>
      <c r="AA922" s="2">
        <f>Table3[[#This Row],[Good Units]]/Table3[[#This Row],[Units Produced]]</f>
        <v>0.96592844974446335</v>
      </c>
      <c r="AB922" s="2">
        <f>Table3[[#This Row],[Scrap Units]]/Table3[[#This Row],[Units Produced]]</f>
        <v>1.7035775127768313E-2</v>
      </c>
      <c r="AC922" s="4">
        <f>Table3[[#This Row],[Units Produced]]/Table3[[#This Row],[Shift]]</f>
        <v>293.5</v>
      </c>
      <c r="AD922" s="2">
        <f>Table3[[#This Row],[Units Produced]]/Table3[[#This Row],[Max Capacity]]</f>
        <v>0.95915032679738566</v>
      </c>
      <c r="AE922" s="4">
        <f>Table3[[#This Row],[Repair Time (minutes)]]/Table3[[#This Row],[Number of Repairs]]</f>
        <v>28</v>
      </c>
      <c r="AF922" s="4">
        <f ca="1">Table3[[#This Row],[Total Operating Time (minutes)]]/Table3[[#This Row],[Number of failures]]</f>
        <v>178</v>
      </c>
      <c r="AG922" s="4">
        <f>Table3[[#This Row],[Orders Fulfilled]]/Table3[[#This Row],[Orders Received]]</f>
        <v>0.65957446808510634</v>
      </c>
      <c r="AH922" s="4">
        <f>Table3[[#This Row],[Units Produced]]/Table3[[#This Row],[Energy Consumed (kWh)]]</f>
        <v>5.1329136061559986</v>
      </c>
    </row>
    <row r="923" spans="1:34" x14ac:dyDescent="0.3">
      <c r="A923" s="1">
        <f t="shared" ca="1" si="56"/>
        <v>44939</v>
      </c>
      <c r="B923">
        <v>3</v>
      </c>
      <c r="C923" t="s">
        <v>20</v>
      </c>
      <c r="D923">
        <v>470</v>
      </c>
      <c r="E923">
        <v>440</v>
      </c>
      <c r="F923">
        <v>30</v>
      </c>
      <c r="G923">
        <f t="shared" ca="1" si="57"/>
        <v>66</v>
      </c>
      <c r="H923">
        <v>32</v>
      </c>
      <c r="I923">
        <v>528</v>
      </c>
      <c r="J923">
        <v>9</v>
      </c>
      <c r="K923">
        <v>137.13</v>
      </c>
      <c r="L923">
        <v>59</v>
      </c>
      <c r="M923">
        <v>48</v>
      </c>
      <c r="N923">
        <v>2.88</v>
      </c>
      <c r="O923">
        <v>654</v>
      </c>
      <c r="P923">
        <f t="shared" ca="1" si="58"/>
        <v>3</v>
      </c>
      <c r="Q923">
        <v>38</v>
      </c>
      <c r="R923">
        <v>4</v>
      </c>
      <c r="S923">
        <v>7.01</v>
      </c>
      <c r="T923">
        <f t="shared" ca="1" si="59"/>
        <v>590</v>
      </c>
      <c r="U923" s="2">
        <f ca="1">Table3[[#This Row],[Total Operating Time (minutes)]]/Table3[[#This Row],[Production planning Time(minutes)]]</f>
        <v>0.89491525423728813</v>
      </c>
      <c r="V923" s="2">
        <f>Table3[[#This Row],[Units Produced]]/Table3[[#This Row],[Max Capacity]]</f>
        <v>0.71865443425076447</v>
      </c>
      <c r="W923" s="2">
        <f>Table3[[#This Row],[Good Units]]/Table3[[#This Row],[Units Produced]]</f>
        <v>0.93617021276595747</v>
      </c>
      <c r="X923" s="2">
        <f>Table3[[#This Row],[Total Operating Time (minutes)]]/Table3[[#This Row],[Units Produced]]</f>
        <v>1.123404255319149</v>
      </c>
      <c r="Y923" s="2">
        <f>Table3[[#This Row],[Defective Units]]/Table3[[#This Row],[Units Produced]]</f>
        <v>6.3829787234042548E-2</v>
      </c>
      <c r="Z923" s="4">
        <f ca="1">Table3[[#This Row],[Total Operating Time (minutes)]]/Table3[[#This Row],[Available Time(minutes)]]</f>
        <v>8</v>
      </c>
      <c r="AA923" s="2">
        <f>Table3[[#This Row],[Good Units]]/Table3[[#This Row],[Units Produced]]</f>
        <v>0.93617021276595747</v>
      </c>
      <c r="AB923" s="2">
        <f>Table3[[#This Row],[Scrap Units]]/Table3[[#This Row],[Units Produced]]</f>
        <v>1.9148936170212766E-2</v>
      </c>
      <c r="AC923" s="4">
        <f>Table3[[#This Row],[Units Produced]]/Table3[[#This Row],[Shift]]</f>
        <v>156.66666666666666</v>
      </c>
      <c r="AD923" s="2">
        <f>Table3[[#This Row],[Units Produced]]/Table3[[#This Row],[Max Capacity]]</f>
        <v>0.71865443425076447</v>
      </c>
      <c r="AE923" s="4">
        <f>Table3[[#This Row],[Repair Time (minutes)]]/Table3[[#This Row],[Number of Repairs]]</f>
        <v>9.5</v>
      </c>
      <c r="AF923" s="4">
        <f ca="1">Table3[[#This Row],[Total Operating Time (minutes)]]/Table3[[#This Row],[Number of failures]]</f>
        <v>176</v>
      </c>
      <c r="AG923" s="4">
        <f>Table3[[#This Row],[Orders Fulfilled]]/Table3[[#This Row],[Orders Received]]</f>
        <v>1.2291666666666667</v>
      </c>
      <c r="AH923" s="4">
        <f>Table3[[#This Row],[Units Produced]]/Table3[[#This Row],[Energy Consumed (kWh)]]</f>
        <v>3.427404652519507</v>
      </c>
    </row>
    <row r="924" spans="1:34" x14ac:dyDescent="0.3">
      <c r="A924" s="1">
        <f t="shared" ca="1" si="56"/>
        <v>45122</v>
      </c>
      <c r="B924">
        <v>1</v>
      </c>
      <c r="C924" t="s">
        <v>21</v>
      </c>
      <c r="D924">
        <v>497</v>
      </c>
      <c r="E924">
        <v>483</v>
      </c>
      <c r="F924">
        <v>14</v>
      </c>
      <c r="G924">
        <f t="shared" ca="1" si="57"/>
        <v>66</v>
      </c>
      <c r="H924">
        <v>49</v>
      </c>
      <c r="I924">
        <v>544</v>
      </c>
      <c r="J924">
        <v>2</v>
      </c>
      <c r="K924">
        <v>105.44</v>
      </c>
      <c r="L924">
        <v>32</v>
      </c>
      <c r="M924">
        <v>65</v>
      </c>
      <c r="N924">
        <v>2.75</v>
      </c>
      <c r="O924">
        <v>695</v>
      </c>
      <c r="P924">
        <f t="shared" ca="1" si="58"/>
        <v>2</v>
      </c>
      <c r="Q924">
        <v>28</v>
      </c>
      <c r="R924">
        <v>3</v>
      </c>
      <c r="S924">
        <v>4.18</v>
      </c>
      <c r="T924">
        <f t="shared" ca="1" si="59"/>
        <v>536</v>
      </c>
      <c r="U924" s="2">
        <f ca="1">Table3[[#This Row],[Total Operating Time (minutes)]]/Table3[[#This Row],[Production planning Time(minutes)]]</f>
        <v>1.0149253731343284</v>
      </c>
      <c r="V924" s="2">
        <f>Table3[[#This Row],[Units Produced]]/Table3[[#This Row],[Max Capacity]]</f>
        <v>0.71510791366906479</v>
      </c>
      <c r="W924" s="2">
        <f>Table3[[#This Row],[Good Units]]/Table3[[#This Row],[Units Produced]]</f>
        <v>0.971830985915493</v>
      </c>
      <c r="X924" s="2">
        <f>Table3[[#This Row],[Total Operating Time (minutes)]]/Table3[[#This Row],[Units Produced]]</f>
        <v>1.0945674044265594</v>
      </c>
      <c r="Y924" s="2">
        <f>Table3[[#This Row],[Defective Units]]/Table3[[#This Row],[Units Produced]]</f>
        <v>2.8169014084507043E-2</v>
      </c>
      <c r="Z924" s="4">
        <f ca="1">Table3[[#This Row],[Total Operating Time (minutes)]]/Table3[[#This Row],[Available Time(minutes)]]</f>
        <v>8.2424242424242422</v>
      </c>
      <c r="AA924" s="2">
        <f>Table3[[#This Row],[Good Units]]/Table3[[#This Row],[Units Produced]]</f>
        <v>0.971830985915493</v>
      </c>
      <c r="AB924" s="2">
        <f>Table3[[#This Row],[Scrap Units]]/Table3[[#This Row],[Units Produced]]</f>
        <v>4.0241448692152921E-3</v>
      </c>
      <c r="AC924" s="4">
        <f>Table3[[#This Row],[Units Produced]]/Table3[[#This Row],[Shift]]</f>
        <v>497</v>
      </c>
      <c r="AD924" s="2">
        <f>Table3[[#This Row],[Units Produced]]/Table3[[#This Row],[Max Capacity]]</f>
        <v>0.71510791366906479</v>
      </c>
      <c r="AE924" s="4">
        <f>Table3[[#This Row],[Repair Time (minutes)]]/Table3[[#This Row],[Number of Repairs]]</f>
        <v>9.3333333333333339</v>
      </c>
      <c r="AF924" s="4">
        <f ca="1">Table3[[#This Row],[Total Operating Time (minutes)]]/Table3[[#This Row],[Number of failures]]</f>
        <v>272</v>
      </c>
      <c r="AG924" s="4">
        <f>Table3[[#This Row],[Orders Fulfilled]]/Table3[[#This Row],[Orders Received]]</f>
        <v>0.49230769230769234</v>
      </c>
      <c r="AH924" s="4">
        <f>Table3[[#This Row],[Units Produced]]/Table3[[#This Row],[Energy Consumed (kWh)]]</f>
        <v>4.7135811836115327</v>
      </c>
    </row>
    <row r="925" spans="1:34" x14ac:dyDescent="0.3">
      <c r="A925" s="1">
        <f t="shared" ca="1" si="56"/>
        <v>45077</v>
      </c>
      <c r="B925">
        <v>2</v>
      </c>
      <c r="C925" t="s">
        <v>17</v>
      </c>
      <c r="D925">
        <v>441</v>
      </c>
      <c r="E925">
        <v>431</v>
      </c>
      <c r="F925">
        <v>10</v>
      </c>
      <c r="G925">
        <f t="shared" ca="1" si="57"/>
        <v>68</v>
      </c>
      <c r="H925">
        <v>42</v>
      </c>
      <c r="I925">
        <v>520</v>
      </c>
      <c r="J925">
        <v>2</v>
      </c>
      <c r="K925">
        <v>100.66</v>
      </c>
      <c r="L925">
        <v>39</v>
      </c>
      <c r="M925">
        <v>57</v>
      </c>
      <c r="N925">
        <v>4.54</v>
      </c>
      <c r="O925">
        <v>652</v>
      </c>
      <c r="P925">
        <f t="shared" ca="1" si="58"/>
        <v>2</v>
      </c>
      <c r="Q925">
        <v>36</v>
      </c>
      <c r="R925">
        <v>4</v>
      </c>
      <c r="S925">
        <v>6.95</v>
      </c>
      <c r="T925">
        <f t="shared" ca="1" si="59"/>
        <v>592</v>
      </c>
      <c r="U925" s="2">
        <f ca="1">Table3[[#This Row],[Total Operating Time (minutes)]]/Table3[[#This Row],[Production planning Time(minutes)]]</f>
        <v>0.8783783783783784</v>
      </c>
      <c r="V925" s="2">
        <f>Table3[[#This Row],[Units Produced]]/Table3[[#This Row],[Max Capacity]]</f>
        <v>0.67638036809815949</v>
      </c>
      <c r="W925" s="2">
        <f>Table3[[#This Row],[Good Units]]/Table3[[#This Row],[Units Produced]]</f>
        <v>0.9773242630385488</v>
      </c>
      <c r="X925" s="2">
        <f>Table3[[#This Row],[Total Operating Time (minutes)]]/Table3[[#This Row],[Units Produced]]</f>
        <v>1.1791383219954648</v>
      </c>
      <c r="Y925" s="2">
        <f>Table3[[#This Row],[Defective Units]]/Table3[[#This Row],[Units Produced]]</f>
        <v>2.2675736961451247E-2</v>
      </c>
      <c r="Z925" s="4">
        <f ca="1">Table3[[#This Row],[Total Operating Time (minutes)]]/Table3[[#This Row],[Available Time(minutes)]]</f>
        <v>7.6470588235294121</v>
      </c>
      <c r="AA925" s="2">
        <f>Table3[[#This Row],[Good Units]]/Table3[[#This Row],[Units Produced]]</f>
        <v>0.9773242630385488</v>
      </c>
      <c r="AB925" s="2">
        <f>Table3[[#This Row],[Scrap Units]]/Table3[[#This Row],[Units Produced]]</f>
        <v>4.5351473922902496E-3</v>
      </c>
      <c r="AC925" s="4">
        <f>Table3[[#This Row],[Units Produced]]/Table3[[#This Row],[Shift]]</f>
        <v>220.5</v>
      </c>
      <c r="AD925" s="2">
        <f>Table3[[#This Row],[Units Produced]]/Table3[[#This Row],[Max Capacity]]</f>
        <v>0.67638036809815949</v>
      </c>
      <c r="AE925" s="4">
        <f>Table3[[#This Row],[Repair Time (minutes)]]/Table3[[#This Row],[Number of Repairs]]</f>
        <v>9</v>
      </c>
      <c r="AF925" s="4">
        <f ca="1">Table3[[#This Row],[Total Operating Time (minutes)]]/Table3[[#This Row],[Number of failures]]</f>
        <v>260</v>
      </c>
      <c r="AG925" s="4">
        <f>Table3[[#This Row],[Orders Fulfilled]]/Table3[[#This Row],[Orders Received]]</f>
        <v>0.68421052631578949</v>
      </c>
      <c r="AH925" s="4">
        <f>Table3[[#This Row],[Units Produced]]/Table3[[#This Row],[Energy Consumed (kWh)]]</f>
        <v>4.3810848400556326</v>
      </c>
    </row>
    <row r="926" spans="1:34" x14ac:dyDescent="0.3">
      <c r="A926" s="1">
        <f t="shared" ca="1" si="56"/>
        <v>45007</v>
      </c>
      <c r="B926">
        <v>3</v>
      </c>
      <c r="C926" t="s">
        <v>20</v>
      </c>
      <c r="D926">
        <v>668</v>
      </c>
      <c r="E926">
        <v>645</v>
      </c>
      <c r="F926">
        <v>23</v>
      </c>
      <c r="G926">
        <f t="shared" ca="1" si="57"/>
        <v>63</v>
      </c>
      <c r="H926">
        <v>25</v>
      </c>
      <c r="I926">
        <v>447</v>
      </c>
      <c r="J926">
        <v>2</v>
      </c>
      <c r="K926">
        <v>121.25</v>
      </c>
      <c r="L926">
        <v>34</v>
      </c>
      <c r="M926">
        <v>53</v>
      </c>
      <c r="N926">
        <v>2.39</v>
      </c>
      <c r="O926">
        <v>698</v>
      </c>
      <c r="P926">
        <f t="shared" ca="1" si="58"/>
        <v>4</v>
      </c>
      <c r="Q926">
        <v>24</v>
      </c>
      <c r="R926">
        <v>5</v>
      </c>
      <c r="S926">
        <v>3.33</v>
      </c>
      <c r="T926">
        <f t="shared" ca="1" si="59"/>
        <v>525</v>
      </c>
      <c r="U926" s="2">
        <f ca="1">Table3[[#This Row],[Total Operating Time (minutes)]]/Table3[[#This Row],[Production planning Time(minutes)]]</f>
        <v>0.85142857142857142</v>
      </c>
      <c r="V926" s="2">
        <f>Table3[[#This Row],[Units Produced]]/Table3[[#This Row],[Max Capacity]]</f>
        <v>0.95702005730659023</v>
      </c>
      <c r="W926" s="2">
        <f>Table3[[#This Row],[Good Units]]/Table3[[#This Row],[Units Produced]]</f>
        <v>0.96556886227544914</v>
      </c>
      <c r="X926" s="2">
        <f>Table3[[#This Row],[Total Operating Time (minutes)]]/Table3[[#This Row],[Units Produced]]</f>
        <v>0.66916167664670656</v>
      </c>
      <c r="Y926" s="2">
        <f>Table3[[#This Row],[Defective Units]]/Table3[[#This Row],[Units Produced]]</f>
        <v>3.4431137724550899E-2</v>
      </c>
      <c r="Z926" s="4">
        <f ca="1">Table3[[#This Row],[Total Operating Time (minutes)]]/Table3[[#This Row],[Available Time(minutes)]]</f>
        <v>7.0952380952380949</v>
      </c>
      <c r="AA926" s="2">
        <f>Table3[[#This Row],[Good Units]]/Table3[[#This Row],[Units Produced]]</f>
        <v>0.96556886227544914</v>
      </c>
      <c r="AB926" s="2">
        <f>Table3[[#This Row],[Scrap Units]]/Table3[[#This Row],[Units Produced]]</f>
        <v>2.9940119760479044E-3</v>
      </c>
      <c r="AC926" s="4">
        <f>Table3[[#This Row],[Units Produced]]/Table3[[#This Row],[Shift]]</f>
        <v>222.66666666666666</v>
      </c>
      <c r="AD926" s="2">
        <f>Table3[[#This Row],[Units Produced]]/Table3[[#This Row],[Max Capacity]]</f>
        <v>0.95702005730659023</v>
      </c>
      <c r="AE926" s="4">
        <f>Table3[[#This Row],[Repair Time (minutes)]]/Table3[[#This Row],[Number of Repairs]]</f>
        <v>4.8</v>
      </c>
      <c r="AF926" s="4">
        <f ca="1">Table3[[#This Row],[Total Operating Time (minutes)]]/Table3[[#This Row],[Number of failures]]</f>
        <v>111.75</v>
      </c>
      <c r="AG926" s="4">
        <f>Table3[[#This Row],[Orders Fulfilled]]/Table3[[#This Row],[Orders Received]]</f>
        <v>0.64150943396226412</v>
      </c>
      <c r="AH926" s="4">
        <f>Table3[[#This Row],[Units Produced]]/Table3[[#This Row],[Energy Consumed (kWh)]]</f>
        <v>5.5092783505154639</v>
      </c>
    </row>
    <row r="927" spans="1:34" x14ac:dyDescent="0.3">
      <c r="A927" s="1">
        <f t="shared" ca="1" si="56"/>
        <v>45034</v>
      </c>
      <c r="B927">
        <v>1</v>
      </c>
      <c r="C927" t="s">
        <v>19</v>
      </c>
      <c r="D927">
        <v>492</v>
      </c>
      <c r="E927">
        <v>472</v>
      </c>
      <c r="F927">
        <v>20</v>
      </c>
      <c r="G927">
        <f t="shared" ca="1" si="57"/>
        <v>62</v>
      </c>
      <c r="H927">
        <v>16</v>
      </c>
      <c r="I927">
        <v>490</v>
      </c>
      <c r="J927">
        <v>8</v>
      </c>
      <c r="K927">
        <v>180.77</v>
      </c>
      <c r="L927">
        <v>59</v>
      </c>
      <c r="M927">
        <v>52</v>
      </c>
      <c r="N927">
        <v>3.13</v>
      </c>
      <c r="O927">
        <v>661</v>
      </c>
      <c r="P927">
        <f t="shared" ca="1" si="58"/>
        <v>3</v>
      </c>
      <c r="Q927">
        <v>36</v>
      </c>
      <c r="R927">
        <v>1</v>
      </c>
      <c r="S927">
        <v>6.19</v>
      </c>
      <c r="T927">
        <f t="shared" ca="1" si="59"/>
        <v>549</v>
      </c>
      <c r="U927" s="2">
        <f ca="1">Table3[[#This Row],[Total Operating Time (minutes)]]/Table3[[#This Row],[Production planning Time(minutes)]]</f>
        <v>0.89253187613843354</v>
      </c>
      <c r="V927" s="2">
        <f>Table3[[#This Row],[Units Produced]]/Table3[[#This Row],[Max Capacity]]</f>
        <v>0.74432677760968224</v>
      </c>
      <c r="W927" s="2">
        <f>Table3[[#This Row],[Good Units]]/Table3[[#This Row],[Units Produced]]</f>
        <v>0.95934959349593496</v>
      </c>
      <c r="X927" s="2">
        <f>Table3[[#This Row],[Total Operating Time (minutes)]]/Table3[[#This Row],[Units Produced]]</f>
        <v>0.99593495934959353</v>
      </c>
      <c r="Y927" s="2">
        <f>Table3[[#This Row],[Defective Units]]/Table3[[#This Row],[Units Produced]]</f>
        <v>4.065040650406504E-2</v>
      </c>
      <c r="Z927" s="4">
        <f ca="1">Table3[[#This Row],[Total Operating Time (minutes)]]/Table3[[#This Row],[Available Time(minutes)]]</f>
        <v>7.903225806451613</v>
      </c>
      <c r="AA927" s="2">
        <f>Table3[[#This Row],[Good Units]]/Table3[[#This Row],[Units Produced]]</f>
        <v>0.95934959349593496</v>
      </c>
      <c r="AB927" s="2">
        <f>Table3[[#This Row],[Scrap Units]]/Table3[[#This Row],[Units Produced]]</f>
        <v>1.6260162601626018E-2</v>
      </c>
      <c r="AC927" s="4">
        <f>Table3[[#This Row],[Units Produced]]/Table3[[#This Row],[Shift]]</f>
        <v>492</v>
      </c>
      <c r="AD927" s="2">
        <f>Table3[[#This Row],[Units Produced]]/Table3[[#This Row],[Max Capacity]]</f>
        <v>0.74432677760968224</v>
      </c>
      <c r="AE927" s="4">
        <f>Table3[[#This Row],[Repair Time (minutes)]]/Table3[[#This Row],[Number of Repairs]]</f>
        <v>36</v>
      </c>
      <c r="AF927" s="4">
        <f ca="1">Table3[[#This Row],[Total Operating Time (minutes)]]/Table3[[#This Row],[Number of failures]]</f>
        <v>163.33333333333334</v>
      </c>
      <c r="AG927" s="4">
        <f>Table3[[#This Row],[Orders Fulfilled]]/Table3[[#This Row],[Orders Received]]</f>
        <v>1.1346153846153846</v>
      </c>
      <c r="AH927" s="4">
        <f>Table3[[#This Row],[Units Produced]]/Table3[[#This Row],[Energy Consumed (kWh)]]</f>
        <v>2.7216905459976766</v>
      </c>
    </row>
    <row r="928" spans="1:34" x14ac:dyDescent="0.3">
      <c r="A928" s="1">
        <f t="shared" ca="1" si="56"/>
        <v>45068</v>
      </c>
      <c r="B928">
        <v>1</v>
      </c>
      <c r="C928" t="s">
        <v>19</v>
      </c>
      <c r="D928">
        <v>651</v>
      </c>
      <c r="E928">
        <v>634</v>
      </c>
      <c r="F928">
        <v>17</v>
      </c>
      <c r="G928">
        <f t="shared" ca="1" si="57"/>
        <v>64</v>
      </c>
      <c r="H928">
        <v>32</v>
      </c>
      <c r="I928">
        <v>591</v>
      </c>
      <c r="J928">
        <v>9</v>
      </c>
      <c r="K928">
        <v>131.74</v>
      </c>
      <c r="L928">
        <v>38</v>
      </c>
      <c r="M928">
        <v>51</v>
      </c>
      <c r="N928">
        <v>2.85</v>
      </c>
      <c r="O928">
        <v>639</v>
      </c>
      <c r="P928">
        <f t="shared" ca="1" si="58"/>
        <v>3</v>
      </c>
      <c r="Q928">
        <v>24</v>
      </c>
      <c r="R928">
        <v>4</v>
      </c>
      <c r="S928">
        <v>5.82</v>
      </c>
      <c r="T928">
        <f t="shared" ca="1" si="59"/>
        <v>534</v>
      </c>
      <c r="U928" s="2">
        <f ca="1">Table3[[#This Row],[Total Operating Time (minutes)]]/Table3[[#This Row],[Production planning Time(minutes)]]</f>
        <v>1.1067415730337078</v>
      </c>
      <c r="V928" s="2">
        <f>Table3[[#This Row],[Units Produced]]/Table3[[#This Row],[Max Capacity]]</f>
        <v>1.0187793427230047</v>
      </c>
      <c r="W928" s="2">
        <f>Table3[[#This Row],[Good Units]]/Table3[[#This Row],[Units Produced]]</f>
        <v>0.97388632872503844</v>
      </c>
      <c r="X928" s="2">
        <f>Table3[[#This Row],[Total Operating Time (minutes)]]/Table3[[#This Row],[Units Produced]]</f>
        <v>0.90783410138248843</v>
      </c>
      <c r="Y928" s="2">
        <f>Table3[[#This Row],[Defective Units]]/Table3[[#This Row],[Units Produced]]</f>
        <v>2.6113671274961597E-2</v>
      </c>
      <c r="Z928" s="4">
        <f ca="1">Table3[[#This Row],[Total Operating Time (minutes)]]/Table3[[#This Row],[Available Time(minutes)]]</f>
        <v>9.234375</v>
      </c>
      <c r="AA928" s="2">
        <f>Table3[[#This Row],[Good Units]]/Table3[[#This Row],[Units Produced]]</f>
        <v>0.97388632872503844</v>
      </c>
      <c r="AB928" s="2">
        <f>Table3[[#This Row],[Scrap Units]]/Table3[[#This Row],[Units Produced]]</f>
        <v>1.3824884792626729E-2</v>
      </c>
      <c r="AC928" s="4">
        <f>Table3[[#This Row],[Units Produced]]/Table3[[#This Row],[Shift]]</f>
        <v>651</v>
      </c>
      <c r="AD928" s="2">
        <f>Table3[[#This Row],[Units Produced]]/Table3[[#This Row],[Max Capacity]]</f>
        <v>1.0187793427230047</v>
      </c>
      <c r="AE928" s="4">
        <f>Table3[[#This Row],[Repair Time (minutes)]]/Table3[[#This Row],[Number of Repairs]]</f>
        <v>6</v>
      </c>
      <c r="AF928" s="4">
        <f ca="1">Table3[[#This Row],[Total Operating Time (minutes)]]/Table3[[#This Row],[Number of failures]]</f>
        <v>197</v>
      </c>
      <c r="AG928" s="4">
        <f>Table3[[#This Row],[Orders Fulfilled]]/Table3[[#This Row],[Orders Received]]</f>
        <v>0.74509803921568629</v>
      </c>
      <c r="AH928" s="4">
        <f>Table3[[#This Row],[Units Produced]]/Table3[[#This Row],[Energy Consumed (kWh)]]</f>
        <v>4.9415515409139212</v>
      </c>
    </row>
    <row r="929" spans="1:34" x14ac:dyDescent="0.3">
      <c r="A929" s="1">
        <f t="shared" ca="1" si="56"/>
        <v>44933</v>
      </c>
      <c r="B929">
        <v>3</v>
      </c>
      <c r="C929" t="s">
        <v>18</v>
      </c>
      <c r="D929">
        <v>694</v>
      </c>
      <c r="E929">
        <v>669</v>
      </c>
      <c r="F929">
        <v>25</v>
      </c>
      <c r="G929">
        <f t="shared" ca="1" si="57"/>
        <v>63</v>
      </c>
      <c r="H929">
        <v>26</v>
      </c>
      <c r="I929">
        <v>520</v>
      </c>
      <c r="J929">
        <v>10</v>
      </c>
      <c r="K929">
        <v>147.41999999999999</v>
      </c>
      <c r="L929">
        <v>51</v>
      </c>
      <c r="M929">
        <v>34</v>
      </c>
      <c r="N929">
        <v>4.4400000000000004</v>
      </c>
      <c r="O929">
        <v>671</v>
      </c>
      <c r="P929">
        <f t="shared" ca="1" si="58"/>
        <v>4</v>
      </c>
      <c r="Q929">
        <v>39</v>
      </c>
      <c r="R929">
        <v>5</v>
      </c>
      <c r="S929">
        <v>4.1500000000000004</v>
      </c>
      <c r="T929">
        <f t="shared" ca="1" si="59"/>
        <v>529</v>
      </c>
      <c r="U929" s="2">
        <f ca="1">Table3[[#This Row],[Total Operating Time (minutes)]]/Table3[[#This Row],[Production planning Time(minutes)]]</f>
        <v>0.98298676748582225</v>
      </c>
      <c r="V929" s="2">
        <f>Table3[[#This Row],[Units Produced]]/Table3[[#This Row],[Max Capacity]]</f>
        <v>1.0342771982116243</v>
      </c>
      <c r="W929" s="2">
        <f>Table3[[#This Row],[Good Units]]/Table3[[#This Row],[Units Produced]]</f>
        <v>0.96397694524495681</v>
      </c>
      <c r="X929" s="2">
        <f>Table3[[#This Row],[Total Operating Time (minutes)]]/Table3[[#This Row],[Units Produced]]</f>
        <v>0.74927953890489918</v>
      </c>
      <c r="Y929" s="2">
        <f>Table3[[#This Row],[Defective Units]]/Table3[[#This Row],[Units Produced]]</f>
        <v>3.6023054755043228E-2</v>
      </c>
      <c r="Z929" s="4">
        <f ca="1">Table3[[#This Row],[Total Operating Time (minutes)]]/Table3[[#This Row],[Available Time(minutes)]]</f>
        <v>8.2539682539682548</v>
      </c>
      <c r="AA929" s="2">
        <f>Table3[[#This Row],[Good Units]]/Table3[[#This Row],[Units Produced]]</f>
        <v>0.96397694524495681</v>
      </c>
      <c r="AB929" s="2">
        <f>Table3[[#This Row],[Scrap Units]]/Table3[[#This Row],[Units Produced]]</f>
        <v>1.4409221902017291E-2</v>
      </c>
      <c r="AC929" s="4">
        <f>Table3[[#This Row],[Units Produced]]/Table3[[#This Row],[Shift]]</f>
        <v>231.33333333333334</v>
      </c>
      <c r="AD929" s="2">
        <f>Table3[[#This Row],[Units Produced]]/Table3[[#This Row],[Max Capacity]]</f>
        <v>1.0342771982116243</v>
      </c>
      <c r="AE929" s="4">
        <f>Table3[[#This Row],[Repair Time (minutes)]]/Table3[[#This Row],[Number of Repairs]]</f>
        <v>7.8</v>
      </c>
      <c r="AF929" s="4">
        <f ca="1">Table3[[#This Row],[Total Operating Time (minutes)]]/Table3[[#This Row],[Number of failures]]</f>
        <v>130</v>
      </c>
      <c r="AG929" s="4">
        <f>Table3[[#This Row],[Orders Fulfilled]]/Table3[[#This Row],[Orders Received]]</f>
        <v>1.5</v>
      </c>
      <c r="AH929" s="4">
        <f>Table3[[#This Row],[Units Produced]]/Table3[[#This Row],[Energy Consumed (kWh)]]</f>
        <v>4.7076380409713749</v>
      </c>
    </row>
    <row r="930" spans="1:34" x14ac:dyDescent="0.3">
      <c r="A930" s="1">
        <f t="shared" ca="1" si="56"/>
        <v>45136</v>
      </c>
      <c r="B930">
        <v>1</v>
      </c>
      <c r="C930" t="s">
        <v>17</v>
      </c>
      <c r="D930">
        <v>542</v>
      </c>
      <c r="E930">
        <v>526</v>
      </c>
      <c r="F930">
        <v>16</v>
      </c>
      <c r="G930">
        <f t="shared" ca="1" si="57"/>
        <v>68</v>
      </c>
      <c r="H930">
        <v>36</v>
      </c>
      <c r="I930">
        <v>552</v>
      </c>
      <c r="J930">
        <v>3</v>
      </c>
      <c r="K930">
        <v>118.04</v>
      </c>
      <c r="L930">
        <v>47</v>
      </c>
      <c r="M930">
        <v>58</v>
      </c>
      <c r="N930">
        <v>3.19</v>
      </c>
      <c r="O930">
        <v>651</v>
      </c>
      <c r="P930">
        <f t="shared" ca="1" si="58"/>
        <v>3</v>
      </c>
      <c r="Q930">
        <v>40</v>
      </c>
      <c r="R930">
        <v>1</v>
      </c>
      <c r="S930">
        <v>5.07</v>
      </c>
      <c r="T930">
        <f t="shared" ca="1" si="59"/>
        <v>517</v>
      </c>
      <c r="U930" s="2">
        <f ca="1">Table3[[#This Row],[Total Operating Time (minutes)]]/Table3[[#This Row],[Production planning Time(minutes)]]</f>
        <v>1.067698259187621</v>
      </c>
      <c r="V930" s="2">
        <f>Table3[[#This Row],[Units Produced]]/Table3[[#This Row],[Max Capacity]]</f>
        <v>0.83256528417818743</v>
      </c>
      <c r="W930" s="2">
        <f>Table3[[#This Row],[Good Units]]/Table3[[#This Row],[Units Produced]]</f>
        <v>0.97047970479704793</v>
      </c>
      <c r="X930" s="2">
        <f>Table3[[#This Row],[Total Operating Time (minutes)]]/Table3[[#This Row],[Units Produced]]</f>
        <v>1.018450184501845</v>
      </c>
      <c r="Y930" s="2">
        <f>Table3[[#This Row],[Defective Units]]/Table3[[#This Row],[Units Produced]]</f>
        <v>2.9520295202952029E-2</v>
      </c>
      <c r="Z930" s="4">
        <f ca="1">Table3[[#This Row],[Total Operating Time (minutes)]]/Table3[[#This Row],[Available Time(minutes)]]</f>
        <v>8.117647058823529</v>
      </c>
      <c r="AA930" s="2">
        <f>Table3[[#This Row],[Good Units]]/Table3[[#This Row],[Units Produced]]</f>
        <v>0.97047970479704793</v>
      </c>
      <c r="AB930" s="2">
        <f>Table3[[#This Row],[Scrap Units]]/Table3[[#This Row],[Units Produced]]</f>
        <v>5.5350553505535052E-3</v>
      </c>
      <c r="AC930" s="4">
        <f>Table3[[#This Row],[Units Produced]]/Table3[[#This Row],[Shift]]</f>
        <v>542</v>
      </c>
      <c r="AD930" s="2">
        <f>Table3[[#This Row],[Units Produced]]/Table3[[#This Row],[Max Capacity]]</f>
        <v>0.83256528417818743</v>
      </c>
      <c r="AE930" s="4">
        <f>Table3[[#This Row],[Repair Time (minutes)]]/Table3[[#This Row],[Number of Repairs]]</f>
        <v>40</v>
      </c>
      <c r="AF930" s="4">
        <f ca="1">Table3[[#This Row],[Total Operating Time (minutes)]]/Table3[[#This Row],[Number of failures]]</f>
        <v>184</v>
      </c>
      <c r="AG930" s="4">
        <f>Table3[[#This Row],[Orders Fulfilled]]/Table3[[#This Row],[Orders Received]]</f>
        <v>0.81034482758620685</v>
      </c>
      <c r="AH930" s="4">
        <f>Table3[[#This Row],[Units Produced]]/Table3[[#This Row],[Energy Consumed (kWh)]]</f>
        <v>4.5916638427651639</v>
      </c>
    </row>
    <row r="931" spans="1:34" x14ac:dyDescent="0.3">
      <c r="A931" s="1">
        <f t="shared" ca="1" si="56"/>
        <v>45213</v>
      </c>
      <c r="B931">
        <v>1</v>
      </c>
      <c r="C931" t="s">
        <v>21</v>
      </c>
      <c r="D931">
        <v>576</v>
      </c>
      <c r="E931">
        <v>560</v>
      </c>
      <c r="F931">
        <v>16</v>
      </c>
      <c r="G931">
        <f t="shared" ca="1" si="57"/>
        <v>68</v>
      </c>
      <c r="H931">
        <v>28</v>
      </c>
      <c r="I931">
        <v>534</v>
      </c>
      <c r="J931">
        <v>9</v>
      </c>
      <c r="K931">
        <v>179.01</v>
      </c>
      <c r="L931">
        <v>33</v>
      </c>
      <c r="M931">
        <v>64</v>
      </c>
      <c r="N931">
        <v>3.39</v>
      </c>
      <c r="O931">
        <v>632</v>
      </c>
      <c r="P931">
        <f t="shared" ca="1" si="58"/>
        <v>1</v>
      </c>
      <c r="Q931">
        <v>22</v>
      </c>
      <c r="R931">
        <v>2</v>
      </c>
      <c r="S931">
        <v>7.91</v>
      </c>
      <c r="T931">
        <f t="shared" ca="1" si="59"/>
        <v>523</v>
      </c>
      <c r="U931" s="2">
        <f ca="1">Table3[[#This Row],[Total Operating Time (minutes)]]/Table3[[#This Row],[Production planning Time(minutes)]]</f>
        <v>1.0210325047801148</v>
      </c>
      <c r="V931" s="2">
        <f>Table3[[#This Row],[Units Produced]]/Table3[[#This Row],[Max Capacity]]</f>
        <v>0.91139240506329111</v>
      </c>
      <c r="W931" s="2">
        <f>Table3[[#This Row],[Good Units]]/Table3[[#This Row],[Units Produced]]</f>
        <v>0.97222222222222221</v>
      </c>
      <c r="X931" s="2">
        <f>Table3[[#This Row],[Total Operating Time (minutes)]]/Table3[[#This Row],[Units Produced]]</f>
        <v>0.92708333333333337</v>
      </c>
      <c r="Y931" s="2">
        <f>Table3[[#This Row],[Defective Units]]/Table3[[#This Row],[Units Produced]]</f>
        <v>2.7777777777777776E-2</v>
      </c>
      <c r="Z931" s="4">
        <f ca="1">Table3[[#This Row],[Total Operating Time (minutes)]]/Table3[[#This Row],[Available Time(minutes)]]</f>
        <v>7.8529411764705879</v>
      </c>
      <c r="AA931" s="2">
        <f>Table3[[#This Row],[Good Units]]/Table3[[#This Row],[Units Produced]]</f>
        <v>0.97222222222222221</v>
      </c>
      <c r="AB931" s="2">
        <f>Table3[[#This Row],[Scrap Units]]/Table3[[#This Row],[Units Produced]]</f>
        <v>1.5625E-2</v>
      </c>
      <c r="AC931" s="4">
        <f>Table3[[#This Row],[Units Produced]]/Table3[[#This Row],[Shift]]</f>
        <v>576</v>
      </c>
      <c r="AD931" s="2">
        <f>Table3[[#This Row],[Units Produced]]/Table3[[#This Row],[Max Capacity]]</f>
        <v>0.91139240506329111</v>
      </c>
      <c r="AE931" s="4">
        <f>Table3[[#This Row],[Repair Time (minutes)]]/Table3[[#This Row],[Number of Repairs]]</f>
        <v>11</v>
      </c>
      <c r="AF931" s="4">
        <f ca="1">Table3[[#This Row],[Total Operating Time (minutes)]]/Table3[[#This Row],[Number of failures]]</f>
        <v>534</v>
      </c>
      <c r="AG931" s="4">
        <f>Table3[[#This Row],[Orders Fulfilled]]/Table3[[#This Row],[Orders Received]]</f>
        <v>0.515625</v>
      </c>
      <c r="AH931" s="4">
        <f>Table3[[#This Row],[Units Produced]]/Table3[[#This Row],[Energy Consumed (kWh)]]</f>
        <v>3.2176973353443943</v>
      </c>
    </row>
    <row r="932" spans="1:34" x14ac:dyDescent="0.3">
      <c r="A932" s="1">
        <f t="shared" ca="1" si="56"/>
        <v>44952</v>
      </c>
      <c r="B932">
        <v>3</v>
      </c>
      <c r="C932" t="s">
        <v>17</v>
      </c>
      <c r="D932">
        <v>632</v>
      </c>
      <c r="E932">
        <v>621</v>
      </c>
      <c r="F932">
        <v>11</v>
      </c>
      <c r="G932">
        <f t="shared" ca="1" si="57"/>
        <v>63</v>
      </c>
      <c r="H932">
        <v>48</v>
      </c>
      <c r="I932">
        <v>551</v>
      </c>
      <c r="J932">
        <v>6</v>
      </c>
      <c r="K932">
        <v>115.15</v>
      </c>
      <c r="L932">
        <v>43</v>
      </c>
      <c r="M932">
        <v>38</v>
      </c>
      <c r="N932">
        <v>4.3</v>
      </c>
      <c r="O932">
        <v>699</v>
      </c>
      <c r="P932">
        <f t="shared" ca="1" si="58"/>
        <v>6</v>
      </c>
      <c r="Q932">
        <v>32</v>
      </c>
      <c r="R932">
        <v>3</v>
      </c>
      <c r="S932">
        <v>6.23</v>
      </c>
      <c r="T932">
        <f t="shared" ca="1" si="59"/>
        <v>563</v>
      </c>
      <c r="U932" s="2">
        <f ca="1">Table3[[#This Row],[Total Operating Time (minutes)]]/Table3[[#This Row],[Production planning Time(minutes)]]</f>
        <v>0.97868561278863231</v>
      </c>
      <c r="V932" s="2">
        <f>Table3[[#This Row],[Units Produced]]/Table3[[#This Row],[Max Capacity]]</f>
        <v>0.90414878397711018</v>
      </c>
      <c r="W932" s="2">
        <f>Table3[[#This Row],[Good Units]]/Table3[[#This Row],[Units Produced]]</f>
        <v>0.98259493670886078</v>
      </c>
      <c r="X932" s="2">
        <f>Table3[[#This Row],[Total Operating Time (minutes)]]/Table3[[#This Row],[Units Produced]]</f>
        <v>0.87183544303797467</v>
      </c>
      <c r="Y932" s="2">
        <f>Table3[[#This Row],[Defective Units]]/Table3[[#This Row],[Units Produced]]</f>
        <v>1.740506329113924E-2</v>
      </c>
      <c r="Z932" s="4">
        <f ca="1">Table3[[#This Row],[Total Operating Time (minutes)]]/Table3[[#This Row],[Available Time(minutes)]]</f>
        <v>8.7460317460317452</v>
      </c>
      <c r="AA932" s="2">
        <f>Table3[[#This Row],[Good Units]]/Table3[[#This Row],[Units Produced]]</f>
        <v>0.98259493670886078</v>
      </c>
      <c r="AB932" s="2">
        <f>Table3[[#This Row],[Scrap Units]]/Table3[[#This Row],[Units Produced]]</f>
        <v>9.4936708860759497E-3</v>
      </c>
      <c r="AC932" s="4">
        <f>Table3[[#This Row],[Units Produced]]/Table3[[#This Row],[Shift]]</f>
        <v>210.66666666666666</v>
      </c>
      <c r="AD932" s="2">
        <f>Table3[[#This Row],[Units Produced]]/Table3[[#This Row],[Max Capacity]]</f>
        <v>0.90414878397711018</v>
      </c>
      <c r="AE932" s="4">
        <f>Table3[[#This Row],[Repair Time (minutes)]]/Table3[[#This Row],[Number of Repairs]]</f>
        <v>10.666666666666666</v>
      </c>
      <c r="AF932" s="4">
        <f ca="1">Table3[[#This Row],[Total Operating Time (minutes)]]/Table3[[#This Row],[Number of failures]]</f>
        <v>91.833333333333329</v>
      </c>
      <c r="AG932" s="4">
        <f>Table3[[#This Row],[Orders Fulfilled]]/Table3[[#This Row],[Orders Received]]</f>
        <v>1.131578947368421</v>
      </c>
      <c r="AH932" s="4">
        <f>Table3[[#This Row],[Units Produced]]/Table3[[#This Row],[Energy Consumed (kWh)]]</f>
        <v>5.4884932696482842</v>
      </c>
    </row>
    <row r="933" spans="1:34" x14ac:dyDescent="0.3">
      <c r="A933" s="1">
        <f t="shared" ca="1" si="56"/>
        <v>45179</v>
      </c>
      <c r="B933">
        <v>1</v>
      </c>
      <c r="C933" t="s">
        <v>20</v>
      </c>
      <c r="D933">
        <v>498</v>
      </c>
      <c r="E933">
        <v>471</v>
      </c>
      <c r="F933">
        <v>27</v>
      </c>
      <c r="G933">
        <f t="shared" ca="1" si="57"/>
        <v>67</v>
      </c>
      <c r="H933">
        <v>23</v>
      </c>
      <c r="I933">
        <v>437</v>
      </c>
      <c r="J933">
        <v>4</v>
      </c>
      <c r="K933">
        <v>114.95</v>
      </c>
      <c r="L933">
        <v>30</v>
      </c>
      <c r="M933">
        <v>52</v>
      </c>
      <c r="N933">
        <v>3.59</v>
      </c>
      <c r="O933">
        <v>686</v>
      </c>
      <c r="P933">
        <f t="shared" ca="1" si="58"/>
        <v>6</v>
      </c>
      <c r="Q933">
        <v>31</v>
      </c>
      <c r="R933">
        <v>2</v>
      </c>
      <c r="S933">
        <v>5.92</v>
      </c>
      <c r="T933">
        <f t="shared" ca="1" si="59"/>
        <v>569</v>
      </c>
      <c r="U933" s="2">
        <f ca="1">Table3[[#This Row],[Total Operating Time (minutes)]]/Table3[[#This Row],[Production planning Time(minutes)]]</f>
        <v>0.76801405975395431</v>
      </c>
      <c r="V933" s="2">
        <f>Table3[[#This Row],[Units Produced]]/Table3[[#This Row],[Max Capacity]]</f>
        <v>0.72594752186588918</v>
      </c>
      <c r="W933" s="2">
        <f>Table3[[#This Row],[Good Units]]/Table3[[#This Row],[Units Produced]]</f>
        <v>0.94578313253012047</v>
      </c>
      <c r="X933" s="2">
        <f>Table3[[#This Row],[Total Operating Time (minutes)]]/Table3[[#This Row],[Units Produced]]</f>
        <v>0.8775100401606426</v>
      </c>
      <c r="Y933" s="2">
        <f>Table3[[#This Row],[Defective Units]]/Table3[[#This Row],[Units Produced]]</f>
        <v>5.4216867469879519E-2</v>
      </c>
      <c r="Z933" s="4">
        <f ca="1">Table3[[#This Row],[Total Operating Time (minutes)]]/Table3[[#This Row],[Available Time(minutes)]]</f>
        <v>6.5223880597014929</v>
      </c>
      <c r="AA933" s="2">
        <f>Table3[[#This Row],[Good Units]]/Table3[[#This Row],[Units Produced]]</f>
        <v>0.94578313253012047</v>
      </c>
      <c r="AB933" s="2">
        <f>Table3[[#This Row],[Scrap Units]]/Table3[[#This Row],[Units Produced]]</f>
        <v>8.0321285140562242E-3</v>
      </c>
      <c r="AC933" s="4">
        <f>Table3[[#This Row],[Units Produced]]/Table3[[#This Row],[Shift]]</f>
        <v>498</v>
      </c>
      <c r="AD933" s="2">
        <f>Table3[[#This Row],[Units Produced]]/Table3[[#This Row],[Max Capacity]]</f>
        <v>0.72594752186588918</v>
      </c>
      <c r="AE933" s="4">
        <f>Table3[[#This Row],[Repair Time (minutes)]]/Table3[[#This Row],[Number of Repairs]]</f>
        <v>15.5</v>
      </c>
      <c r="AF933" s="4">
        <f ca="1">Table3[[#This Row],[Total Operating Time (minutes)]]/Table3[[#This Row],[Number of failures]]</f>
        <v>72.833333333333329</v>
      </c>
      <c r="AG933" s="4">
        <f>Table3[[#This Row],[Orders Fulfilled]]/Table3[[#This Row],[Orders Received]]</f>
        <v>0.57692307692307687</v>
      </c>
      <c r="AH933" s="4">
        <f>Table3[[#This Row],[Units Produced]]/Table3[[#This Row],[Energy Consumed (kWh)]]</f>
        <v>4.3323183993040448</v>
      </c>
    </row>
    <row r="934" spans="1:34" x14ac:dyDescent="0.3">
      <c r="A934" s="1">
        <f t="shared" ca="1" si="56"/>
        <v>45126</v>
      </c>
      <c r="B934">
        <v>2</v>
      </c>
      <c r="C934" t="s">
        <v>19</v>
      </c>
      <c r="D934">
        <v>582</v>
      </c>
      <c r="E934">
        <v>566</v>
      </c>
      <c r="F934">
        <v>16</v>
      </c>
      <c r="G934">
        <f t="shared" ca="1" si="57"/>
        <v>66</v>
      </c>
      <c r="H934">
        <v>12</v>
      </c>
      <c r="I934">
        <v>574</v>
      </c>
      <c r="J934">
        <v>3</v>
      </c>
      <c r="K934">
        <v>191.96</v>
      </c>
      <c r="L934">
        <v>44</v>
      </c>
      <c r="M934">
        <v>54</v>
      </c>
      <c r="N934">
        <v>2.16</v>
      </c>
      <c r="O934">
        <v>614</v>
      </c>
      <c r="P934">
        <f t="shared" ca="1" si="58"/>
        <v>7</v>
      </c>
      <c r="Q934">
        <v>32</v>
      </c>
      <c r="R934">
        <v>4</v>
      </c>
      <c r="S934">
        <v>4.1900000000000004</v>
      </c>
      <c r="T934">
        <f t="shared" ca="1" si="59"/>
        <v>593</v>
      </c>
      <c r="U934" s="2">
        <f ca="1">Table3[[#This Row],[Total Operating Time (minutes)]]/Table3[[#This Row],[Production planning Time(minutes)]]</f>
        <v>0.96795952782462058</v>
      </c>
      <c r="V934" s="2">
        <f>Table3[[#This Row],[Units Produced]]/Table3[[#This Row],[Max Capacity]]</f>
        <v>0.94788273615635177</v>
      </c>
      <c r="W934" s="2">
        <f>Table3[[#This Row],[Good Units]]/Table3[[#This Row],[Units Produced]]</f>
        <v>0.97250859106529208</v>
      </c>
      <c r="X934" s="2">
        <f>Table3[[#This Row],[Total Operating Time (minutes)]]/Table3[[#This Row],[Units Produced]]</f>
        <v>0.9862542955326461</v>
      </c>
      <c r="Y934" s="2">
        <f>Table3[[#This Row],[Defective Units]]/Table3[[#This Row],[Units Produced]]</f>
        <v>2.7491408934707903E-2</v>
      </c>
      <c r="Z934" s="4">
        <f ca="1">Table3[[#This Row],[Total Operating Time (minutes)]]/Table3[[#This Row],[Available Time(minutes)]]</f>
        <v>8.6969696969696972</v>
      </c>
      <c r="AA934" s="2">
        <f>Table3[[#This Row],[Good Units]]/Table3[[#This Row],[Units Produced]]</f>
        <v>0.97250859106529208</v>
      </c>
      <c r="AB934" s="2">
        <f>Table3[[#This Row],[Scrap Units]]/Table3[[#This Row],[Units Produced]]</f>
        <v>5.1546391752577319E-3</v>
      </c>
      <c r="AC934" s="4">
        <f>Table3[[#This Row],[Units Produced]]/Table3[[#This Row],[Shift]]</f>
        <v>291</v>
      </c>
      <c r="AD934" s="2">
        <f>Table3[[#This Row],[Units Produced]]/Table3[[#This Row],[Max Capacity]]</f>
        <v>0.94788273615635177</v>
      </c>
      <c r="AE934" s="4">
        <f>Table3[[#This Row],[Repair Time (minutes)]]/Table3[[#This Row],[Number of Repairs]]</f>
        <v>8</v>
      </c>
      <c r="AF934" s="4">
        <f ca="1">Table3[[#This Row],[Total Operating Time (minutes)]]/Table3[[#This Row],[Number of failures]]</f>
        <v>82</v>
      </c>
      <c r="AG934" s="4">
        <f>Table3[[#This Row],[Orders Fulfilled]]/Table3[[#This Row],[Orders Received]]</f>
        <v>0.81481481481481477</v>
      </c>
      <c r="AH934" s="4">
        <f>Table3[[#This Row],[Units Produced]]/Table3[[#This Row],[Energy Consumed (kWh)]]</f>
        <v>3.0318816420087518</v>
      </c>
    </row>
    <row r="935" spans="1:34" x14ac:dyDescent="0.3">
      <c r="A935" s="1">
        <f t="shared" ca="1" si="56"/>
        <v>45289</v>
      </c>
      <c r="B935">
        <v>1</v>
      </c>
      <c r="C935" t="s">
        <v>20</v>
      </c>
      <c r="D935">
        <v>682</v>
      </c>
      <c r="E935">
        <v>664</v>
      </c>
      <c r="F935">
        <v>18</v>
      </c>
      <c r="G935">
        <f t="shared" ca="1" si="57"/>
        <v>61</v>
      </c>
      <c r="H935">
        <v>38</v>
      </c>
      <c r="I935">
        <v>500</v>
      </c>
      <c r="J935">
        <v>3</v>
      </c>
      <c r="K935">
        <v>168.11</v>
      </c>
      <c r="L935">
        <v>41</v>
      </c>
      <c r="M935">
        <v>37</v>
      </c>
      <c r="N935">
        <v>3.9</v>
      </c>
      <c r="O935">
        <v>607</v>
      </c>
      <c r="P935">
        <f t="shared" ca="1" si="58"/>
        <v>2</v>
      </c>
      <c r="Q935">
        <v>32</v>
      </c>
      <c r="R935">
        <v>3</v>
      </c>
      <c r="S935">
        <v>5.69</v>
      </c>
      <c r="T935">
        <f t="shared" ca="1" si="59"/>
        <v>501</v>
      </c>
      <c r="U935" s="2">
        <f ca="1">Table3[[#This Row],[Total Operating Time (minutes)]]/Table3[[#This Row],[Production planning Time(minutes)]]</f>
        <v>0.99800399201596801</v>
      </c>
      <c r="V935" s="2">
        <f>Table3[[#This Row],[Units Produced]]/Table3[[#This Row],[Max Capacity]]</f>
        <v>1.1235584843492588</v>
      </c>
      <c r="W935" s="2">
        <f>Table3[[#This Row],[Good Units]]/Table3[[#This Row],[Units Produced]]</f>
        <v>0.97360703812316718</v>
      </c>
      <c r="X935" s="2">
        <f>Table3[[#This Row],[Total Operating Time (minutes)]]/Table3[[#This Row],[Units Produced]]</f>
        <v>0.73313782991202348</v>
      </c>
      <c r="Y935" s="2">
        <f>Table3[[#This Row],[Defective Units]]/Table3[[#This Row],[Units Produced]]</f>
        <v>2.6392961876832845E-2</v>
      </c>
      <c r="Z935" s="4">
        <f ca="1">Table3[[#This Row],[Total Operating Time (minutes)]]/Table3[[#This Row],[Available Time(minutes)]]</f>
        <v>8.1967213114754092</v>
      </c>
      <c r="AA935" s="2">
        <f>Table3[[#This Row],[Good Units]]/Table3[[#This Row],[Units Produced]]</f>
        <v>0.97360703812316718</v>
      </c>
      <c r="AB935" s="2">
        <f>Table3[[#This Row],[Scrap Units]]/Table3[[#This Row],[Units Produced]]</f>
        <v>4.3988269794721412E-3</v>
      </c>
      <c r="AC935" s="4">
        <f>Table3[[#This Row],[Units Produced]]/Table3[[#This Row],[Shift]]</f>
        <v>682</v>
      </c>
      <c r="AD935" s="2">
        <f>Table3[[#This Row],[Units Produced]]/Table3[[#This Row],[Max Capacity]]</f>
        <v>1.1235584843492588</v>
      </c>
      <c r="AE935" s="4">
        <f>Table3[[#This Row],[Repair Time (minutes)]]/Table3[[#This Row],[Number of Repairs]]</f>
        <v>10.666666666666666</v>
      </c>
      <c r="AF935" s="4">
        <f ca="1">Table3[[#This Row],[Total Operating Time (minutes)]]/Table3[[#This Row],[Number of failures]]</f>
        <v>250</v>
      </c>
      <c r="AG935" s="4">
        <f>Table3[[#This Row],[Orders Fulfilled]]/Table3[[#This Row],[Orders Received]]</f>
        <v>1.1081081081081081</v>
      </c>
      <c r="AH935" s="4">
        <f>Table3[[#This Row],[Units Produced]]/Table3[[#This Row],[Energy Consumed (kWh)]]</f>
        <v>4.0568675272143233</v>
      </c>
    </row>
    <row r="936" spans="1:34" x14ac:dyDescent="0.3">
      <c r="A936" s="1">
        <f t="shared" ca="1" si="56"/>
        <v>44998</v>
      </c>
      <c r="B936">
        <v>2</v>
      </c>
      <c r="C936" t="s">
        <v>19</v>
      </c>
      <c r="D936">
        <v>489</v>
      </c>
      <c r="E936">
        <v>472</v>
      </c>
      <c r="F936">
        <v>17</v>
      </c>
      <c r="G936">
        <f t="shared" ca="1" si="57"/>
        <v>61</v>
      </c>
      <c r="H936">
        <v>23</v>
      </c>
      <c r="I936">
        <v>545</v>
      </c>
      <c r="J936">
        <v>1</v>
      </c>
      <c r="K936">
        <v>165.54</v>
      </c>
      <c r="L936">
        <v>40</v>
      </c>
      <c r="M936">
        <v>62</v>
      </c>
      <c r="N936">
        <v>2.0499999999999998</v>
      </c>
      <c r="O936">
        <v>673</v>
      </c>
      <c r="P936">
        <f t="shared" ca="1" si="58"/>
        <v>6</v>
      </c>
      <c r="Q936">
        <v>34</v>
      </c>
      <c r="R936">
        <v>4</v>
      </c>
      <c r="S936">
        <v>6.66</v>
      </c>
      <c r="T936">
        <f t="shared" ca="1" si="59"/>
        <v>596</v>
      </c>
      <c r="U936" s="2">
        <f ca="1">Table3[[#This Row],[Total Operating Time (minutes)]]/Table3[[#This Row],[Production planning Time(minutes)]]</f>
        <v>0.91442953020134232</v>
      </c>
      <c r="V936" s="2">
        <f>Table3[[#This Row],[Units Produced]]/Table3[[#This Row],[Max Capacity]]</f>
        <v>0.7265973254086181</v>
      </c>
      <c r="W936" s="2">
        <f>Table3[[#This Row],[Good Units]]/Table3[[#This Row],[Units Produced]]</f>
        <v>0.96523517382413093</v>
      </c>
      <c r="X936" s="2">
        <f>Table3[[#This Row],[Total Operating Time (minutes)]]/Table3[[#This Row],[Units Produced]]</f>
        <v>1.1145194274028629</v>
      </c>
      <c r="Y936" s="2">
        <f>Table3[[#This Row],[Defective Units]]/Table3[[#This Row],[Units Produced]]</f>
        <v>3.4764826175869123E-2</v>
      </c>
      <c r="Z936" s="4">
        <f ca="1">Table3[[#This Row],[Total Operating Time (minutes)]]/Table3[[#This Row],[Available Time(minutes)]]</f>
        <v>8.9344262295081975</v>
      </c>
      <c r="AA936" s="2">
        <f>Table3[[#This Row],[Good Units]]/Table3[[#This Row],[Units Produced]]</f>
        <v>0.96523517382413093</v>
      </c>
      <c r="AB936" s="2">
        <f>Table3[[#This Row],[Scrap Units]]/Table3[[#This Row],[Units Produced]]</f>
        <v>2.0449897750511249E-3</v>
      </c>
      <c r="AC936" s="4">
        <f>Table3[[#This Row],[Units Produced]]/Table3[[#This Row],[Shift]]</f>
        <v>244.5</v>
      </c>
      <c r="AD936" s="2">
        <f>Table3[[#This Row],[Units Produced]]/Table3[[#This Row],[Max Capacity]]</f>
        <v>0.7265973254086181</v>
      </c>
      <c r="AE936" s="4">
        <f>Table3[[#This Row],[Repair Time (minutes)]]/Table3[[#This Row],[Number of Repairs]]</f>
        <v>8.5</v>
      </c>
      <c r="AF936" s="4">
        <f ca="1">Table3[[#This Row],[Total Operating Time (minutes)]]/Table3[[#This Row],[Number of failures]]</f>
        <v>90.833333333333329</v>
      </c>
      <c r="AG936" s="4">
        <f>Table3[[#This Row],[Orders Fulfilled]]/Table3[[#This Row],[Orders Received]]</f>
        <v>0.64516129032258063</v>
      </c>
      <c r="AH936" s="4">
        <f>Table3[[#This Row],[Units Produced]]/Table3[[#This Row],[Energy Consumed (kWh)]]</f>
        <v>2.9539688292859734</v>
      </c>
    </row>
    <row r="937" spans="1:34" x14ac:dyDescent="0.3">
      <c r="A937" s="1">
        <f t="shared" ca="1" si="56"/>
        <v>45083</v>
      </c>
      <c r="B937">
        <v>2</v>
      </c>
      <c r="C937" t="s">
        <v>21</v>
      </c>
      <c r="D937">
        <v>544</v>
      </c>
      <c r="E937">
        <v>529</v>
      </c>
      <c r="F937">
        <v>15</v>
      </c>
      <c r="G937">
        <f t="shared" ca="1" si="57"/>
        <v>65</v>
      </c>
      <c r="H937">
        <v>53</v>
      </c>
      <c r="I937">
        <v>559</v>
      </c>
      <c r="J937">
        <v>6</v>
      </c>
      <c r="K937">
        <v>106.98</v>
      </c>
      <c r="L937">
        <v>43</v>
      </c>
      <c r="M937">
        <v>48</v>
      </c>
      <c r="N937">
        <v>2.2999999999999998</v>
      </c>
      <c r="O937">
        <v>632</v>
      </c>
      <c r="P937">
        <f t="shared" ca="1" si="58"/>
        <v>3</v>
      </c>
      <c r="Q937">
        <v>28</v>
      </c>
      <c r="R937">
        <v>3</v>
      </c>
      <c r="S937">
        <v>5.04</v>
      </c>
      <c r="T937">
        <f t="shared" ca="1" si="59"/>
        <v>536</v>
      </c>
      <c r="U937" s="2">
        <f ca="1">Table3[[#This Row],[Total Operating Time (minutes)]]/Table3[[#This Row],[Production planning Time(minutes)]]</f>
        <v>1.0429104477611941</v>
      </c>
      <c r="V937" s="2">
        <f>Table3[[#This Row],[Units Produced]]/Table3[[#This Row],[Max Capacity]]</f>
        <v>0.86075949367088611</v>
      </c>
      <c r="W937" s="2">
        <f>Table3[[#This Row],[Good Units]]/Table3[[#This Row],[Units Produced]]</f>
        <v>0.97242647058823528</v>
      </c>
      <c r="X937" s="2">
        <f>Table3[[#This Row],[Total Operating Time (minutes)]]/Table3[[#This Row],[Units Produced]]</f>
        <v>1.0275735294117647</v>
      </c>
      <c r="Y937" s="2">
        <f>Table3[[#This Row],[Defective Units]]/Table3[[#This Row],[Units Produced]]</f>
        <v>2.7573529411764705E-2</v>
      </c>
      <c r="Z937" s="4">
        <f ca="1">Table3[[#This Row],[Total Operating Time (minutes)]]/Table3[[#This Row],[Available Time(minutes)]]</f>
        <v>8.6</v>
      </c>
      <c r="AA937" s="2">
        <f>Table3[[#This Row],[Good Units]]/Table3[[#This Row],[Units Produced]]</f>
        <v>0.97242647058823528</v>
      </c>
      <c r="AB937" s="2">
        <f>Table3[[#This Row],[Scrap Units]]/Table3[[#This Row],[Units Produced]]</f>
        <v>1.1029411764705883E-2</v>
      </c>
      <c r="AC937" s="4">
        <f>Table3[[#This Row],[Units Produced]]/Table3[[#This Row],[Shift]]</f>
        <v>272</v>
      </c>
      <c r="AD937" s="2">
        <f>Table3[[#This Row],[Units Produced]]/Table3[[#This Row],[Max Capacity]]</f>
        <v>0.86075949367088611</v>
      </c>
      <c r="AE937" s="4">
        <f>Table3[[#This Row],[Repair Time (minutes)]]/Table3[[#This Row],[Number of Repairs]]</f>
        <v>9.3333333333333339</v>
      </c>
      <c r="AF937" s="4">
        <f ca="1">Table3[[#This Row],[Total Operating Time (minutes)]]/Table3[[#This Row],[Number of failures]]</f>
        <v>186.33333333333334</v>
      </c>
      <c r="AG937" s="4">
        <f>Table3[[#This Row],[Orders Fulfilled]]/Table3[[#This Row],[Orders Received]]</f>
        <v>0.89583333333333337</v>
      </c>
      <c r="AH937" s="4">
        <f>Table3[[#This Row],[Units Produced]]/Table3[[#This Row],[Energy Consumed (kWh)]]</f>
        <v>5.0850626285286964</v>
      </c>
    </row>
    <row r="938" spans="1:34" x14ac:dyDescent="0.3">
      <c r="A938" s="1">
        <f t="shared" ca="1" si="56"/>
        <v>44965</v>
      </c>
      <c r="B938">
        <v>1</v>
      </c>
      <c r="C938" t="s">
        <v>17</v>
      </c>
      <c r="D938">
        <v>403</v>
      </c>
      <c r="E938">
        <v>378</v>
      </c>
      <c r="F938">
        <v>25</v>
      </c>
      <c r="G938">
        <f t="shared" ca="1" si="57"/>
        <v>70</v>
      </c>
      <c r="H938">
        <v>60</v>
      </c>
      <c r="I938">
        <v>505</v>
      </c>
      <c r="J938">
        <v>8</v>
      </c>
      <c r="K938">
        <v>108.54</v>
      </c>
      <c r="L938">
        <v>44</v>
      </c>
      <c r="M938">
        <v>54</v>
      </c>
      <c r="N938">
        <v>2.35</v>
      </c>
      <c r="O938">
        <v>636</v>
      </c>
      <c r="P938">
        <f t="shared" ca="1" si="58"/>
        <v>3</v>
      </c>
      <c r="Q938">
        <v>36</v>
      </c>
      <c r="R938">
        <v>2</v>
      </c>
      <c r="S938">
        <v>6.35</v>
      </c>
      <c r="T938">
        <f t="shared" ca="1" si="59"/>
        <v>582</v>
      </c>
      <c r="U938" s="2">
        <f ca="1">Table3[[#This Row],[Total Operating Time (minutes)]]/Table3[[#This Row],[Production planning Time(minutes)]]</f>
        <v>0.86769759450171824</v>
      </c>
      <c r="V938" s="2">
        <f>Table3[[#This Row],[Units Produced]]/Table3[[#This Row],[Max Capacity]]</f>
        <v>0.63364779874213839</v>
      </c>
      <c r="W938" s="2">
        <f>Table3[[#This Row],[Good Units]]/Table3[[#This Row],[Units Produced]]</f>
        <v>0.93796526054590568</v>
      </c>
      <c r="X938" s="2">
        <f>Table3[[#This Row],[Total Operating Time (minutes)]]/Table3[[#This Row],[Units Produced]]</f>
        <v>1.2531017369727047</v>
      </c>
      <c r="Y938" s="2">
        <f>Table3[[#This Row],[Defective Units]]/Table3[[#This Row],[Units Produced]]</f>
        <v>6.2034739454094295E-2</v>
      </c>
      <c r="Z938" s="4">
        <f ca="1">Table3[[#This Row],[Total Operating Time (minutes)]]/Table3[[#This Row],[Available Time(minutes)]]</f>
        <v>7.2142857142857144</v>
      </c>
      <c r="AA938" s="2">
        <f>Table3[[#This Row],[Good Units]]/Table3[[#This Row],[Units Produced]]</f>
        <v>0.93796526054590568</v>
      </c>
      <c r="AB938" s="2">
        <f>Table3[[#This Row],[Scrap Units]]/Table3[[#This Row],[Units Produced]]</f>
        <v>1.9851116625310174E-2</v>
      </c>
      <c r="AC938" s="4">
        <f>Table3[[#This Row],[Units Produced]]/Table3[[#This Row],[Shift]]</f>
        <v>403</v>
      </c>
      <c r="AD938" s="2">
        <f>Table3[[#This Row],[Units Produced]]/Table3[[#This Row],[Max Capacity]]</f>
        <v>0.63364779874213839</v>
      </c>
      <c r="AE938" s="4">
        <f>Table3[[#This Row],[Repair Time (minutes)]]/Table3[[#This Row],[Number of Repairs]]</f>
        <v>18</v>
      </c>
      <c r="AF938" s="4">
        <f ca="1">Table3[[#This Row],[Total Operating Time (minutes)]]/Table3[[#This Row],[Number of failures]]</f>
        <v>168.33333333333334</v>
      </c>
      <c r="AG938" s="4">
        <f>Table3[[#This Row],[Orders Fulfilled]]/Table3[[#This Row],[Orders Received]]</f>
        <v>0.81481481481481477</v>
      </c>
      <c r="AH938" s="4">
        <f>Table3[[#This Row],[Units Produced]]/Table3[[#This Row],[Energy Consumed (kWh)]]</f>
        <v>3.7129168969964987</v>
      </c>
    </row>
    <row r="939" spans="1:34" x14ac:dyDescent="0.3">
      <c r="A939" s="1">
        <f t="shared" ca="1" si="56"/>
        <v>45206</v>
      </c>
      <c r="B939">
        <v>2</v>
      </c>
      <c r="C939" t="s">
        <v>21</v>
      </c>
      <c r="D939">
        <v>446</v>
      </c>
      <c r="E939">
        <v>420</v>
      </c>
      <c r="F939">
        <v>26</v>
      </c>
      <c r="G939">
        <f t="shared" ca="1" si="57"/>
        <v>62</v>
      </c>
      <c r="H939">
        <v>46</v>
      </c>
      <c r="I939">
        <v>585</v>
      </c>
      <c r="J939">
        <v>1</v>
      </c>
      <c r="K939">
        <v>197.96</v>
      </c>
      <c r="L939">
        <v>37</v>
      </c>
      <c r="M939">
        <v>37</v>
      </c>
      <c r="N939">
        <v>3.57</v>
      </c>
      <c r="O939">
        <v>635</v>
      </c>
      <c r="P939">
        <f t="shared" ca="1" si="58"/>
        <v>1</v>
      </c>
      <c r="Q939">
        <v>21</v>
      </c>
      <c r="R939">
        <v>3</v>
      </c>
      <c r="S939">
        <v>3.15</v>
      </c>
      <c r="T939">
        <f t="shared" ca="1" si="59"/>
        <v>506</v>
      </c>
      <c r="U939" s="2">
        <f ca="1">Table3[[#This Row],[Total Operating Time (minutes)]]/Table3[[#This Row],[Production planning Time(minutes)]]</f>
        <v>1.1561264822134387</v>
      </c>
      <c r="V939" s="2">
        <f>Table3[[#This Row],[Units Produced]]/Table3[[#This Row],[Max Capacity]]</f>
        <v>0.70236220472440947</v>
      </c>
      <c r="W939" s="2">
        <f>Table3[[#This Row],[Good Units]]/Table3[[#This Row],[Units Produced]]</f>
        <v>0.94170403587443952</v>
      </c>
      <c r="X939" s="2">
        <f>Table3[[#This Row],[Total Operating Time (minutes)]]/Table3[[#This Row],[Units Produced]]</f>
        <v>1.311659192825112</v>
      </c>
      <c r="Y939" s="2">
        <f>Table3[[#This Row],[Defective Units]]/Table3[[#This Row],[Units Produced]]</f>
        <v>5.829596412556054E-2</v>
      </c>
      <c r="Z939" s="4">
        <f ca="1">Table3[[#This Row],[Total Operating Time (minutes)]]/Table3[[#This Row],[Available Time(minutes)]]</f>
        <v>9.435483870967742</v>
      </c>
      <c r="AA939" s="2">
        <f>Table3[[#This Row],[Good Units]]/Table3[[#This Row],[Units Produced]]</f>
        <v>0.94170403587443952</v>
      </c>
      <c r="AB939" s="2">
        <f>Table3[[#This Row],[Scrap Units]]/Table3[[#This Row],[Units Produced]]</f>
        <v>2.242152466367713E-3</v>
      </c>
      <c r="AC939" s="4">
        <f>Table3[[#This Row],[Units Produced]]/Table3[[#This Row],[Shift]]</f>
        <v>223</v>
      </c>
      <c r="AD939" s="2">
        <f>Table3[[#This Row],[Units Produced]]/Table3[[#This Row],[Max Capacity]]</f>
        <v>0.70236220472440947</v>
      </c>
      <c r="AE939" s="4">
        <f>Table3[[#This Row],[Repair Time (minutes)]]/Table3[[#This Row],[Number of Repairs]]</f>
        <v>7</v>
      </c>
      <c r="AF939" s="4">
        <f ca="1">Table3[[#This Row],[Total Operating Time (minutes)]]/Table3[[#This Row],[Number of failures]]</f>
        <v>585</v>
      </c>
      <c r="AG939" s="4">
        <f>Table3[[#This Row],[Orders Fulfilled]]/Table3[[#This Row],[Orders Received]]</f>
        <v>1</v>
      </c>
      <c r="AH939" s="4">
        <f>Table3[[#This Row],[Units Produced]]/Table3[[#This Row],[Energy Consumed (kWh)]]</f>
        <v>2.2529804000808245</v>
      </c>
    </row>
    <row r="940" spans="1:34" x14ac:dyDescent="0.3">
      <c r="A940" s="1">
        <f t="shared" ca="1" si="56"/>
        <v>45276</v>
      </c>
      <c r="B940">
        <v>2</v>
      </c>
      <c r="C940" t="s">
        <v>17</v>
      </c>
      <c r="D940">
        <v>528</v>
      </c>
      <c r="E940">
        <v>518</v>
      </c>
      <c r="F940">
        <v>10</v>
      </c>
      <c r="G940">
        <f t="shared" ca="1" si="57"/>
        <v>70</v>
      </c>
      <c r="H940">
        <v>46</v>
      </c>
      <c r="I940">
        <v>513</v>
      </c>
      <c r="J940">
        <v>5</v>
      </c>
      <c r="K940">
        <v>195.38</v>
      </c>
      <c r="L940">
        <v>49</v>
      </c>
      <c r="M940">
        <v>55</v>
      </c>
      <c r="N940">
        <v>2.2999999999999998</v>
      </c>
      <c r="O940">
        <v>632</v>
      </c>
      <c r="P940">
        <f t="shared" ca="1" si="58"/>
        <v>4</v>
      </c>
      <c r="Q940">
        <v>40</v>
      </c>
      <c r="R940">
        <v>3</v>
      </c>
      <c r="S940">
        <v>3.73</v>
      </c>
      <c r="T940">
        <f t="shared" ca="1" si="59"/>
        <v>500</v>
      </c>
      <c r="U940" s="2">
        <f ca="1">Table3[[#This Row],[Total Operating Time (minutes)]]/Table3[[#This Row],[Production planning Time(minutes)]]</f>
        <v>1.026</v>
      </c>
      <c r="V940" s="2">
        <f>Table3[[#This Row],[Units Produced]]/Table3[[#This Row],[Max Capacity]]</f>
        <v>0.83544303797468356</v>
      </c>
      <c r="W940" s="2">
        <f>Table3[[#This Row],[Good Units]]/Table3[[#This Row],[Units Produced]]</f>
        <v>0.98106060606060608</v>
      </c>
      <c r="X940" s="2">
        <f>Table3[[#This Row],[Total Operating Time (minutes)]]/Table3[[#This Row],[Units Produced]]</f>
        <v>0.97159090909090906</v>
      </c>
      <c r="Y940" s="2">
        <f>Table3[[#This Row],[Defective Units]]/Table3[[#This Row],[Units Produced]]</f>
        <v>1.893939393939394E-2</v>
      </c>
      <c r="Z940" s="4">
        <f ca="1">Table3[[#This Row],[Total Operating Time (minutes)]]/Table3[[#This Row],[Available Time(minutes)]]</f>
        <v>7.3285714285714283</v>
      </c>
      <c r="AA940" s="2">
        <f>Table3[[#This Row],[Good Units]]/Table3[[#This Row],[Units Produced]]</f>
        <v>0.98106060606060608</v>
      </c>
      <c r="AB940" s="2">
        <f>Table3[[#This Row],[Scrap Units]]/Table3[[#This Row],[Units Produced]]</f>
        <v>9.46969696969697E-3</v>
      </c>
      <c r="AC940" s="4">
        <f>Table3[[#This Row],[Units Produced]]/Table3[[#This Row],[Shift]]</f>
        <v>264</v>
      </c>
      <c r="AD940" s="2">
        <f>Table3[[#This Row],[Units Produced]]/Table3[[#This Row],[Max Capacity]]</f>
        <v>0.83544303797468356</v>
      </c>
      <c r="AE940" s="4">
        <f>Table3[[#This Row],[Repair Time (minutes)]]/Table3[[#This Row],[Number of Repairs]]</f>
        <v>13.333333333333334</v>
      </c>
      <c r="AF940" s="4">
        <f ca="1">Table3[[#This Row],[Total Operating Time (minutes)]]/Table3[[#This Row],[Number of failures]]</f>
        <v>128.25</v>
      </c>
      <c r="AG940" s="4">
        <f>Table3[[#This Row],[Orders Fulfilled]]/Table3[[#This Row],[Orders Received]]</f>
        <v>0.89090909090909087</v>
      </c>
      <c r="AH940" s="4">
        <f>Table3[[#This Row],[Units Produced]]/Table3[[#This Row],[Energy Consumed (kWh)]]</f>
        <v>2.7024260415600367</v>
      </c>
    </row>
    <row r="941" spans="1:34" x14ac:dyDescent="0.3">
      <c r="A941" s="1">
        <f t="shared" ca="1" si="56"/>
        <v>44943</v>
      </c>
      <c r="B941">
        <v>2</v>
      </c>
      <c r="C941" t="s">
        <v>19</v>
      </c>
      <c r="D941">
        <v>570</v>
      </c>
      <c r="E941">
        <v>560</v>
      </c>
      <c r="F941">
        <v>10</v>
      </c>
      <c r="G941">
        <f t="shared" ca="1" si="57"/>
        <v>68</v>
      </c>
      <c r="H941">
        <v>27</v>
      </c>
      <c r="I941">
        <v>572</v>
      </c>
      <c r="J941">
        <v>5</v>
      </c>
      <c r="K941">
        <v>109.85</v>
      </c>
      <c r="L941">
        <v>45</v>
      </c>
      <c r="M941">
        <v>40</v>
      </c>
      <c r="N941">
        <v>2.2400000000000002</v>
      </c>
      <c r="O941">
        <v>606</v>
      </c>
      <c r="P941">
        <f t="shared" ca="1" si="58"/>
        <v>3</v>
      </c>
      <c r="Q941">
        <v>34</v>
      </c>
      <c r="R941">
        <v>4</v>
      </c>
      <c r="S941">
        <v>4.55</v>
      </c>
      <c r="T941">
        <f t="shared" ca="1" si="59"/>
        <v>586</v>
      </c>
      <c r="U941" s="2">
        <f ca="1">Table3[[#This Row],[Total Operating Time (minutes)]]/Table3[[#This Row],[Production planning Time(minutes)]]</f>
        <v>0.97610921501706482</v>
      </c>
      <c r="V941" s="2">
        <f>Table3[[#This Row],[Units Produced]]/Table3[[#This Row],[Max Capacity]]</f>
        <v>0.94059405940594054</v>
      </c>
      <c r="W941" s="2">
        <f>Table3[[#This Row],[Good Units]]/Table3[[#This Row],[Units Produced]]</f>
        <v>0.98245614035087714</v>
      </c>
      <c r="X941" s="2">
        <f>Table3[[#This Row],[Total Operating Time (minutes)]]/Table3[[#This Row],[Units Produced]]</f>
        <v>1.0035087719298246</v>
      </c>
      <c r="Y941" s="2">
        <f>Table3[[#This Row],[Defective Units]]/Table3[[#This Row],[Units Produced]]</f>
        <v>1.7543859649122806E-2</v>
      </c>
      <c r="Z941" s="4">
        <f ca="1">Table3[[#This Row],[Total Operating Time (minutes)]]/Table3[[#This Row],[Available Time(minutes)]]</f>
        <v>8.4117647058823533</v>
      </c>
      <c r="AA941" s="2">
        <f>Table3[[#This Row],[Good Units]]/Table3[[#This Row],[Units Produced]]</f>
        <v>0.98245614035087714</v>
      </c>
      <c r="AB941" s="2">
        <f>Table3[[#This Row],[Scrap Units]]/Table3[[#This Row],[Units Produced]]</f>
        <v>8.771929824561403E-3</v>
      </c>
      <c r="AC941" s="4">
        <f>Table3[[#This Row],[Units Produced]]/Table3[[#This Row],[Shift]]</f>
        <v>285</v>
      </c>
      <c r="AD941" s="2">
        <f>Table3[[#This Row],[Units Produced]]/Table3[[#This Row],[Max Capacity]]</f>
        <v>0.94059405940594054</v>
      </c>
      <c r="AE941" s="4">
        <f>Table3[[#This Row],[Repair Time (minutes)]]/Table3[[#This Row],[Number of Repairs]]</f>
        <v>8.5</v>
      </c>
      <c r="AF941" s="4">
        <f ca="1">Table3[[#This Row],[Total Operating Time (minutes)]]/Table3[[#This Row],[Number of failures]]</f>
        <v>190.66666666666666</v>
      </c>
      <c r="AG941" s="4">
        <f>Table3[[#This Row],[Orders Fulfilled]]/Table3[[#This Row],[Orders Received]]</f>
        <v>1.125</v>
      </c>
      <c r="AH941" s="4">
        <f>Table3[[#This Row],[Units Produced]]/Table3[[#This Row],[Energy Consumed (kWh)]]</f>
        <v>5.1888939462903965</v>
      </c>
    </row>
    <row r="942" spans="1:34" x14ac:dyDescent="0.3">
      <c r="A942" s="1">
        <f t="shared" ca="1" si="56"/>
        <v>45029</v>
      </c>
      <c r="B942">
        <v>2</v>
      </c>
      <c r="C942" t="s">
        <v>19</v>
      </c>
      <c r="D942">
        <v>436</v>
      </c>
      <c r="E942">
        <v>413</v>
      </c>
      <c r="F942">
        <v>23</v>
      </c>
      <c r="G942">
        <f t="shared" ca="1" si="57"/>
        <v>63</v>
      </c>
      <c r="H942">
        <v>23</v>
      </c>
      <c r="I942">
        <v>592</v>
      </c>
      <c r="J942">
        <v>7</v>
      </c>
      <c r="K942">
        <v>128.27000000000001</v>
      </c>
      <c r="L942">
        <v>42</v>
      </c>
      <c r="M942">
        <v>57</v>
      </c>
      <c r="N942">
        <v>2.09</v>
      </c>
      <c r="O942">
        <v>664</v>
      </c>
      <c r="P942">
        <f t="shared" ca="1" si="58"/>
        <v>2</v>
      </c>
      <c r="Q942">
        <v>35</v>
      </c>
      <c r="R942">
        <v>5</v>
      </c>
      <c r="S942">
        <v>4.1900000000000004</v>
      </c>
      <c r="T942">
        <f t="shared" ca="1" si="59"/>
        <v>560</v>
      </c>
      <c r="U942" s="2">
        <f ca="1">Table3[[#This Row],[Total Operating Time (minutes)]]/Table3[[#This Row],[Production planning Time(minutes)]]</f>
        <v>1.0571428571428572</v>
      </c>
      <c r="V942" s="2">
        <f>Table3[[#This Row],[Units Produced]]/Table3[[#This Row],[Max Capacity]]</f>
        <v>0.65662650602409633</v>
      </c>
      <c r="W942" s="2">
        <f>Table3[[#This Row],[Good Units]]/Table3[[#This Row],[Units Produced]]</f>
        <v>0.94724770642201839</v>
      </c>
      <c r="X942" s="2">
        <f>Table3[[#This Row],[Total Operating Time (minutes)]]/Table3[[#This Row],[Units Produced]]</f>
        <v>1.3577981651376148</v>
      </c>
      <c r="Y942" s="2">
        <f>Table3[[#This Row],[Defective Units]]/Table3[[#This Row],[Units Produced]]</f>
        <v>5.2752293577981654E-2</v>
      </c>
      <c r="Z942" s="4">
        <f ca="1">Table3[[#This Row],[Total Operating Time (minutes)]]/Table3[[#This Row],[Available Time(minutes)]]</f>
        <v>9.3968253968253972</v>
      </c>
      <c r="AA942" s="2">
        <f>Table3[[#This Row],[Good Units]]/Table3[[#This Row],[Units Produced]]</f>
        <v>0.94724770642201839</v>
      </c>
      <c r="AB942" s="2">
        <f>Table3[[#This Row],[Scrap Units]]/Table3[[#This Row],[Units Produced]]</f>
        <v>1.6055045871559634E-2</v>
      </c>
      <c r="AC942" s="4">
        <f>Table3[[#This Row],[Units Produced]]/Table3[[#This Row],[Shift]]</f>
        <v>218</v>
      </c>
      <c r="AD942" s="2">
        <f>Table3[[#This Row],[Units Produced]]/Table3[[#This Row],[Max Capacity]]</f>
        <v>0.65662650602409633</v>
      </c>
      <c r="AE942" s="4">
        <f>Table3[[#This Row],[Repair Time (minutes)]]/Table3[[#This Row],[Number of Repairs]]</f>
        <v>7</v>
      </c>
      <c r="AF942" s="4">
        <f ca="1">Table3[[#This Row],[Total Operating Time (minutes)]]/Table3[[#This Row],[Number of failures]]</f>
        <v>296</v>
      </c>
      <c r="AG942" s="4">
        <f>Table3[[#This Row],[Orders Fulfilled]]/Table3[[#This Row],[Orders Received]]</f>
        <v>0.73684210526315785</v>
      </c>
      <c r="AH942" s="4">
        <f>Table3[[#This Row],[Units Produced]]/Table3[[#This Row],[Energy Consumed (kWh)]]</f>
        <v>3.3990800654868636</v>
      </c>
    </row>
    <row r="943" spans="1:34" x14ac:dyDescent="0.3">
      <c r="A943" s="1">
        <f t="shared" ca="1" si="56"/>
        <v>45177</v>
      </c>
      <c r="B943">
        <v>3</v>
      </c>
      <c r="C943" t="s">
        <v>20</v>
      </c>
      <c r="D943">
        <v>408</v>
      </c>
      <c r="E943">
        <v>382</v>
      </c>
      <c r="F943">
        <v>26</v>
      </c>
      <c r="G943">
        <f t="shared" ca="1" si="57"/>
        <v>70</v>
      </c>
      <c r="H943">
        <v>34</v>
      </c>
      <c r="I943">
        <v>521</v>
      </c>
      <c r="J943">
        <v>7</v>
      </c>
      <c r="K943">
        <v>155.51</v>
      </c>
      <c r="L943">
        <v>35</v>
      </c>
      <c r="M943">
        <v>65</v>
      </c>
      <c r="N943">
        <v>2.37</v>
      </c>
      <c r="O943">
        <v>605</v>
      </c>
      <c r="P943">
        <f t="shared" ca="1" si="58"/>
        <v>3</v>
      </c>
      <c r="Q943">
        <v>37</v>
      </c>
      <c r="R943">
        <v>5</v>
      </c>
      <c r="S943">
        <v>7.22</v>
      </c>
      <c r="T943">
        <f t="shared" ca="1" si="59"/>
        <v>558</v>
      </c>
      <c r="U943" s="2">
        <f ca="1">Table3[[#This Row],[Total Operating Time (minutes)]]/Table3[[#This Row],[Production planning Time(minutes)]]</f>
        <v>0.93369175627240142</v>
      </c>
      <c r="V943" s="2">
        <f>Table3[[#This Row],[Units Produced]]/Table3[[#This Row],[Max Capacity]]</f>
        <v>0.67438016528925615</v>
      </c>
      <c r="W943" s="2">
        <f>Table3[[#This Row],[Good Units]]/Table3[[#This Row],[Units Produced]]</f>
        <v>0.93627450980392157</v>
      </c>
      <c r="X943" s="2">
        <f>Table3[[#This Row],[Total Operating Time (minutes)]]/Table3[[#This Row],[Units Produced]]</f>
        <v>1.2769607843137254</v>
      </c>
      <c r="Y943" s="2">
        <f>Table3[[#This Row],[Defective Units]]/Table3[[#This Row],[Units Produced]]</f>
        <v>6.3725490196078427E-2</v>
      </c>
      <c r="Z943" s="4">
        <f ca="1">Table3[[#This Row],[Total Operating Time (minutes)]]/Table3[[#This Row],[Available Time(minutes)]]</f>
        <v>7.4428571428571431</v>
      </c>
      <c r="AA943" s="2">
        <f>Table3[[#This Row],[Good Units]]/Table3[[#This Row],[Units Produced]]</f>
        <v>0.93627450980392157</v>
      </c>
      <c r="AB943" s="2">
        <f>Table3[[#This Row],[Scrap Units]]/Table3[[#This Row],[Units Produced]]</f>
        <v>1.7156862745098041E-2</v>
      </c>
      <c r="AC943" s="4">
        <f>Table3[[#This Row],[Units Produced]]/Table3[[#This Row],[Shift]]</f>
        <v>136</v>
      </c>
      <c r="AD943" s="2">
        <f>Table3[[#This Row],[Units Produced]]/Table3[[#This Row],[Max Capacity]]</f>
        <v>0.67438016528925615</v>
      </c>
      <c r="AE943" s="4">
        <f>Table3[[#This Row],[Repair Time (minutes)]]/Table3[[#This Row],[Number of Repairs]]</f>
        <v>7.4</v>
      </c>
      <c r="AF943" s="4">
        <f ca="1">Table3[[#This Row],[Total Operating Time (minutes)]]/Table3[[#This Row],[Number of failures]]</f>
        <v>173.66666666666666</v>
      </c>
      <c r="AG943" s="4">
        <f>Table3[[#This Row],[Orders Fulfilled]]/Table3[[#This Row],[Orders Received]]</f>
        <v>0.53846153846153844</v>
      </c>
      <c r="AH943" s="4">
        <f>Table3[[#This Row],[Units Produced]]/Table3[[#This Row],[Energy Consumed (kWh)]]</f>
        <v>2.6236254903221661</v>
      </c>
    </row>
    <row r="944" spans="1:34" x14ac:dyDescent="0.3">
      <c r="A944" s="1">
        <f t="shared" ca="1" si="56"/>
        <v>45161</v>
      </c>
      <c r="B944">
        <v>2</v>
      </c>
      <c r="C944" t="s">
        <v>20</v>
      </c>
      <c r="D944">
        <v>415</v>
      </c>
      <c r="E944">
        <v>386</v>
      </c>
      <c r="F944">
        <v>29</v>
      </c>
      <c r="G944">
        <f t="shared" ca="1" si="57"/>
        <v>70</v>
      </c>
      <c r="H944">
        <v>25</v>
      </c>
      <c r="I944">
        <v>574</v>
      </c>
      <c r="J944">
        <v>8</v>
      </c>
      <c r="K944">
        <v>174.52</v>
      </c>
      <c r="L944">
        <v>42</v>
      </c>
      <c r="M944">
        <v>44</v>
      </c>
      <c r="N944">
        <v>4.2</v>
      </c>
      <c r="O944">
        <v>661</v>
      </c>
      <c r="P944">
        <f t="shared" ca="1" si="58"/>
        <v>3</v>
      </c>
      <c r="Q944">
        <v>25</v>
      </c>
      <c r="R944">
        <v>3</v>
      </c>
      <c r="S944">
        <v>6.26</v>
      </c>
      <c r="T944">
        <f t="shared" ca="1" si="59"/>
        <v>566</v>
      </c>
      <c r="U944" s="2">
        <f ca="1">Table3[[#This Row],[Total Operating Time (minutes)]]/Table3[[#This Row],[Production planning Time(minutes)]]</f>
        <v>1.0141342756183747</v>
      </c>
      <c r="V944" s="2">
        <f>Table3[[#This Row],[Units Produced]]/Table3[[#This Row],[Max Capacity]]</f>
        <v>0.62783661119515888</v>
      </c>
      <c r="W944" s="2">
        <f>Table3[[#This Row],[Good Units]]/Table3[[#This Row],[Units Produced]]</f>
        <v>0.9301204819277108</v>
      </c>
      <c r="X944" s="2">
        <f>Table3[[#This Row],[Total Operating Time (minutes)]]/Table3[[#This Row],[Units Produced]]</f>
        <v>1.383132530120482</v>
      </c>
      <c r="Y944" s="2">
        <f>Table3[[#This Row],[Defective Units]]/Table3[[#This Row],[Units Produced]]</f>
        <v>6.9879518072289162E-2</v>
      </c>
      <c r="Z944" s="4">
        <f ca="1">Table3[[#This Row],[Total Operating Time (minutes)]]/Table3[[#This Row],[Available Time(minutes)]]</f>
        <v>8.1999999999999993</v>
      </c>
      <c r="AA944" s="2">
        <f>Table3[[#This Row],[Good Units]]/Table3[[#This Row],[Units Produced]]</f>
        <v>0.9301204819277108</v>
      </c>
      <c r="AB944" s="2">
        <f>Table3[[#This Row],[Scrap Units]]/Table3[[#This Row],[Units Produced]]</f>
        <v>1.9277108433734941E-2</v>
      </c>
      <c r="AC944" s="4">
        <f>Table3[[#This Row],[Units Produced]]/Table3[[#This Row],[Shift]]</f>
        <v>207.5</v>
      </c>
      <c r="AD944" s="2">
        <f>Table3[[#This Row],[Units Produced]]/Table3[[#This Row],[Max Capacity]]</f>
        <v>0.62783661119515888</v>
      </c>
      <c r="AE944" s="4">
        <f>Table3[[#This Row],[Repair Time (minutes)]]/Table3[[#This Row],[Number of Repairs]]</f>
        <v>8.3333333333333339</v>
      </c>
      <c r="AF944" s="4">
        <f ca="1">Table3[[#This Row],[Total Operating Time (minutes)]]/Table3[[#This Row],[Number of failures]]</f>
        <v>191.33333333333334</v>
      </c>
      <c r="AG944" s="4">
        <f>Table3[[#This Row],[Orders Fulfilled]]/Table3[[#This Row],[Orders Received]]</f>
        <v>0.95454545454545459</v>
      </c>
      <c r="AH944" s="4">
        <f>Table3[[#This Row],[Units Produced]]/Table3[[#This Row],[Energy Consumed (kWh)]]</f>
        <v>2.3779509511803805</v>
      </c>
    </row>
    <row r="945" spans="1:34" x14ac:dyDescent="0.3">
      <c r="A945" s="1">
        <f t="shared" ca="1" si="56"/>
        <v>45153</v>
      </c>
      <c r="B945">
        <v>2</v>
      </c>
      <c r="C945" t="s">
        <v>19</v>
      </c>
      <c r="D945">
        <v>562</v>
      </c>
      <c r="E945">
        <v>540</v>
      </c>
      <c r="F945">
        <v>22</v>
      </c>
      <c r="G945">
        <f t="shared" ca="1" si="57"/>
        <v>66</v>
      </c>
      <c r="H945">
        <v>32</v>
      </c>
      <c r="I945">
        <v>500</v>
      </c>
      <c r="J945">
        <v>6</v>
      </c>
      <c r="K945">
        <v>107.54</v>
      </c>
      <c r="L945">
        <v>59</v>
      </c>
      <c r="M945">
        <v>55</v>
      </c>
      <c r="N945">
        <v>2.5299999999999998</v>
      </c>
      <c r="O945">
        <v>691</v>
      </c>
      <c r="P945">
        <f t="shared" ca="1" si="58"/>
        <v>2</v>
      </c>
      <c r="Q945">
        <v>22</v>
      </c>
      <c r="R945">
        <v>3</v>
      </c>
      <c r="S945">
        <v>5.04</v>
      </c>
      <c r="T945">
        <f t="shared" ca="1" si="59"/>
        <v>501</v>
      </c>
      <c r="U945" s="2">
        <f ca="1">Table3[[#This Row],[Total Operating Time (minutes)]]/Table3[[#This Row],[Production planning Time(minutes)]]</f>
        <v>0.99800399201596801</v>
      </c>
      <c r="V945" s="2">
        <f>Table3[[#This Row],[Units Produced]]/Table3[[#This Row],[Max Capacity]]</f>
        <v>0.81331403762662813</v>
      </c>
      <c r="W945" s="2">
        <f>Table3[[#This Row],[Good Units]]/Table3[[#This Row],[Units Produced]]</f>
        <v>0.96085409252669041</v>
      </c>
      <c r="X945" s="2">
        <f>Table3[[#This Row],[Total Operating Time (minutes)]]/Table3[[#This Row],[Units Produced]]</f>
        <v>0.88967971530249113</v>
      </c>
      <c r="Y945" s="2">
        <f>Table3[[#This Row],[Defective Units]]/Table3[[#This Row],[Units Produced]]</f>
        <v>3.9145907473309607E-2</v>
      </c>
      <c r="Z945" s="4">
        <f ca="1">Table3[[#This Row],[Total Operating Time (minutes)]]/Table3[[#This Row],[Available Time(minutes)]]</f>
        <v>7.5757575757575761</v>
      </c>
      <c r="AA945" s="2">
        <f>Table3[[#This Row],[Good Units]]/Table3[[#This Row],[Units Produced]]</f>
        <v>0.96085409252669041</v>
      </c>
      <c r="AB945" s="2">
        <f>Table3[[#This Row],[Scrap Units]]/Table3[[#This Row],[Units Produced]]</f>
        <v>1.0676156583629894E-2</v>
      </c>
      <c r="AC945" s="4">
        <f>Table3[[#This Row],[Units Produced]]/Table3[[#This Row],[Shift]]</f>
        <v>281</v>
      </c>
      <c r="AD945" s="2">
        <f>Table3[[#This Row],[Units Produced]]/Table3[[#This Row],[Max Capacity]]</f>
        <v>0.81331403762662813</v>
      </c>
      <c r="AE945" s="4">
        <f>Table3[[#This Row],[Repair Time (minutes)]]/Table3[[#This Row],[Number of Repairs]]</f>
        <v>7.333333333333333</v>
      </c>
      <c r="AF945" s="4">
        <f ca="1">Table3[[#This Row],[Total Operating Time (minutes)]]/Table3[[#This Row],[Number of failures]]</f>
        <v>250</v>
      </c>
      <c r="AG945" s="4">
        <f>Table3[[#This Row],[Orders Fulfilled]]/Table3[[#This Row],[Orders Received]]</f>
        <v>1.0727272727272728</v>
      </c>
      <c r="AH945" s="4">
        <f>Table3[[#This Row],[Units Produced]]/Table3[[#This Row],[Energy Consumed (kWh)]]</f>
        <v>5.2259624325832243</v>
      </c>
    </row>
    <row r="946" spans="1:34" x14ac:dyDescent="0.3">
      <c r="A946" s="1">
        <f t="shared" ca="1" si="56"/>
        <v>45256</v>
      </c>
      <c r="B946">
        <v>3</v>
      </c>
      <c r="C946" t="s">
        <v>20</v>
      </c>
      <c r="D946">
        <v>670</v>
      </c>
      <c r="E946">
        <v>645</v>
      </c>
      <c r="F946">
        <v>25</v>
      </c>
      <c r="G946">
        <f t="shared" ca="1" si="57"/>
        <v>61</v>
      </c>
      <c r="H946">
        <v>30</v>
      </c>
      <c r="I946">
        <v>448</v>
      </c>
      <c r="J946">
        <v>4</v>
      </c>
      <c r="K946">
        <v>130.30000000000001</v>
      </c>
      <c r="L946">
        <v>57</v>
      </c>
      <c r="M946">
        <v>70</v>
      </c>
      <c r="N946">
        <v>2.37</v>
      </c>
      <c r="O946">
        <v>697</v>
      </c>
      <c r="P946">
        <f t="shared" ca="1" si="58"/>
        <v>4</v>
      </c>
      <c r="Q946">
        <v>24</v>
      </c>
      <c r="R946">
        <v>4</v>
      </c>
      <c r="S946">
        <v>7.61</v>
      </c>
      <c r="T946">
        <f t="shared" ca="1" si="59"/>
        <v>563</v>
      </c>
      <c r="U946" s="2">
        <f ca="1">Table3[[#This Row],[Total Operating Time (minutes)]]/Table3[[#This Row],[Production planning Time(minutes)]]</f>
        <v>0.79573712255772644</v>
      </c>
      <c r="V946" s="2">
        <f>Table3[[#This Row],[Units Produced]]/Table3[[#This Row],[Max Capacity]]</f>
        <v>0.96126255380200865</v>
      </c>
      <c r="W946" s="2">
        <f>Table3[[#This Row],[Good Units]]/Table3[[#This Row],[Units Produced]]</f>
        <v>0.96268656716417911</v>
      </c>
      <c r="X946" s="2">
        <f>Table3[[#This Row],[Total Operating Time (minutes)]]/Table3[[#This Row],[Units Produced]]</f>
        <v>0.66865671641791047</v>
      </c>
      <c r="Y946" s="2">
        <f>Table3[[#This Row],[Defective Units]]/Table3[[#This Row],[Units Produced]]</f>
        <v>3.7313432835820892E-2</v>
      </c>
      <c r="Z946" s="4">
        <f ca="1">Table3[[#This Row],[Total Operating Time (minutes)]]/Table3[[#This Row],[Available Time(minutes)]]</f>
        <v>7.3442622950819674</v>
      </c>
      <c r="AA946" s="2">
        <f>Table3[[#This Row],[Good Units]]/Table3[[#This Row],[Units Produced]]</f>
        <v>0.96268656716417911</v>
      </c>
      <c r="AB946" s="2">
        <f>Table3[[#This Row],[Scrap Units]]/Table3[[#This Row],[Units Produced]]</f>
        <v>5.9701492537313433E-3</v>
      </c>
      <c r="AC946" s="4">
        <f>Table3[[#This Row],[Units Produced]]/Table3[[#This Row],[Shift]]</f>
        <v>223.33333333333334</v>
      </c>
      <c r="AD946" s="2">
        <f>Table3[[#This Row],[Units Produced]]/Table3[[#This Row],[Max Capacity]]</f>
        <v>0.96126255380200865</v>
      </c>
      <c r="AE946" s="4">
        <f>Table3[[#This Row],[Repair Time (minutes)]]/Table3[[#This Row],[Number of Repairs]]</f>
        <v>6</v>
      </c>
      <c r="AF946" s="4">
        <f ca="1">Table3[[#This Row],[Total Operating Time (minutes)]]/Table3[[#This Row],[Number of failures]]</f>
        <v>112</v>
      </c>
      <c r="AG946" s="4">
        <f>Table3[[#This Row],[Orders Fulfilled]]/Table3[[#This Row],[Orders Received]]</f>
        <v>0.81428571428571428</v>
      </c>
      <c r="AH946" s="4">
        <f>Table3[[#This Row],[Units Produced]]/Table3[[#This Row],[Energy Consumed (kWh)]]</f>
        <v>5.141980046047582</v>
      </c>
    </row>
    <row r="947" spans="1:34" x14ac:dyDescent="0.3">
      <c r="A947" s="1">
        <f t="shared" ca="1" si="56"/>
        <v>45161</v>
      </c>
      <c r="B947">
        <v>1</v>
      </c>
      <c r="C947" t="s">
        <v>19</v>
      </c>
      <c r="D947">
        <v>508</v>
      </c>
      <c r="E947">
        <v>478</v>
      </c>
      <c r="F947">
        <v>30</v>
      </c>
      <c r="G947">
        <f t="shared" ca="1" si="57"/>
        <v>69</v>
      </c>
      <c r="H947">
        <v>34</v>
      </c>
      <c r="I947">
        <v>578</v>
      </c>
      <c r="J947">
        <v>8</v>
      </c>
      <c r="K947">
        <v>102.36</v>
      </c>
      <c r="L947">
        <v>30</v>
      </c>
      <c r="M947">
        <v>32</v>
      </c>
      <c r="N947">
        <v>3.13</v>
      </c>
      <c r="O947">
        <v>639</v>
      </c>
      <c r="P947">
        <f t="shared" ca="1" si="58"/>
        <v>1</v>
      </c>
      <c r="Q947">
        <v>28</v>
      </c>
      <c r="R947">
        <v>2</v>
      </c>
      <c r="S947">
        <v>3.54</v>
      </c>
      <c r="T947">
        <f t="shared" ca="1" si="59"/>
        <v>565</v>
      </c>
      <c r="U947" s="2">
        <f ca="1">Table3[[#This Row],[Total Operating Time (minutes)]]/Table3[[#This Row],[Production planning Time(minutes)]]</f>
        <v>1.023008849557522</v>
      </c>
      <c r="V947" s="2">
        <f>Table3[[#This Row],[Units Produced]]/Table3[[#This Row],[Max Capacity]]</f>
        <v>0.79499217527386545</v>
      </c>
      <c r="W947" s="2">
        <f>Table3[[#This Row],[Good Units]]/Table3[[#This Row],[Units Produced]]</f>
        <v>0.94094488188976377</v>
      </c>
      <c r="X947" s="2">
        <f>Table3[[#This Row],[Total Operating Time (minutes)]]/Table3[[#This Row],[Units Produced]]</f>
        <v>1.1377952755905512</v>
      </c>
      <c r="Y947" s="2">
        <f>Table3[[#This Row],[Defective Units]]/Table3[[#This Row],[Units Produced]]</f>
        <v>5.905511811023622E-2</v>
      </c>
      <c r="Z947" s="4">
        <f ca="1">Table3[[#This Row],[Total Operating Time (minutes)]]/Table3[[#This Row],[Available Time(minutes)]]</f>
        <v>8.3768115942028984</v>
      </c>
      <c r="AA947" s="2">
        <f>Table3[[#This Row],[Good Units]]/Table3[[#This Row],[Units Produced]]</f>
        <v>0.94094488188976377</v>
      </c>
      <c r="AB947" s="2">
        <f>Table3[[#This Row],[Scrap Units]]/Table3[[#This Row],[Units Produced]]</f>
        <v>1.5748031496062992E-2</v>
      </c>
      <c r="AC947" s="4">
        <f>Table3[[#This Row],[Units Produced]]/Table3[[#This Row],[Shift]]</f>
        <v>508</v>
      </c>
      <c r="AD947" s="2">
        <f>Table3[[#This Row],[Units Produced]]/Table3[[#This Row],[Max Capacity]]</f>
        <v>0.79499217527386545</v>
      </c>
      <c r="AE947" s="4">
        <f>Table3[[#This Row],[Repair Time (minutes)]]/Table3[[#This Row],[Number of Repairs]]</f>
        <v>14</v>
      </c>
      <c r="AF947" s="4">
        <f ca="1">Table3[[#This Row],[Total Operating Time (minutes)]]/Table3[[#This Row],[Number of failures]]</f>
        <v>578</v>
      </c>
      <c r="AG947" s="4">
        <f>Table3[[#This Row],[Orders Fulfilled]]/Table3[[#This Row],[Orders Received]]</f>
        <v>0.9375</v>
      </c>
      <c r="AH947" s="4">
        <f>Table3[[#This Row],[Units Produced]]/Table3[[#This Row],[Energy Consumed (kWh)]]</f>
        <v>4.9628761234857368</v>
      </c>
    </row>
    <row r="948" spans="1:34" x14ac:dyDescent="0.3">
      <c r="A948" s="1">
        <f t="shared" ca="1" si="56"/>
        <v>45188</v>
      </c>
      <c r="B948">
        <v>3</v>
      </c>
      <c r="C948" t="s">
        <v>18</v>
      </c>
      <c r="D948">
        <v>674</v>
      </c>
      <c r="E948">
        <v>657</v>
      </c>
      <c r="F948">
        <v>17</v>
      </c>
      <c r="G948">
        <f t="shared" ca="1" si="57"/>
        <v>68</v>
      </c>
      <c r="H948">
        <v>45</v>
      </c>
      <c r="I948">
        <v>455</v>
      </c>
      <c r="J948">
        <v>4</v>
      </c>
      <c r="K948">
        <v>164.82</v>
      </c>
      <c r="L948">
        <v>56</v>
      </c>
      <c r="M948">
        <v>67</v>
      </c>
      <c r="N948">
        <v>3.38</v>
      </c>
      <c r="O948">
        <v>669</v>
      </c>
      <c r="P948">
        <f t="shared" ca="1" si="58"/>
        <v>3</v>
      </c>
      <c r="Q948">
        <v>24</v>
      </c>
      <c r="R948">
        <v>4</v>
      </c>
      <c r="S948">
        <v>5.14</v>
      </c>
      <c r="T948">
        <f t="shared" ca="1" si="59"/>
        <v>540</v>
      </c>
      <c r="U948" s="2">
        <f ca="1">Table3[[#This Row],[Total Operating Time (minutes)]]/Table3[[#This Row],[Production planning Time(minutes)]]</f>
        <v>0.84259259259259256</v>
      </c>
      <c r="V948" s="2">
        <f>Table3[[#This Row],[Units Produced]]/Table3[[#This Row],[Max Capacity]]</f>
        <v>1.007473841554559</v>
      </c>
      <c r="W948" s="2">
        <f>Table3[[#This Row],[Good Units]]/Table3[[#This Row],[Units Produced]]</f>
        <v>0.97477744807121658</v>
      </c>
      <c r="X948" s="2">
        <f>Table3[[#This Row],[Total Operating Time (minutes)]]/Table3[[#This Row],[Units Produced]]</f>
        <v>0.67507418397626118</v>
      </c>
      <c r="Y948" s="2">
        <f>Table3[[#This Row],[Defective Units]]/Table3[[#This Row],[Units Produced]]</f>
        <v>2.5222551928783383E-2</v>
      </c>
      <c r="Z948" s="4">
        <f ca="1">Table3[[#This Row],[Total Operating Time (minutes)]]/Table3[[#This Row],[Available Time(minutes)]]</f>
        <v>6.6911764705882355</v>
      </c>
      <c r="AA948" s="2">
        <f>Table3[[#This Row],[Good Units]]/Table3[[#This Row],[Units Produced]]</f>
        <v>0.97477744807121658</v>
      </c>
      <c r="AB948" s="2">
        <f>Table3[[#This Row],[Scrap Units]]/Table3[[#This Row],[Units Produced]]</f>
        <v>5.9347181008902079E-3</v>
      </c>
      <c r="AC948" s="4">
        <f>Table3[[#This Row],[Units Produced]]/Table3[[#This Row],[Shift]]</f>
        <v>224.66666666666666</v>
      </c>
      <c r="AD948" s="2">
        <f>Table3[[#This Row],[Units Produced]]/Table3[[#This Row],[Max Capacity]]</f>
        <v>1.007473841554559</v>
      </c>
      <c r="AE948" s="4">
        <f>Table3[[#This Row],[Repair Time (minutes)]]/Table3[[#This Row],[Number of Repairs]]</f>
        <v>6</v>
      </c>
      <c r="AF948" s="4">
        <f ca="1">Table3[[#This Row],[Total Operating Time (minutes)]]/Table3[[#This Row],[Number of failures]]</f>
        <v>151.66666666666666</v>
      </c>
      <c r="AG948" s="4">
        <f>Table3[[#This Row],[Orders Fulfilled]]/Table3[[#This Row],[Orders Received]]</f>
        <v>0.83582089552238803</v>
      </c>
      <c r="AH948" s="4">
        <f>Table3[[#This Row],[Units Produced]]/Table3[[#This Row],[Energy Consumed (kWh)]]</f>
        <v>4.0893095498119161</v>
      </c>
    </row>
    <row r="949" spans="1:34" x14ac:dyDescent="0.3">
      <c r="A949" s="1">
        <f t="shared" ca="1" si="56"/>
        <v>44965</v>
      </c>
      <c r="B949">
        <v>2</v>
      </c>
      <c r="C949" t="s">
        <v>19</v>
      </c>
      <c r="D949">
        <v>589</v>
      </c>
      <c r="E949">
        <v>566</v>
      </c>
      <c r="F949">
        <v>23</v>
      </c>
      <c r="G949">
        <f t="shared" ca="1" si="57"/>
        <v>64</v>
      </c>
      <c r="H949">
        <v>15</v>
      </c>
      <c r="I949">
        <v>521</v>
      </c>
      <c r="J949">
        <v>4</v>
      </c>
      <c r="K949">
        <v>125.98</v>
      </c>
      <c r="L949">
        <v>43</v>
      </c>
      <c r="M949">
        <v>49</v>
      </c>
      <c r="N949">
        <v>2.58</v>
      </c>
      <c r="O949">
        <v>633</v>
      </c>
      <c r="P949">
        <f t="shared" ca="1" si="58"/>
        <v>7</v>
      </c>
      <c r="Q949">
        <v>40</v>
      </c>
      <c r="R949">
        <v>4</v>
      </c>
      <c r="S949">
        <v>6.51</v>
      </c>
      <c r="T949">
        <f t="shared" ca="1" si="59"/>
        <v>506</v>
      </c>
      <c r="U949" s="2">
        <f ca="1">Table3[[#This Row],[Total Operating Time (minutes)]]/Table3[[#This Row],[Production planning Time(minutes)]]</f>
        <v>1.0296442687747036</v>
      </c>
      <c r="V949" s="2">
        <f>Table3[[#This Row],[Units Produced]]/Table3[[#This Row],[Max Capacity]]</f>
        <v>0.93048973143759872</v>
      </c>
      <c r="W949" s="2">
        <f>Table3[[#This Row],[Good Units]]/Table3[[#This Row],[Units Produced]]</f>
        <v>0.96095076400679114</v>
      </c>
      <c r="X949" s="2">
        <f>Table3[[#This Row],[Total Operating Time (minutes)]]/Table3[[#This Row],[Units Produced]]</f>
        <v>0.88455008488964348</v>
      </c>
      <c r="Y949" s="2">
        <f>Table3[[#This Row],[Defective Units]]/Table3[[#This Row],[Units Produced]]</f>
        <v>3.9049235993208829E-2</v>
      </c>
      <c r="Z949" s="4">
        <f ca="1">Table3[[#This Row],[Total Operating Time (minutes)]]/Table3[[#This Row],[Available Time(minutes)]]</f>
        <v>8.140625</v>
      </c>
      <c r="AA949" s="2">
        <f>Table3[[#This Row],[Good Units]]/Table3[[#This Row],[Units Produced]]</f>
        <v>0.96095076400679114</v>
      </c>
      <c r="AB949" s="2">
        <f>Table3[[#This Row],[Scrap Units]]/Table3[[#This Row],[Units Produced]]</f>
        <v>6.7911714770797962E-3</v>
      </c>
      <c r="AC949" s="4">
        <f>Table3[[#This Row],[Units Produced]]/Table3[[#This Row],[Shift]]</f>
        <v>294.5</v>
      </c>
      <c r="AD949" s="2">
        <f>Table3[[#This Row],[Units Produced]]/Table3[[#This Row],[Max Capacity]]</f>
        <v>0.93048973143759872</v>
      </c>
      <c r="AE949" s="4">
        <f>Table3[[#This Row],[Repair Time (minutes)]]/Table3[[#This Row],[Number of Repairs]]</f>
        <v>10</v>
      </c>
      <c r="AF949" s="4">
        <f ca="1">Table3[[#This Row],[Total Operating Time (minutes)]]/Table3[[#This Row],[Number of failures]]</f>
        <v>74.428571428571431</v>
      </c>
      <c r="AG949" s="4">
        <f>Table3[[#This Row],[Orders Fulfilled]]/Table3[[#This Row],[Orders Received]]</f>
        <v>0.87755102040816324</v>
      </c>
      <c r="AH949" s="4">
        <f>Table3[[#This Row],[Units Produced]]/Table3[[#This Row],[Energy Consumed (kWh)]]</f>
        <v>4.6753452929036357</v>
      </c>
    </row>
    <row r="950" spans="1:34" x14ac:dyDescent="0.3">
      <c r="A950" s="1">
        <f t="shared" ca="1" si="56"/>
        <v>44951</v>
      </c>
      <c r="B950">
        <v>2</v>
      </c>
      <c r="C950" t="s">
        <v>19</v>
      </c>
      <c r="D950">
        <v>540</v>
      </c>
      <c r="E950">
        <v>513</v>
      </c>
      <c r="F950">
        <v>27</v>
      </c>
      <c r="G950">
        <f t="shared" ca="1" si="57"/>
        <v>65</v>
      </c>
      <c r="H950">
        <v>15</v>
      </c>
      <c r="I950">
        <v>576</v>
      </c>
      <c r="J950">
        <v>1</v>
      </c>
      <c r="K950">
        <v>126</v>
      </c>
      <c r="L950">
        <v>36</v>
      </c>
      <c r="M950">
        <v>46</v>
      </c>
      <c r="N950">
        <v>3.02</v>
      </c>
      <c r="O950">
        <v>633</v>
      </c>
      <c r="P950">
        <f t="shared" ca="1" si="58"/>
        <v>7</v>
      </c>
      <c r="Q950">
        <v>28</v>
      </c>
      <c r="R950">
        <v>2</v>
      </c>
      <c r="S950">
        <v>7.58</v>
      </c>
      <c r="T950">
        <f t="shared" ca="1" si="59"/>
        <v>583</v>
      </c>
      <c r="U950" s="2">
        <f ca="1">Table3[[#This Row],[Total Operating Time (minutes)]]/Table3[[#This Row],[Production planning Time(minutes)]]</f>
        <v>0.98799313893653518</v>
      </c>
      <c r="V950" s="2">
        <f>Table3[[#This Row],[Units Produced]]/Table3[[#This Row],[Max Capacity]]</f>
        <v>0.85308056872037918</v>
      </c>
      <c r="W950" s="2">
        <f>Table3[[#This Row],[Good Units]]/Table3[[#This Row],[Units Produced]]</f>
        <v>0.95</v>
      </c>
      <c r="X950" s="2">
        <f>Table3[[#This Row],[Total Operating Time (minutes)]]/Table3[[#This Row],[Units Produced]]</f>
        <v>1.0666666666666667</v>
      </c>
      <c r="Y950" s="2">
        <f>Table3[[#This Row],[Defective Units]]/Table3[[#This Row],[Units Produced]]</f>
        <v>0.05</v>
      </c>
      <c r="Z950" s="4">
        <f ca="1">Table3[[#This Row],[Total Operating Time (minutes)]]/Table3[[#This Row],[Available Time(minutes)]]</f>
        <v>8.861538461538462</v>
      </c>
      <c r="AA950" s="2">
        <f>Table3[[#This Row],[Good Units]]/Table3[[#This Row],[Units Produced]]</f>
        <v>0.95</v>
      </c>
      <c r="AB950" s="2">
        <f>Table3[[#This Row],[Scrap Units]]/Table3[[#This Row],[Units Produced]]</f>
        <v>1.8518518518518519E-3</v>
      </c>
      <c r="AC950" s="4">
        <f>Table3[[#This Row],[Units Produced]]/Table3[[#This Row],[Shift]]</f>
        <v>270</v>
      </c>
      <c r="AD950" s="2">
        <f>Table3[[#This Row],[Units Produced]]/Table3[[#This Row],[Max Capacity]]</f>
        <v>0.85308056872037918</v>
      </c>
      <c r="AE950" s="4">
        <f>Table3[[#This Row],[Repair Time (minutes)]]/Table3[[#This Row],[Number of Repairs]]</f>
        <v>14</v>
      </c>
      <c r="AF950" s="4">
        <f ca="1">Table3[[#This Row],[Total Operating Time (minutes)]]/Table3[[#This Row],[Number of failures]]</f>
        <v>82.285714285714292</v>
      </c>
      <c r="AG950" s="4">
        <f>Table3[[#This Row],[Orders Fulfilled]]/Table3[[#This Row],[Orders Received]]</f>
        <v>0.78260869565217395</v>
      </c>
      <c r="AH950" s="4">
        <f>Table3[[#This Row],[Units Produced]]/Table3[[#This Row],[Energy Consumed (kWh)]]</f>
        <v>4.2857142857142856</v>
      </c>
    </row>
    <row r="951" spans="1:34" x14ac:dyDescent="0.3">
      <c r="A951" s="1">
        <f t="shared" ca="1" si="56"/>
        <v>45018</v>
      </c>
      <c r="B951">
        <v>2</v>
      </c>
      <c r="C951" t="s">
        <v>21</v>
      </c>
      <c r="D951">
        <v>535</v>
      </c>
      <c r="E951">
        <v>519</v>
      </c>
      <c r="F951">
        <v>16</v>
      </c>
      <c r="G951">
        <f t="shared" ca="1" si="57"/>
        <v>62</v>
      </c>
      <c r="H951">
        <v>24</v>
      </c>
      <c r="I951">
        <v>504</v>
      </c>
      <c r="J951">
        <v>2</v>
      </c>
      <c r="K951">
        <v>176.92</v>
      </c>
      <c r="L951">
        <v>55</v>
      </c>
      <c r="M951">
        <v>30</v>
      </c>
      <c r="N951">
        <v>3.37</v>
      </c>
      <c r="O951">
        <v>662</v>
      </c>
      <c r="P951">
        <f t="shared" ca="1" si="58"/>
        <v>5</v>
      </c>
      <c r="Q951">
        <v>26</v>
      </c>
      <c r="R951">
        <v>5</v>
      </c>
      <c r="S951">
        <v>7.88</v>
      </c>
      <c r="T951">
        <f t="shared" ca="1" si="59"/>
        <v>542</v>
      </c>
      <c r="U951" s="2">
        <f ca="1">Table3[[#This Row],[Total Operating Time (minutes)]]/Table3[[#This Row],[Production planning Time(minutes)]]</f>
        <v>0.92988929889298888</v>
      </c>
      <c r="V951" s="2">
        <f>Table3[[#This Row],[Units Produced]]/Table3[[#This Row],[Max Capacity]]</f>
        <v>0.80815709969788518</v>
      </c>
      <c r="W951" s="2">
        <f>Table3[[#This Row],[Good Units]]/Table3[[#This Row],[Units Produced]]</f>
        <v>0.97009345794392521</v>
      </c>
      <c r="X951" s="2">
        <f>Table3[[#This Row],[Total Operating Time (minutes)]]/Table3[[#This Row],[Units Produced]]</f>
        <v>0.94205607476635511</v>
      </c>
      <c r="Y951" s="2">
        <f>Table3[[#This Row],[Defective Units]]/Table3[[#This Row],[Units Produced]]</f>
        <v>2.9906542056074768E-2</v>
      </c>
      <c r="Z951" s="4">
        <f ca="1">Table3[[#This Row],[Total Operating Time (minutes)]]/Table3[[#This Row],[Available Time(minutes)]]</f>
        <v>8.129032258064516</v>
      </c>
      <c r="AA951" s="2">
        <f>Table3[[#This Row],[Good Units]]/Table3[[#This Row],[Units Produced]]</f>
        <v>0.97009345794392521</v>
      </c>
      <c r="AB951" s="2">
        <f>Table3[[#This Row],[Scrap Units]]/Table3[[#This Row],[Units Produced]]</f>
        <v>3.7383177570093459E-3</v>
      </c>
      <c r="AC951" s="4">
        <f>Table3[[#This Row],[Units Produced]]/Table3[[#This Row],[Shift]]</f>
        <v>267.5</v>
      </c>
      <c r="AD951" s="2">
        <f>Table3[[#This Row],[Units Produced]]/Table3[[#This Row],[Max Capacity]]</f>
        <v>0.80815709969788518</v>
      </c>
      <c r="AE951" s="4">
        <f>Table3[[#This Row],[Repair Time (minutes)]]/Table3[[#This Row],[Number of Repairs]]</f>
        <v>5.2</v>
      </c>
      <c r="AF951" s="4">
        <f ca="1">Table3[[#This Row],[Total Operating Time (minutes)]]/Table3[[#This Row],[Number of failures]]</f>
        <v>100.8</v>
      </c>
      <c r="AG951" s="4">
        <f>Table3[[#This Row],[Orders Fulfilled]]/Table3[[#This Row],[Orders Received]]</f>
        <v>1.8333333333333333</v>
      </c>
      <c r="AH951" s="4">
        <f>Table3[[#This Row],[Units Produced]]/Table3[[#This Row],[Energy Consumed (kWh)]]</f>
        <v>3.0239656341849424</v>
      </c>
    </row>
    <row r="952" spans="1:34" x14ac:dyDescent="0.3">
      <c r="A952" s="1">
        <f t="shared" ca="1" si="56"/>
        <v>45134</v>
      </c>
      <c r="B952">
        <v>3</v>
      </c>
      <c r="C952" t="s">
        <v>17</v>
      </c>
      <c r="D952">
        <v>502</v>
      </c>
      <c r="E952">
        <v>491</v>
      </c>
      <c r="F952">
        <v>11</v>
      </c>
      <c r="G952">
        <f t="shared" ca="1" si="57"/>
        <v>65</v>
      </c>
      <c r="H952">
        <v>34</v>
      </c>
      <c r="I952">
        <v>451</v>
      </c>
      <c r="J952">
        <v>9</v>
      </c>
      <c r="K952">
        <v>119.41</v>
      </c>
      <c r="L952">
        <v>46</v>
      </c>
      <c r="M952">
        <v>40</v>
      </c>
      <c r="N952">
        <v>3.54</v>
      </c>
      <c r="O952">
        <v>622</v>
      </c>
      <c r="P952">
        <f t="shared" ca="1" si="58"/>
        <v>6</v>
      </c>
      <c r="Q952">
        <v>34</v>
      </c>
      <c r="R952">
        <v>5</v>
      </c>
      <c r="S952">
        <v>3.17</v>
      </c>
      <c r="T952">
        <f t="shared" ca="1" si="59"/>
        <v>545</v>
      </c>
      <c r="U952" s="2">
        <f ca="1">Table3[[#This Row],[Total Operating Time (minutes)]]/Table3[[#This Row],[Production planning Time(minutes)]]</f>
        <v>0.8275229357798165</v>
      </c>
      <c r="V952" s="2">
        <f>Table3[[#This Row],[Units Produced]]/Table3[[#This Row],[Max Capacity]]</f>
        <v>0.80707395498392287</v>
      </c>
      <c r="W952" s="2">
        <f>Table3[[#This Row],[Good Units]]/Table3[[#This Row],[Units Produced]]</f>
        <v>0.97808764940239046</v>
      </c>
      <c r="X952" s="2">
        <f>Table3[[#This Row],[Total Operating Time (minutes)]]/Table3[[#This Row],[Units Produced]]</f>
        <v>0.89840637450199201</v>
      </c>
      <c r="Y952" s="2">
        <f>Table3[[#This Row],[Defective Units]]/Table3[[#This Row],[Units Produced]]</f>
        <v>2.1912350597609563E-2</v>
      </c>
      <c r="Z952" s="4">
        <f ca="1">Table3[[#This Row],[Total Operating Time (minutes)]]/Table3[[#This Row],[Available Time(minutes)]]</f>
        <v>6.9384615384615387</v>
      </c>
      <c r="AA952" s="2">
        <f>Table3[[#This Row],[Good Units]]/Table3[[#This Row],[Units Produced]]</f>
        <v>0.97808764940239046</v>
      </c>
      <c r="AB952" s="2">
        <f>Table3[[#This Row],[Scrap Units]]/Table3[[#This Row],[Units Produced]]</f>
        <v>1.7928286852589643E-2</v>
      </c>
      <c r="AC952" s="4">
        <f>Table3[[#This Row],[Units Produced]]/Table3[[#This Row],[Shift]]</f>
        <v>167.33333333333334</v>
      </c>
      <c r="AD952" s="2">
        <f>Table3[[#This Row],[Units Produced]]/Table3[[#This Row],[Max Capacity]]</f>
        <v>0.80707395498392287</v>
      </c>
      <c r="AE952" s="4">
        <f>Table3[[#This Row],[Repair Time (minutes)]]/Table3[[#This Row],[Number of Repairs]]</f>
        <v>6.8</v>
      </c>
      <c r="AF952" s="4">
        <f ca="1">Table3[[#This Row],[Total Operating Time (minutes)]]/Table3[[#This Row],[Number of failures]]</f>
        <v>75.166666666666671</v>
      </c>
      <c r="AG952" s="4">
        <f>Table3[[#This Row],[Orders Fulfilled]]/Table3[[#This Row],[Orders Received]]</f>
        <v>1.1499999999999999</v>
      </c>
      <c r="AH952" s="4">
        <f>Table3[[#This Row],[Units Produced]]/Table3[[#This Row],[Energy Consumed (kWh)]]</f>
        <v>4.2040030148228791</v>
      </c>
    </row>
    <row r="953" spans="1:34" x14ac:dyDescent="0.3">
      <c r="A953" s="1">
        <f t="shared" ca="1" si="56"/>
        <v>45299</v>
      </c>
      <c r="B953">
        <v>1</v>
      </c>
      <c r="C953" t="s">
        <v>20</v>
      </c>
      <c r="D953">
        <v>544</v>
      </c>
      <c r="E953">
        <v>526</v>
      </c>
      <c r="F953">
        <v>18</v>
      </c>
      <c r="G953">
        <f t="shared" ca="1" si="57"/>
        <v>61</v>
      </c>
      <c r="H953">
        <v>49</v>
      </c>
      <c r="I953">
        <v>560</v>
      </c>
      <c r="J953">
        <v>5</v>
      </c>
      <c r="K953">
        <v>193.92</v>
      </c>
      <c r="L953">
        <v>52</v>
      </c>
      <c r="M953">
        <v>51</v>
      </c>
      <c r="N953">
        <v>3.8</v>
      </c>
      <c r="O953">
        <v>641</v>
      </c>
      <c r="P953">
        <f t="shared" ca="1" si="58"/>
        <v>2</v>
      </c>
      <c r="Q953">
        <v>28</v>
      </c>
      <c r="R953">
        <v>2</v>
      </c>
      <c r="S953">
        <v>3.62</v>
      </c>
      <c r="T953">
        <f t="shared" ca="1" si="59"/>
        <v>506</v>
      </c>
      <c r="U953" s="2">
        <f ca="1">Table3[[#This Row],[Total Operating Time (minutes)]]/Table3[[#This Row],[Production planning Time(minutes)]]</f>
        <v>1.1067193675889329</v>
      </c>
      <c r="V953" s="2">
        <f>Table3[[#This Row],[Units Produced]]/Table3[[#This Row],[Max Capacity]]</f>
        <v>0.84867394695787834</v>
      </c>
      <c r="W953" s="2">
        <f>Table3[[#This Row],[Good Units]]/Table3[[#This Row],[Units Produced]]</f>
        <v>0.96691176470588236</v>
      </c>
      <c r="X953" s="2">
        <f>Table3[[#This Row],[Total Operating Time (minutes)]]/Table3[[#This Row],[Units Produced]]</f>
        <v>1.0294117647058822</v>
      </c>
      <c r="Y953" s="2">
        <f>Table3[[#This Row],[Defective Units]]/Table3[[#This Row],[Units Produced]]</f>
        <v>3.3088235294117647E-2</v>
      </c>
      <c r="Z953" s="4">
        <f ca="1">Table3[[#This Row],[Total Operating Time (minutes)]]/Table3[[#This Row],[Available Time(minutes)]]</f>
        <v>9.1803278688524586</v>
      </c>
      <c r="AA953" s="2">
        <f>Table3[[#This Row],[Good Units]]/Table3[[#This Row],[Units Produced]]</f>
        <v>0.96691176470588236</v>
      </c>
      <c r="AB953" s="2">
        <f>Table3[[#This Row],[Scrap Units]]/Table3[[#This Row],[Units Produced]]</f>
        <v>9.1911764705882356E-3</v>
      </c>
      <c r="AC953" s="4">
        <f>Table3[[#This Row],[Units Produced]]/Table3[[#This Row],[Shift]]</f>
        <v>544</v>
      </c>
      <c r="AD953" s="2">
        <f>Table3[[#This Row],[Units Produced]]/Table3[[#This Row],[Max Capacity]]</f>
        <v>0.84867394695787834</v>
      </c>
      <c r="AE953" s="4">
        <f>Table3[[#This Row],[Repair Time (minutes)]]/Table3[[#This Row],[Number of Repairs]]</f>
        <v>14</v>
      </c>
      <c r="AF953" s="4">
        <f ca="1">Table3[[#This Row],[Total Operating Time (minutes)]]/Table3[[#This Row],[Number of failures]]</f>
        <v>280</v>
      </c>
      <c r="AG953" s="4">
        <f>Table3[[#This Row],[Orders Fulfilled]]/Table3[[#This Row],[Orders Received]]</f>
        <v>1.0196078431372548</v>
      </c>
      <c r="AH953" s="4">
        <f>Table3[[#This Row],[Units Produced]]/Table3[[#This Row],[Energy Consumed (kWh)]]</f>
        <v>2.8052805280528053</v>
      </c>
    </row>
    <row r="954" spans="1:34" x14ac:dyDescent="0.3">
      <c r="A954" s="1">
        <f t="shared" ca="1" si="56"/>
        <v>45143</v>
      </c>
      <c r="B954">
        <v>3</v>
      </c>
      <c r="C954" t="s">
        <v>17</v>
      </c>
      <c r="D954">
        <v>484</v>
      </c>
      <c r="E954">
        <v>456</v>
      </c>
      <c r="F954">
        <v>28</v>
      </c>
      <c r="G954">
        <f t="shared" ca="1" si="57"/>
        <v>67</v>
      </c>
      <c r="H954">
        <v>45</v>
      </c>
      <c r="I954">
        <v>446</v>
      </c>
      <c r="J954">
        <v>9</v>
      </c>
      <c r="K954">
        <v>121.82</v>
      </c>
      <c r="L954">
        <v>32</v>
      </c>
      <c r="M954">
        <v>36</v>
      </c>
      <c r="N954">
        <v>3.14</v>
      </c>
      <c r="O954">
        <v>659</v>
      </c>
      <c r="P954">
        <f t="shared" ca="1" si="58"/>
        <v>6</v>
      </c>
      <c r="Q954">
        <v>34</v>
      </c>
      <c r="R954">
        <v>5</v>
      </c>
      <c r="S954">
        <v>7.62</v>
      </c>
      <c r="T954">
        <f t="shared" ca="1" si="59"/>
        <v>515</v>
      </c>
      <c r="U954" s="2">
        <f ca="1">Table3[[#This Row],[Total Operating Time (minutes)]]/Table3[[#This Row],[Production planning Time(minutes)]]</f>
        <v>0.86601941747572819</v>
      </c>
      <c r="V954" s="2">
        <f>Table3[[#This Row],[Units Produced]]/Table3[[#This Row],[Max Capacity]]</f>
        <v>0.73444613050075869</v>
      </c>
      <c r="W954" s="2">
        <f>Table3[[#This Row],[Good Units]]/Table3[[#This Row],[Units Produced]]</f>
        <v>0.94214876033057848</v>
      </c>
      <c r="X954" s="2">
        <f>Table3[[#This Row],[Total Operating Time (minutes)]]/Table3[[#This Row],[Units Produced]]</f>
        <v>0.92148760330578516</v>
      </c>
      <c r="Y954" s="2">
        <f>Table3[[#This Row],[Defective Units]]/Table3[[#This Row],[Units Produced]]</f>
        <v>5.7851239669421489E-2</v>
      </c>
      <c r="Z954" s="4">
        <f ca="1">Table3[[#This Row],[Total Operating Time (minutes)]]/Table3[[#This Row],[Available Time(minutes)]]</f>
        <v>6.6567164179104479</v>
      </c>
      <c r="AA954" s="2">
        <f>Table3[[#This Row],[Good Units]]/Table3[[#This Row],[Units Produced]]</f>
        <v>0.94214876033057848</v>
      </c>
      <c r="AB954" s="2">
        <f>Table3[[#This Row],[Scrap Units]]/Table3[[#This Row],[Units Produced]]</f>
        <v>1.859504132231405E-2</v>
      </c>
      <c r="AC954" s="4">
        <f>Table3[[#This Row],[Units Produced]]/Table3[[#This Row],[Shift]]</f>
        <v>161.33333333333334</v>
      </c>
      <c r="AD954" s="2">
        <f>Table3[[#This Row],[Units Produced]]/Table3[[#This Row],[Max Capacity]]</f>
        <v>0.73444613050075869</v>
      </c>
      <c r="AE954" s="4">
        <f>Table3[[#This Row],[Repair Time (minutes)]]/Table3[[#This Row],[Number of Repairs]]</f>
        <v>6.8</v>
      </c>
      <c r="AF954" s="4">
        <f ca="1">Table3[[#This Row],[Total Operating Time (minutes)]]/Table3[[#This Row],[Number of failures]]</f>
        <v>74.333333333333329</v>
      </c>
      <c r="AG954" s="4">
        <f>Table3[[#This Row],[Orders Fulfilled]]/Table3[[#This Row],[Orders Received]]</f>
        <v>0.88888888888888884</v>
      </c>
      <c r="AH954" s="4">
        <f>Table3[[#This Row],[Units Produced]]/Table3[[#This Row],[Energy Consumed (kWh)]]</f>
        <v>3.9730750287309147</v>
      </c>
    </row>
    <row r="955" spans="1:34" x14ac:dyDescent="0.3">
      <c r="A955" s="1">
        <f t="shared" ca="1" si="56"/>
        <v>45171</v>
      </c>
      <c r="B955">
        <v>3</v>
      </c>
      <c r="C955" t="s">
        <v>21</v>
      </c>
      <c r="D955">
        <v>482</v>
      </c>
      <c r="E955">
        <v>456</v>
      </c>
      <c r="F955">
        <v>26</v>
      </c>
      <c r="G955">
        <f t="shared" ca="1" si="57"/>
        <v>65</v>
      </c>
      <c r="H955">
        <v>60</v>
      </c>
      <c r="I955">
        <v>539</v>
      </c>
      <c r="J955">
        <v>5</v>
      </c>
      <c r="K955">
        <v>140.35</v>
      </c>
      <c r="L955">
        <v>42</v>
      </c>
      <c r="M955">
        <v>39</v>
      </c>
      <c r="N955">
        <v>3.56</v>
      </c>
      <c r="O955">
        <v>623</v>
      </c>
      <c r="P955">
        <f t="shared" ca="1" si="58"/>
        <v>6</v>
      </c>
      <c r="Q955">
        <v>39</v>
      </c>
      <c r="R955">
        <v>4</v>
      </c>
      <c r="S955">
        <v>5.64</v>
      </c>
      <c r="T955">
        <f t="shared" ca="1" si="59"/>
        <v>555</v>
      </c>
      <c r="U955" s="2">
        <f ca="1">Table3[[#This Row],[Total Operating Time (minutes)]]/Table3[[#This Row],[Production planning Time(minutes)]]</f>
        <v>0.97117117117117113</v>
      </c>
      <c r="V955" s="2">
        <f>Table3[[#This Row],[Units Produced]]/Table3[[#This Row],[Max Capacity]]</f>
        <v>0.7736757624398074</v>
      </c>
      <c r="W955" s="2">
        <f>Table3[[#This Row],[Good Units]]/Table3[[#This Row],[Units Produced]]</f>
        <v>0.94605809128630702</v>
      </c>
      <c r="X955" s="2">
        <f>Table3[[#This Row],[Total Operating Time (minutes)]]/Table3[[#This Row],[Units Produced]]</f>
        <v>1.1182572614107884</v>
      </c>
      <c r="Y955" s="2">
        <f>Table3[[#This Row],[Defective Units]]/Table3[[#This Row],[Units Produced]]</f>
        <v>5.3941908713692949E-2</v>
      </c>
      <c r="Z955" s="4">
        <f ca="1">Table3[[#This Row],[Total Operating Time (minutes)]]/Table3[[#This Row],[Available Time(minutes)]]</f>
        <v>8.292307692307693</v>
      </c>
      <c r="AA955" s="2">
        <f>Table3[[#This Row],[Good Units]]/Table3[[#This Row],[Units Produced]]</f>
        <v>0.94605809128630702</v>
      </c>
      <c r="AB955" s="2">
        <f>Table3[[#This Row],[Scrap Units]]/Table3[[#This Row],[Units Produced]]</f>
        <v>1.0373443983402489E-2</v>
      </c>
      <c r="AC955" s="4">
        <f>Table3[[#This Row],[Units Produced]]/Table3[[#This Row],[Shift]]</f>
        <v>160.66666666666666</v>
      </c>
      <c r="AD955" s="2">
        <f>Table3[[#This Row],[Units Produced]]/Table3[[#This Row],[Max Capacity]]</f>
        <v>0.7736757624398074</v>
      </c>
      <c r="AE955" s="4">
        <f>Table3[[#This Row],[Repair Time (minutes)]]/Table3[[#This Row],[Number of Repairs]]</f>
        <v>9.75</v>
      </c>
      <c r="AF955" s="4">
        <f ca="1">Table3[[#This Row],[Total Operating Time (minutes)]]/Table3[[#This Row],[Number of failures]]</f>
        <v>89.833333333333329</v>
      </c>
      <c r="AG955" s="4">
        <f>Table3[[#This Row],[Orders Fulfilled]]/Table3[[#This Row],[Orders Received]]</f>
        <v>1.0769230769230769</v>
      </c>
      <c r="AH955" s="4">
        <f>Table3[[#This Row],[Units Produced]]/Table3[[#This Row],[Energy Consumed (kWh)]]</f>
        <v>3.4342714641966512</v>
      </c>
    </row>
    <row r="956" spans="1:34" x14ac:dyDescent="0.3">
      <c r="A956" s="1">
        <f t="shared" ca="1" si="56"/>
        <v>45170</v>
      </c>
      <c r="B956">
        <v>3</v>
      </c>
      <c r="C956" t="s">
        <v>20</v>
      </c>
      <c r="D956">
        <v>568</v>
      </c>
      <c r="E956">
        <v>555</v>
      </c>
      <c r="F956">
        <v>13</v>
      </c>
      <c r="G956">
        <f t="shared" ca="1" si="57"/>
        <v>69</v>
      </c>
      <c r="H956">
        <v>53</v>
      </c>
      <c r="I956">
        <v>449</v>
      </c>
      <c r="J956">
        <v>2</v>
      </c>
      <c r="K956">
        <v>119.77</v>
      </c>
      <c r="L956">
        <v>58</v>
      </c>
      <c r="M956">
        <v>55</v>
      </c>
      <c r="N956">
        <v>3.86</v>
      </c>
      <c r="O956">
        <v>664</v>
      </c>
      <c r="P956">
        <f t="shared" ca="1" si="58"/>
        <v>4</v>
      </c>
      <c r="Q956">
        <v>30</v>
      </c>
      <c r="R956">
        <v>1</v>
      </c>
      <c r="S956">
        <v>7.87</v>
      </c>
      <c r="T956">
        <f t="shared" ca="1" si="59"/>
        <v>564</v>
      </c>
      <c r="U956" s="2">
        <f ca="1">Table3[[#This Row],[Total Operating Time (minutes)]]/Table3[[#This Row],[Production planning Time(minutes)]]</f>
        <v>0.79609929078014185</v>
      </c>
      <c r="V956" s="2">
        <f>Table3[[#This Row],[Units Produced]]/Table3[[#This Row],[Max Capacity]]</f>
        <v>0.85542168674698793</v>
      </c>
      <c r="W956" s="2">
        <f>Table3[[#This Row],[Good Units]]/Table3[[#This Row],[Units Produced]]</f>
        <v>0.977112676056338</v>
      </c>
      <c r="X956" s="2">
        <f>Table3[[#This Row],[Total Operating Time (minutes)]]/Table3[[#This Row],[Units Produced]]</f>
        <v>0.79049295774647887</v>
      </c>
      <c r="Y956" s="2">
        <f>Table3[[#This Row],[Defective Units]]/Table3[[#This Row],[Units Produced]]</f>
        <v>2.2887323943661973E-2</v>
      </c>
      <c r="Z956" s="4">
        <f ca="1">Table3[[#This Row],[Total Operating Time (minutes)]]/Table3[[#This Row],[Available Time(minutes)]]</f>
        <v>6.5072463768115938</v>
      </c>
      <c r="AA956" s="2">
        <f>Table3[[#This Row],[Good Units]]/Table3[[#This Row],[Units Produced]]</f>
        <v>0.977112676056338</v>
      </c>
      <c r="AB956" s="2">
        <f>Table3[[#This Row],[Scrap Units]]/Table3[[#This Row],[Units Produced]]</f>
        <v>3.5211267605633804E-3</v>
      </c>
      <c r="AC956" s="4">
        <f>Table3[[#This Row],[Units Produced]]/Table3[[#This Row],[Shift]]</f>
        <v>189.33333333333334</v>
      </c>
      <c r="AD956" s="2">
        <f>Table3[[#This Row],[Units Produced]]/Table3[[#This Row],[Max Capacity]]</f>
        <v>0.85542168674698793</v>
      </c>
      <c r="AE956" s="4">
        <f>Table3[[#This Row],[Repair Time (minutes)]]/Table3[[#This Row],[Number of Repairs]]</f>
        <v>30</v>
      </c>
      <c r="AF956" s="4">
        <f ca="1">Table3[[#This Row],[Total Operating Time (minutes)]]/Table3[[#This Row],[Number of failures]]</f>
        <v>112.25</v>
      </c>
      <c r="AG956" s="4">
        <f>Table3[[#This Row],[Orders Fulfilled]]/Table3[[#This Row],[Orders Received]]</f>
        <v>1.0545454545454545</v>
      </c>
      <c r="AH956" s="4">
        <f>Table3[[#This Row],[Units Produced]]/Table3[[#This Row],[Energy Consumed (kWh)]]</f>
        <v>4.7424229773732991</v>
      </c>
    </row>
    <row r="957" spans="1:34" x14ac:dyDescent="0.3">
      <c r="A957" s="1">
        <f t="shared" ca="1" si="56"/>
        <v>45184</v>
      </c>
      <c r="B957">
        <v>3</v>
      </c>
      <c r="C957" t="s">
        <v>20</v>
      </c>
      <c r="D957">
        <v>672</v>
      </c>
      <c r="E957">
        <v>660</v>
      </c>
      <c r="F957">
        <v>12</v>
      </c>
      <c r="G957">
        <f t="shared" ca="1" si="57"/>
        <v>60</v>
      </c>
      <c r="H957">
        <v>10</v>
      </c>
      <c r="I957">
        <v>528</v>
      </c>
      <c r="J957">
        <v>10</v>
      </c>
      <c r="K957">
        <v>167.24</v>
      </c>
      <c r="L957">
        <v>53</v>
      </c>
      <c r="M957">
        <v>42</v>
      </c>
      <c r="N957">
        <v>4.49</v>
      </c>
      <c r="O957">
        <v>602</v>
      </c>
      <c r="P957">
        <f t="shared" ca="1" si="58"/>
        <v>5</v>
      </c>
      <c r="Q957">
        <v>36</v>
      </c>
      <c r="R957">
        <v>4</v>
      </c>
      <c r="S957">
        <v>6.18</v>
      </c>
      <c r="T957">
        <f t="shared" ca="1" si="59"/>
        <v>516</v>
      </c>
      <c r="U957" s="2">
        <f ca="1">Table3[[#This Row],[Total Operating Time (minutes)]]/Table3[[#This Row],[Production planning Time(minutes)]]</f>
        <v>1.0232558139534884</v>
      </c>
      <c r="V957" s="2">
        <f>Table3[[#This Row],[Units Produced]]/Table3[[#This Row],[Max Capacity]]</f>
        <v>1.1162790697674418</v>
      </c>
      <c r="W957" s="2">
        <f>Table3[[#This Row],[Good Units]]/Table3[[#This Row],[Units Produced]]</f>
        <v>0.9821428571428571</v>
      </c>
      <c r="X957" s="2">
        <f>Table3[[#This Row],[Total Operating Time (minutes)]]/Table3[[#This Row],[Units Produced]]</f>
        <v>0.7857142857142857</v>
      </c>
      <c r="Y957" s="2">
        <f>Table3[[#This Row],[Defective Units]]/Table3[[#This Row],[Units Produced]]</f>
        <v>1.7857142857142856E-2</v>
      </c>
      <c r="Z957" s="4">
        <f ca="1">Table3[[#This Row],[Total Operating Time (minutes)]]/Table3[[#This Row],[Available Time(minutes)]]</f>
        <v>8.8000000000000007</v>
      </c>
      <c r="AA957" s="2">
        <f>Table3[[#This Row],[Good Units]]/Table3[[#This Row],[Units Produced]]</f>
        <v>0.9821428571428571</v>
      </c>
      <c r="AB957" s="2">
        <f>Table3[[#This Row],[Scrap Units]]/Table3[[#This Row],[Units Produced]]</f>
        <v>1.488095238095238E-2</v>
      </c>
      <c r="AC957" s="4">
        <f>Table3[[#This Row],[Units Produced]]/Table3[[#This Row],[Shift]]</f>
        <v>224</v>
      </c>
      <c r="AD957" s="2">
        <f>Table3[[#This Row],[Units Produced]]/Table3[[#This Row],[Max Capacity]]</f>
        <v>1.1162790697674418</v>
      </c>
      <c r="AE957" s="4">
        <f>Table3[[#This Row],[Repair Time (minutes)]]/Table3[[#This Row],[Number of Repairs]]</f>
        <v>9</v>
      </c>
      <c r="AF957" s="4">
        <f ca="1">Table3[[#This Row],[Total Operating Time (minutes)]]/Table3[[#This Row],[Number of failures]]</f>
        <v>105.6</v>
      </c>
      <c r="AG957" s="4">
        <f>Table3[[#This Row],[Orders Fulfilled]]/Table3[[#This Row],[Orders Received]]</f>
        <v>1.2619047619047619</v>
      </c>
      <c r="AH957" s="4">
        <f>Table3[[#This Row],[Units Produced]]/Table3[[#This Row],[Energy Consumed (kWh)]]</f>
        <v>4.0181774695049031</v>
      </c>
    </row>
    <row r="958" spans="1:34" x14ac:dyDescent="0.3">
      <c r="A958" s="1">
        <f t="shared" ca="1" si="56"/>
        <v>45183</v>
      </c>
      <c r="B958">
        <v>1</v>
      </c>
      <c r="C958" t="s">
        <v>20</v>
      </c>
      <c r="D958">
        <v>410</v>
      </c>
      <c r="E958">
        <v>397</v>
      </c>
      <c r="F958">
        <v>13</v>
      </c>
      <c r="G958">
        <f t="shared" ca="1" si="57"/>
        <v>70</v>
      </c>
      <c r="H958">
        <v>57</v>
      </c>
      <c r="I958">
        <v>444</v>
      </c>
      <c r="J958">
        <v>3</v>
      </c>
      <c r="K958">
        <v>112.45</v>
      </c>
      <c r="L958">
        <v>52</v>
      </c>
      <c r="M958">
        <v>57</v>
      </c>
      <c r="N958">
        <v>2.4</v>
      </c>
      <c r="O958">
        <v>640</v>
      </c>
      <c r="P958">
        <f t="shared" ca="1" si="58"/>
        <v>2</v>
      </c>
      <c r="Q958">
        <v>23</v>
      </c>
      <c r="R958">
        <v>3</v>
      </c>
      <c r="S958">
        <v>4.47</v>
      </c>
      <c r="T958">
        <f t="shared" ca="1" si="59"/>
        <v>523</v>
      </c>
      <c r="U958" s="2">
        <f ca="1">Table3[[#This Row],[Total Operating Time (minutes)]]/Table3[[#This Row],[Production planning Time(minutes)]]</f>
        <v>0.84894837476099427</v>
      </c>
      <c r="V958" s="2">
        <f>Table3[[#This Row],[Units Produced]]/Table3[[#This Row],[Max Capacity]]</f>
        <v>0.640625</v>
      </c>
      <c r="W958" s="2">
        <f>Table3[[#This Row],[Good Units]]/Table3[[#This Row],[Units Produced]]</f>
        <v>0.96829268292682924</v>
      </c>
      <c r="X958" s="2">
        <f>Table3[[#This Row],[Total Operating Time (minutes)]]/Table3[[#This Row],[Units Produced]]</f>
        <v>1.0829268292682928</v>
      </c>
      <c r="Y958" s="2">
        <f>Table3[[#This Row],[Defective Units]]/Table3[[#This Row],[Units Produced]]</f>
        <v>3.1707317073170732E-2</v>
      </c>
      <c r="Z958" s="4">
        <f ca="1">Table3[[#This Row],[Total Operating Time (minutes)]]/Table3[[#This Row],[Available Time(minutes)]]</f>
        <v>6.3428571428571425</v>
      </c>
      <c r="AA958" s="2">
        <f>Table3[[#This Row],[Good Units]]/Table3[[#This Row],[Units Produced]]</f>
        <v>0.96829268292682924</v>
      </c>
      <c r="AB958" s="2">
        <f>Table3[[#This Row],[Scrap Units]]/Table3[[#This Row],[Units Produced]]</f>
        <v>7.3170731707317077E-3</v>
      </c>
      <c r="AC958" s="4">
        <f>Table3[[#This Row],[Units Produced]]/Table3[[#This Row],[Shift]]</f>
        <v>410</v>
      </c>
      <c r="AD958" s="2">
        <f>Table3[[#This Row],[Units Produced]]/Table3[[#This Row],[Max Capacity]]</f>
        <v>0.640625</v>
      </c>
      <c r="AE958" s="4">
        <f>Table3[[#This Row],[Repair Time (minutes)]]/Table3[[#This Row],[Number of Repairs]]</f>
        <v>7.666666666666667</v>
      </c>
      <c r="AF958" s="4">
        <f ca="1">Table3[[#This Row],[Total Operating Time (minutes)]]/Table3[[#This Row],[Number of failures]]</f>
        <v>222</v>
      </c>
      <c r="AG958" s="4">
        <f>Table3[[#This Row],[Orders Fulfilled]]/Table3[[#This Row],[Orders Received]]</f>
        <v>0.91228070175438591</v>
      </c>
      <c r="AH958" s="4">
        <f>Table3[[#This Row],[Units Produced]]/Table3[[#This Row],[Energy Consumed (kWh)]]</f>
        <v>3.6460649177412181</v>
      </c>
    </row>
    <row r="959" spans="1:34" x14ac:dyDescent="0.3">
      <c r="A959" s="1">
        <f t="shared" ca="1" si="56"/>
        <v>45211</v>
      </c>
      <c r="B959">
        <v>2</v>
      </c>
      <c r="C959" t="s">
        <v>17</v>
      </c>
      <c r="D959">
        <v>401</v>
      </c>
      <c r="E959">
        <v>386</v>
      </c>
      <c r="F959">
        <v>15</v>
      </c>
      <c r="G959">
        <f t="shared" ca="1" si="57"/>
        <v>62</v>
      </c>
      <c r="H959">
        <v>27</v>
      </c>
      <c r="I959">
        <v>505</v>
      </c>
      <c r="J959">
        <v>1</v>
      </c>
      <c r="K959">
        <v>108.52</v>
      </c>
      <c r="L959">
        <v>51</v>
      </c>
      <c r="M959">
        <v>45</v>
      </c>
      <c r="N959">
        <v>4.95</v>
      </c>
      <c r="O959">
        <v>684</v>
      </c>
      <c r="P959">
        <f t="shared" ca="1" si="58"/>
        <v>6</v>
      </c>
      <c r="Q959">
        <v>20</v>
      </c>
      <c r="R959">
        <v>3</v>
      </c>
      <c r="S959">
        <v>3.42</v>
      </c>
      <c r="T959">
        <f t="shared" ca="1" si="59"/>
        <v>556</v>
      </c>
      <c r="U959" s="2">
        <f ca="1">Table3[[#This Row],[Total Operating Time (minutes)]]/Table3[[#This Row],[Production planning Time(minutes)]]</f>
        <v>0.90827338129496404</v>
      </c>
      <c r="V959" s="2">
        <f>Table3[[#This Row],[Units Produced]]/Table3[[#This Row],[Max Capacity]]</f>
        <v>0.58625730994152048</v>
      </c>
      <c r="W959" s="2">
        <f>Table3[[#This Row],[Good Units]]/Table3[[#This Row],[Units Produced]]</f>
        <v>0.96259351620947631</v>
      </c>
      <c r="X959" s="2">
        <f>Table3[[#This Row],[Total Operating Time (minutes)]]/Table3[[#This Row],[Units Produced]]</f>
        <v>1.259351620947631</v>
      </c>
      <c r="Y959" s="2">
        <f>Table3[[#This Row],[Defective Units]]/Table3[[#This Row],[Units Produced]]</f>
        <v>3.7406483790523692E-2</v>
      </c>
      <c r="Z959" s="4">
        <f ca="1">Table3[[#This Row],[Total Operating Time (minutes)]]/Table3[[#This Row],[Available Time(minutes)]]</f>
        <v>8.1451612903225801</v>
      </c>
      <c r="AA959" s="2">
        <f>Table3[[#This Row],[Good Units]]/Table3[[#This Row],[Units Produced]]</f>
        <v>0.96259351620947631</v>
      </c>
      <c r="AB959" s="2">
        <f>Table3[[#This Row],[Scrap Units]]/Table3[[#This Row],[Units Produced]]</f>
        <v>2.4937655860349127E-3</v>
      </c>
      <c r="AC959" s="4">
        <f>Table3[[#This Row],[Units Produced]]/Table3[[#This Row],[Shift]]</f>
        <v>200.5</v>
      </c>
      <c r="AD959" s="2">
        <f>Table3[[#This Row],[Units Produced]]/Table3[[#This Row],[Max Capacity]]</f>
        <v>0.58625730994152048</v>
      </c>
      <c r="AE959" s="4">
        <f>Table3[[#This Row],[Repair Time (minutes)]]/Table3[[#This Row],[Number of Repairs]]</f>
        <v>6.666666666666667</v>
      </c>
      <c r="AF959" s="4">
        <f ca="1">Table3[[#This Row],[Total Operating Time (minutes)]]/Table3[[#This Row],[Number of failures]]</f>
        <v>84.166666666666671</v>
      </c>
      <c r="AG959" s="4">
        <f>Table3[[#This Row],[Orders Fulfilled]]/Table3[[#This Row],[Orders Received]]</f>
        <v>1.1333333333333333</v>
      </c>
      <c r="AH959" s="4">
        <f>Table3[[#This Row],[Units Produced]]/Table3[[#This Row],[Energy Consumed (kWh)]]</f>
        <v>3.695171396977516</v>
      </c>
    </row>
    <row r="960" spans="1:34" x14ac:dyDescent="0.3">
      <c r="A960" s="1">
        <f t="shared" ca="1" si="56"/>
        <v>45008</v>
      </c>
      <c r="B960">
        <v>3</v>
      </c>
      <c r="C960" t="s">
        <v>21</v>
      </c>
      <c r="D960">
        <v>455</v>
      </c>
      <c r="E960">
        <v>430</v>
      </c>
      <c r="F960">
        <v>25</v>
      </c>
      <c r="G960">
        <f t="shared" ca="1" si="57"/>
        <v>61</v>
      </c>
      <c r="H960">
        <v>44</v>
      </c>
      <c r="I960">
        <v>414</v>
      </c>
      <c r="J960">
        <v>2</v>
      </c>
      <c r="K960">
        <v>196.65</v>
      </c>
      <c r="L960">
        <v>30</v>
      </c>
      <c r="M960">
        <v>56</v>
      </c>
      <c r="N960">
        <v>3.22</v>
      </c>
      <c r="O960">
        <v>680</v>
      </c>
      <c r="P960">
        <f t="shared" ca="1" si="58"/>
        <v>1</v>
      </c>
      <c r="Q960">
        <v>24</v>
      </c>
      <c r="R960">
        <v>5</v>
      </c>
      <c r="S960">
        <v>5.86</v>
      </c>
      <c r="T960">
        <f t="shared" ca="1" si="59"/>
        <v>519</v>
      </c>
      <c r="U960" s="2">
        <f ca="1">Table3[[#This Row],[Total Operating Time (minutes)]]/Table3[[#This Row],[Production planning Time(minutes)]]</f>
        <v>0.79768786127167635</v>
      </c>
      <c r="V960" s="2">
        <f>Table3[[#This Row],[Units Produced]]/Table3[[#This Row],[Max Capacity]]</f>
        <v>0.66911764705882348</v>
      </c>
      <c r="W960" s="2">
        <f>Table3[[#This Row],[Good Units]]/Table3[[#This Row],[Units Produced]]</f>
        <v>0.94505494505494503</v>
      </c>
      <c r="X960" s="2">
        <f>Table3[[#This Row],[Total Operating Time (minutes)]]/Table3[[#This Row],[Units Produced]]</f>
        <v>0.90989010989010988</v>
      </c>
      <c r="Y960" s="2">
        <f>Table3[[#This Row],[Defective Units]]/Table3[[#This Row],[Units Produced]]</f>
        <v>5.4945054945054944E-2</v>
      </c>
      <c r="Z960" s="4">
        <f ca="1">Table3[[#This Row],[Total Operating Time (minutes)]]/Table3[[#This Row],[Available Time(minutes)]]</f>
        <v>6.7868852459016393</v>
      </c>
      <c r="AA960" s="2">
        <f>Table3[[#This Row],[Good Units]]/Table3[[#This Row],[Units Produced]]</f>
        <v>0.94505494505494503</v>
      </c>
      <c r="AB960" s="2">
        <f>Table3[[#This Row],[Scrap Units]]/Table3[[#This Row],[Units Produced]]</f>
        <v>4.3956043956043956E-3</v>
      </c>
      <c r="AC960" s="4">
        <f>Table3[[#This Row],[Units Produced]]/Table3[[#This Row],[Shift]]</f>
        <v>151.66666666666666</v>
      </c>
      <c r="AD960" s="2">
        <f>Table3[[#This Row],[Units Produced]]/Table3[[#This Row],[Max Capacity]]</f>
        <v>0.66911764705882348</v>
      </c>
      <c r="AE960" s="4">
        <f>Table3[[#This Row],[Repair Time (minutes)]]/Table3[[#This Row],[Number of Repairs]]</f>
        <v>4.8</v>
      </c>
      <c r="AF960" s="4">
        <f ca="1">Table3[[#This Row],[Total Operating Time (minutes)]]/Table3[[#This Row],[Number of failures]]</f>
        <v>414</v>
      </c>
      <c r="AG960" s="4">
        <f>Table3[[#This Row],[Orders Fulfilled]]/Table3[[#This Row],[Orders Received]]</f>
        <v>0.5357142857142857</v>
      </c>
      <c r="AH960" s="4">
        <f>Table3[[#This Row],[Units Produced]]/Table3[[#This Row],[Energy Consumed (kWh)]]</f>
        <v>2.3137554030002541</v>
      </c>
    </row>
    <row r="961" spans="1:34" x14ac:dyDescent="0.3">
      <c r="A961" s="1">
        <f t="shared" ca="1" si="56"/>
        <v>45268</v>
      </c>
      <c r="B961">
        <v>2</v>
      </c>
      <c r="C961" t="s">
        <v>17</v>
      </c>
      <c r="D961">
        <v>460</v>
      </c>
      <c r="E961">
        <v>442</v>
      </c>
      <c r="F961">
        <v>18</v>
      </c>
      <c r="G961">
        <f t="shared" ca="1" si="57"/>
        <v>60</v>
      </c>
      <c r="H961">
        <v>29</v>
      </c>
      <c r="I961">
        <v>572</v>
      </c>
      <c r="J961">
        <v>6</v>
      </c>
      <c r="K961">
        <v>101.72</v>
      </c>
      <c r="L961">
        <v>54</v>
      </c>
      <c r="M961">
        <v>55</v>
      </c>
      <c r="N961">
        <v>4.21</v>
      </c>
      <c r="O961">
        <v>700</v>
      </c>
      <c r="P961">
        <f t="shared" ca="1" si="58"/>
        <v>7</v>
      </c>
      <c r="Q961">
        <v>40</v>
      </c>
      <c r="R961">
        <v>4</v>
      </c>
      <c r="S961">
        <v>4.5</v>
      </c>
      <c r="T961">
        <f t="shared" ca="1" si="59"/>
        <v>511</v>
      </c>
      <c r="U961" s="2">
        <f ca="1">Table3[[#This Row],[Total Operating Time (minutes)]]/Table3[[#This Row],[Production planning Time(minutes)]]</f>
        <v>1.1193737769080234</v>
      </c>
      <c r="V961" s="2">
        <f>Table3[[#This Row],[Units Produced]]/Table3[[#This Row],[Max Capacity]]</f>
        <v>0.65714285714285714</v>
      </c>
      <c r="W961" s="2">
        <f>Table3[[#This Row],[Good Units]]/Table3[[#This Row],[Units Produced]]</f>
        <v>0.96086956521739131</v>
      </c>
      <c r="X961" s="2">
        <f>Table3[[#This Row],[Total Operating Time (minutes)]]/Table3[[#This Row],[Units Produced]]</f>
        <v>1.2434782608695651</v>
      </c>
      <c r="Y961" s="2">
        <f>Table3[[#This Row],[Defective Units]]/Table3[[#This Row],[Units Produced]]</f>
        <v>3.9130434782608699E-2</v>
      </c>
      <c r="Z961" s="4">
        <f ca="1">Table3[[#This Row],[Total Operating Time (minutes)]]/Table3[[#This Row],[Available Time(minutes)]]</f>
        <v>9.5333333333333332</v>
      </c>
      <c r="AA961" s="2">
        <f>Table3[[#This Row],[Good Units]]/Table3[[#This Row],[Units Produced]]</f>
        <v>0.96086956521739131</v>
      </c>
      <c r="AB961" s="2">
        <f>Table3[[#This Row],[Scrap Units]]/Table3[[#This Row],[Units Produced]]</f>
        <v>1.3043478260869565E-2</v>
      </c>
      <c r="AC961" s="4">
        <f>Table3[[#This Row],[Units Produced]]/Table3[[#This Row],[Shift]]</f>
        <v>230</v>
      </c>
      <c r="AD961" s="2">
        <f>Table3[[#This Row],[Units Produced]]/Table3[[#This Row],[Max Capacity]]</f>
        <v>0.65714285714285714</v>
      </c>
      <c r="AE961" s="4">
        <f>Table3[[#This Row],[Repair Time (minutes)]]/Table3[[#This Row],[Number of Repairs]]</f>
        <v>10</v>
      </c>
      <c r="AF961" s="4">
        <f ca="1">Table3[[#This Row],[Total Operating Time (minutes)]]/Table3[[#This Row],[Number of failures]]</f>
        <v>81.714285714285708</v>
      </c>
      <c r="AG961" s="4">
        <f>Table3[[#This Row],[Orders Fulfilled]]/Table3[[#This Row],[Orders Received]]</f>
        <v>0.98181818181818181</v>
      </c>
      <c r="AH961" s="4">
        <f>Table3[[#This Row],[Units Produced]]/Table3[[#This Row],[Energy Consumed (kWh)]]</f>
        <v>4.5222178529296109</v>
      </c>
    </row>
    <row r="962" spans="1:34" x14ac:dyDescent="0.3">
      <c r="A962" s="1">
        <f t="shared" ref="A962:A1001" ca="1" si="60">RANDBETWEEN(DATE(2023,1,1),DATE(2024,1,10))</f>
        <v>45048</v>
      </c>
      <c r="B962">
        <v>3</v>
      </c>
      <c r="C962" t="s">
        <v>20</v>
      </c>
      <c r="D962">
        <v>461</v>
      </c>
      <c r="E962">
        <v>431</v>
      </c>
      <c r="F962">
        <v>30</v>
      </c>
      <c r="G962">
        <f t="shared" ref="G962:G1001" ca="1" si="61">RANDBETWEEN(60,70)</f>
        <v>64</v>
      </c>
      <c r="H962">
        <v>26</v>
      </c>
      <c r="I962">
        <v>542</v>
      </c>
      <c r="J962">
        <v>10</v>
      </c>
      <c r="K962">
        <v>182.25</v>
      </c>
      <c r="L962">
        <v>57</v>
      </c>
      <c r="M962">
        <v>49</v>
      </c>
      <c r="N962">
        <v>4.2</v>
      </c>
      <c r="O962">
        <v>684</v>
      </c>
      <c r="P962">
        <f t="shared" ref="P962:P1001" ca="1" si="62">RANDBETWEEN(1,7)</f>
        <v>6</v>
      </c>
      <c r="Q962">
        <v>29</v>
      </c>
      <c r="R962">
        <v>4</v>
      </c>
      <c r="S962">
        <v>6.57</v>
      </c>
      <c r="T962">
        <f t="shared" ref="T962:T1001" ca="1" si="63">RANDBETWEEN(500,600)</f>
        <v>587</v>
      </c>
      <c r="U962" s="2">
        <f ca="1">Table3[[#This Row],[Total Operating Time (minutes)]]/Table3[[#This Row],[Production planning Time(minutes)]]</f>
        <v>0.92333901192504264</v>
      </c>
      <c r="V962" s="2">
        <f>Table3[[#This Row],[Units Produced]]/Table3[[#This Row],[Max Capacity]]</f>
        <v>0.67397660818713445</v>
      </c>
      <c r="W962" s="2">
        <f>Table3[[#This Row],[Good Units]]/Table3[[#This Row],[Units Produced]]</f>
        <v>0.93492407809110634</v>
      </c>
      <c r="X962" s="2">
        <f>Table3[[#This Row],[Total Operating Time (minutes)]]/Table3[[#This Row],[Units Produced]]</f>
        <v>1.175704989154013</v>
      </c>
      <c r="Y962" s="2">
        <f>Table3[[#This Row],[Defective Units]]/Table3[[#This Row],[Units Produced]]</f>
        <v>6.5075921908893705E-2</v>
      </c>
      <c r="Z962" s="4">
        <f ca="1">Table3[[#This Row],[Total Operating Time (minutes)]]/Table3[[#This Row],[Available Time(minutes)]]</f>
        <v>8.46875</v>
      </c>
      <c r="AA962" s="2">
        <f>Table3[[#This Row],[Good Units]]/Table3[[#This Row],[Units Produced]]</f>
        <v>0.93492407809110634</v>
      </c>
      <c r="AB962" s="2">
        <f>Table3[[#This Row],[Scrap Units]]/Table3[[#This Row],[Units Produced]]</f>
        <v>2.1691973969631236E-2</v>
      </c>
      <c r="AC962" s="4">
        <f>Table3[[#This Row],[Units Produced]]/Table3[[#This Row],[Shift]]</f>
        <v>153.66666666666666</v>
      </c>
      <c r="AD962" s="2">
        <f>Table3[[#This Row],[Units Produced]]/Table3[[#This Row],[Max Capacity]]</f>
        <v>0.67397660818713445</v>
      </c>
      <c r="AE962" s="4">
        <f>Table3[[#This Row],[Repair Time (minutes)]]/Table3[[#This Row],[Number of Repairs]]</f>
        <v>7.25</v>
      </c>
      <c r="AF962" s="4">
        <f ca="1">Table3[[#This Row],[Total Operating Time (minutes)]]/Table3[[#This Row],[Number of failures]]</f>
        <v>90.333333333333329</v>
      </c>
      <c r="AG962" s="4">
        <f>Table3[[#This Row],[Orders Fulfilled]]/Table3[[#This Row],[Orders Received]]</f>
        <v>1.1632653061224489</v>
      </c>
      <c r="AH962" s="4">
        <f>Table3[[#This Row],[Units Produced]]/Table3[[#This Row],[Energy Consumed (kWh)]]</f>
        <v>2.5294924554183815</v>
      </c>
    </row>
    <row r="963" spans="1:34" x14ac:dyDescent="0.3">
      <c r="A963" s="1">
        <f t="shared" ca="1" si="60"/>
        <v>45241</v>
      </c>
      <c r="B963">
        <v>1</v>
      </c>
      <c r="C963" t="s">
        <v>21</v>
      </c>
      <c r="D963">
        <v>547</v>
      </c>
      <c r="E963">
        <v>526</v>
      </c>
      <c r="F963">
        <v>21</v>
      </c>
      <c r="G963">
        <f t="shared" ca="1" si="61"/>
        <v>60</v>
      </c>
      <c r="H963">
        <v>32</v>
      </c>
      <c r="I963">
        <v>419</v>
      </c>
      <c r="J963">
        <v>6</v>
      </c>
      <c r="K963">
        <v>148.52000000000001</v>
      </c>
      <c r="L963">
        <v>58</v>
      </c>
      <c r="M963">
        <v>54</v>
      </c>
      <c r="N963">
        <v>3.49</v>
      </c>
      <c r="O963">
        <v>679</v>
      </c>
      <c r="P963">
        <f t="shared" ca="1" si="62"/>
        <v>1</v>
      </c>
      <c r="Q963">
        <v>37</v>
      </c>
      <c r="R963">
        <v>4</v>
      </c>
      <c r="S963">
        <v>3.39</v>
      </c>
      <c r="T963">
        <f t="shared" ca="1" si="63"/>
        <v>557</v>
      </c>
      <c r="U963" s="2">
        <f ca="1">Table3[[#This Row],[Total Operating Time (minutes)]]/Table3[[#This Row],[Production planning Time(minutes)]]</f>
        <v>0.75224416517055659</v>
      </c>
      <c r="V963" s="2">
        <f>Table3[[#This Row],[Units Produced]]/Table3[[#This Row],[Max Capacity]]</f>
        <v>0.80559646539027985</v>
      </c>
      <c r="W963" s="2">
        <f>Table3[[#This Row],[Good Units]]/Table3[[#This Row],[Units Produced]]</f>
        <v>0.96160877513711152</v>
      </c>
      <c r="X963" s="2">
        <f>Table3[[#This Row],[Total Operating Time (minutes)]]/Table3[[#This Row],[Units Produced]]</f>
        <v>0.76599634369287017</v>
      </c>
      <c r="Y963" s="2">
        <f>Table3[[#This Row],[Defective Units]]/Table3[[#This Row],[Units Produced]]</f>
        <v>3.8391224862888484E-2</v>
      </c>
      <c r="Z963" s="4">
        <f ca="1">Table3[[#This Row],[Total Operating Time (minutes)]]/Table3[[#This Row],[Available Time(minutes)]]</f>
        <v>6.9833333333333334</v>
      </c>
      <c r="AA963" s="2">
        <f>Table3[[#This Row],[Good Units]]/Table3[[#This Row],[Units Produced]]</f>
        <v>0.96160877513711152</v>
      </c>
      <c r="AB963" s="2">
        <f>Table3[[#This Row],[Scrap Units]]/Table3[[#This Row],[Units Produced]]</f>
        <v>1.0968921389396709E-2</v>
      </c>
      <c r="AC963" s="4">
        <f>Table3[[#This Row],[Units Produced]]/Table3[[#This Row],[Shift]]</f>
        <v>547</v>
      </c>
      <c r="AD963" s="2">
        <f>Table3[[#This Row],[Units Produced]]/Table3[[#This Row],[Max Capacity]]</f>
        <v>0.80559646539027985</v>
      </c>
      <c r="AE963" s="4">
        <f>Table3[[#This Row],[Repair Time (minutes)]]/Table3[[#This Row],[Number of Repairs]]</f>
        <v>9.25</v>
      </c>
      <c r="AF963" s="4">
        <f ca="1">Table3[[#This Row],[Total Operating Time (minutes)]]/Table3[[#This Row],[Number of failures]]</f>
        <v>419</v>
      </c>
      <c r="AG963" s="4">
        <f>Table3[[#This Row],[Orders Fulfilled]]/Table3[[#This Row],[Orders Received]]</f>
        <v>1.0740740740740742</v>
      </c>
      <c r="AH963" s="4">
        <f>Table3[[#This Row],[Units Produced]]/Table3[[#This Row],[Energy Consumed (kWh)]]</f>
        <v>3.6830056558039317</v>
      </c>
    </row>
    <row r="964" spans="1:34" x14ac:dyDescent="0.3">
      <c r="A964" s="1">
        <f t="shared" ca="1" si="60"/>
        <v>44965</v>
      </c>
      <c r="B964">
        <v>2</v>
      </c>
      <c r="C964" t="s">
        <v>21</v>
      </c>
      <c r="D964">
        <v>500</v>
      </c>
      <c r="E964">
        <v>486</v>
      </c>
      <c r="F964">
        <v>14</v>
      </c>
      <c r="G964">
        <f t="shared" ca="1" si="61"/>
        <v>70</v>
      </c>
      <c r="H964">
        <v>40</v>
      </c>
      <c r="I964">
        <v>438</v>
      </c>
      <c r="J964">
        <v>1</v>
      </c>
      <c r="K964">
        <v>156.99</v>
      </c>
      <c r="L964">
        <v>47</v>
      </c>
      <c r="M964">
        <v>49</v>
      </c>
      <c r="N964">
        <v>3.3</v>
      </c>
      <c r="O964">
        <v>654</v>
      </c>
      <c r="P964">
        <f t="shared" ca="1" si="62"/>
        <v>6</v>
      </c>
      <c r="Q964">
        <v>26</v>
      </c>
      <c r="R964">
        <v>2</v>
      </c>
      <c r="S964">
        <v>7.18</v>
      </c>
      <c r="T964">
        <f t="shared" ca="1" si="63"/>
        <v>572</v>
      </c>
      <c r="U964" s="2">
        <f ca="1">Table3[[#This Row],[Total Operating Time (minutes)]]/Table3[[#This Row],[Production planning Time(minutes)]]</f>
        <v>0.76573426573426573</v>
      </c>
      <c r="V964" s="2">
        <f>Table3[[#This Row],[Units Produced]]/Table3[[#This Row],[Max Capacity]]</f>
        <v>0.76452599388379205</v>
      </c>
      <c r="W964" s="2">
        <f>Table3[[#This Row],[Good Units]]/Table3[[#This Row],[Units Produced]]</f>
        <v>0.97199999999999998</v>
      </c>
      <c r="X964" s="2">
        <f>Table3[[#This Row],[Total Operating Time (minutes)]]/Table3[[#This Row],[Units Produced]]</f>
        <v>0.876</v>
      </c>
      <c r="Y964" s="2">
        <f>Table3[[#This Row],[Defective Units]]/Table3[[#This Row],[Units Produced]]</f>
        <v>2.8000000000000001E-2</v>
      </c>
      <c r="Z964" s="4">
        <f ca="1">Table3[[#This Row],[Total Operating Time (minutes)]]/Table3[[#This Row],[Available Time(minutes)]]</f>
        <v>6.2571428571428571</v>
      </c>
      <c r="AA964" s="2">
        <f>Table3[[#This Row],[Good Units]]/Table3[[#This Row],[Units Produced]]</f>
        <v>0.97199999999999998</v>
      </c>
      <c r="AB964" s="2">
        <f>Table3[[#This Row],[Scrap Units]]/Table3[[#This Row],[Units Produced]]</f>
        <v>2E-3</v>
      </c>
      <c r="AC964" s="4">
        <f>Table3[[#This Row],[Units Produced]]/Table3[[#This Row],[Shift]]</f>
        <v>250</v>
      </c>
      <c r="AD964" s="2">
        <f>Table3[[#This Row],[Units Produced]]/Table3[[#This Row],[Max Capacity]]</f>
        <v>0.76452599388379205</v>
      </c>
      <c r="AE964" s="4">
        <f>Table3[[#This Row],[Repair Time (minutes)]]/Table3[[#This Row],[Number of Repairs]]</f>
        <v>13</v>
      </c>
      <c r="AF964" s="4">
        <f ca="1">Table3[[#This Row],[Total Operating Time (minutes)]]/Table3[[#This Row],[Number of failures]]</f>
        <v>73</v>
      </c>
      <c r="AG964" s="4">
        <f>Table3[[#This Row],[Orders Fulfilled]]/Table3[[#This Row],[Orders Received]]</f>
        <v>0.95918367346938771</v>
      </c>
      <c r="AH964" s="4">
        <f>Table3[[#This Row],[Units Produced]]/Table3[[#This Row],[Energy Consumed (kWh)]]</f>
        <v>3.1849162367029744</v>
      </c>
    </row>
    <row r="965" spans="1:34" x14ac:dyDescent="0.3">
      <c r="A965" s="1">
        <f t="shared" ca="1" si="60"/>
        <v>45060</v>
      </c>
      <c r="B965">
        <v>1</v>
      </c>
      <c r="C965" t="s">
        <v>20</v>
      </c>
      <c r="D965">
        <v>552</v>
      </c>
      <c r="E965">
        <v>530</v>
      </c>
      <c r="F965">
        <v>22</v>
      </c>
      <c r="G965">
        <f t="shared" ca="1" si="61"/>
        <v>69</v>
      </c>
      <c r="H965">
        <v>39</v>
      </c>
      <c r="I965">
        <v>498</v>
      </c>
      <c r="J965">
        <v>5</v>
      </c>
      <c r="K965">
        <v>163.15</v>
      </c>
      <c r="L965">
        <v>55</v>
      </c>
      <c r="M965">
        <v>41</v>
      </c>
      <c r="N965">
        <v>2.81</v>
      </c>
      <c r="O965">
        <v>631</v>
      </c>
      <c r="P965">
        <f t="shared" ca="1" si="62"/>
        <v>3</v>
      </c>
      <c r="Q965">
        <v>31</v>
      </c>
      <c r="R965">
        <v>2</v>
      </c>
      <c r="S965">
        <v>4.0599999999999996</v>
      </c>
      <c r="T965">
        <f t="shared" ca="1" si="63"/>
        <v>508</v>
      </c>
      <c r="U965" s="2">
        <f ca="1">Table3[[#This Row],[Total Operating Time (minutes)]]/Table3[[#This Row],[Production planning Time(minutes)]]</f>
        <v>0.98031496062992129</v>
      </c>
      <c r="V965" s="2">
        <f>Table3[[#This Row],[Units Produced]]/Table3[[#This Row],[Max Capacity]]</f>
        <v>0.87480190174326466</v>
      </c>
      <c r="W965" s="2">
        <f>Table3[[#This Row],[Good Units]]/Table3[[#This Row],[Units Produced]]</f>
        <v>0.96014492753623193</v>
      </c>
      <c r="X965" s="2">
        <f>Table3[[#This Row],[Total Operating Time (minutes)]]/Table3[[#This Row],[Units Produced]]</f>
        <v>0.90217391304347827</v>
      </c>
      <c r="Y965" s="2">
        <f>Table3[[#This Row],[Defective Units]]/Table3[[#This Row],[Units Produced]]</f>
        <v>3.9855072463768113E-2</v>
      </c>
      <c r="Z965" s="4">
        <f ca="1">Table3[[#This Row],[Total Operating Time (minutes)]]/Table3[[#This Row],[Available Time(minutes)]]</f>
        <v>7.2173913043478262</v>
      </c>
      <c r="AA965" s="2">
        <f>Table3[[#This Row],[Good Units]]/Table3[[#This Row],[Units Produced]]</f>
        <v>0.96014492753623193</v>
      </c>
      <c r="AB965" s="2">
        <f>Table3[[#This Row],[Scrap Units]]/Table3[[#This Row],[Units Produced]]</f>
        <v>9.057971014492754E-3</v>
      </c>
      <c r="AC965" s="4">
        <f>Table3[[#This Row],[Units Produced]]/Table3[[#This Row],[Shift]]</f>
        <v>552</v>
      </c>
      <c r="AD965" s="2">
        <f>Table3[[#This Row],[Units Produced]]/Table3[[#This Row],[Max Capacity]]</f>
        <v>0.87480190174326466</v>
      </c>
      <c r="AE965" s="4">
        <f>Table3[[#This Row],[Repair Time (minutes)]]/Table3[[#This Row],[Number of Repairs]]</f>
        <v>15.5</v>
      </c>
      <c r="AF965" s="4">
        <f ca="1">Table3[[#This Row],[Total Operating Time (minutes)]]/Table3[[#This Row],[Number of failures]]</f>
        <v>166</v>
      </c>
      <c r="AG965" s="4">
        <f>Table3[[#This Row],[Orders Fulfilled]]/Table3[[#This Row],[Orders Received]]</f>
        <v>1.3414634146341464</v>
      </c>
      <c r="AH965" s="4">
        <f>Table3[[#This Row],[Units Produced]]/Table3[[#This Row],[Energy Consumed (kWh)]]</f>
        <v>3.3833895188476859</v>
      </c>
    </row>
    <row r="966" spans="1:34" x14ac:dyDescent="0.3">
      <c r="A966" s="1">
        <f t="shared" ca="1" si="60"/>
        <v>45117</v>
      </c>
      <c r="B966">
        <v>3</v>
      </c>
      <c r="C966" t="s">
        <v>21</v>
      </c>
      <c r="D966">
        <v>673</v>
      </c>
      <c r="E966">
        <v>654</v>
      </c>
      <c r="F966">
        <v>19</v>
      </c>
      <c r="G966">
        <f t="shared" ca="1" si="61"/>
        <v>64</v>
      </c>
      <c r="H966">
        <v>27</v>
      </c>
      <c r="I966">
        <v>421</v>
      </c>
      <c r="J966">
        <v>10</v>
      </c>
      <c r="K966">
        <v>127.03</v>
      </c>
      <c r="L966">
        <v>49</v>
      </c>
      <c r="M966">
        <v>32</v>
      </c>
      <c r="N966">
        <v>3.38</v>
      </c>
      <c r="O966">
        <v>653</v>
      </c>
      <c r="P966">
        <f t="shared" ca="1" si="62"/>
        <v>2</v>
      </c>
      <c r="Q966">
        <v>22</v>
      </c>
      <c r="R966">
        <v>5</v>
      </c>
      <c r="S966">
        <v>3.3</v>
      </c>
      <c r="T966">
        <f t="shared" ca="1" si="63"/>
        <v>575</v>
      </c>
      <c r="U966" s="2">
        <f ca="1">Table3[[#This Row],[Total Operating Time (minutes)]]/Table3[[#This Row],[Production planning Time(minutes)]]</f>
        <v>0.73217391304347823</v>
      </c>
      <c r="V966" s="2">
        <f>Table3[[#This Row],[Units Produced]]/Table3[[#This Row],[Max Capacity]]</f>
        <v>1.0306278713629402</v>
      </c>
      <c r="W966" s="2">
        <f>Table3[[#This Row],[Good Units]]/Table3[[#This Row],[Units Produced]]</f>
        <v>0.97176820208023773</v>
      </c>
      <c r="X966" s="2">
        <f>Table3[[#This Row],[Total Operating Time (minutes)]]/Table3[[#This Row],[Units Produced]]</f>
        <v>0.62555720653789004</v>
      </c>
      <c r="Y966" s="2">
        <f>Table3[[#This Row],[Defective Units]]/Table3[[#This Row],[Units Produced]]</f>
        <v>2.8231797919762259E-2</v>
      </c>
      <c r="Z966" s="4">
        <f ca="1">Table3[[#This Row],[Total Operating Time (minutes)]]/Table3[[#This Row],[Available Time(minutes)]]</f>
        <v>6.578125</v>
      </c>
      <c r="AA966" s="2">
        <f>Table3[[#This Row],[Good Units]]/Table3[[#This Row],[Units Produced]]</f>
        <v>0.97176820208023773</v>
      </c>
      <c r="AB966" s="2">
        <f>Table3[[#This Row],[Scrap Units]]/Table3[[#This Row],[Units Produced]]</f>
        <v>1.4858841010401188E-2</v>
      </c>
      <c r="AC966" s="4">
        <f>Table3[[#This Row],[Units Produced]]/Table3[[#This Row],[Shift]]</f>
        <v>224.33333333333334</v>
      </c>
      <c r="AD966" s="2">
        <f>Table3[[#This Row],[Units Produced]]/Table3[[#This Row],[Max Capacity]]</f>
        <v>1.0306278713629402</v>
      </c>
      <c r="AE966" s="4">
        <f>Table3[[#This Row],[Repair Time (minutes)]]/Table3[[#This Row],[Number of Repairs]]</f>
        <v>4.4000000000000004</v>
      </c>
      <c r="AF966" s="4">
        <f ca="1">Table3[[#This Row],[Total Operating Time (minutes)]]/Table3[[#This Row],[Number of failures]]</f>
        <v>210.5</v>
      </c>
      <c r="AG966" s="4">
        <f>Table3[[#This Row],[Orders Fulfilled]]/Table3[[#This Row],[Orders Received]]</f>
        <v>1.53125</v>
      </c>
      <c r="AH966" s="4">
        <f>Table3[[#This Row],[Units Produced]]/Table3[[#This Row],[Energy Consumed (kWh)]]</f>
        <v>5.2979611115484531</v>
      </c>
    </row>
    <row r="967" spans="1:34" x14ac:dyDescent="0.3">
      <c r="A967" s="1">
        <f t="shared" ca="1" si="60"/>
        <v>45013</v>
      </c>
      <c r="B967">
        <v>2</v>
      </c>
      <c r="C967" t="s">
        <v>20</v>
      </c>
      <c r="D967">
        <v>631</v>
      </c>
      <c r="E967">
        <v>609</v>
      </c>
      <c r="F967">
        <v>22</v>
      </c>
      <c r="G967">
        <f t="shared" ca="1" si="61"/>
        <v>60</v>
      </c>
      <c r="H967">
        <v>34</v>
      </c>
      <c r="I967">
        <v>563</v>
      </c>
      <c r="J967">
        <v>9</v>
      </c>
      <c r="K967">
        <v>192.16</v>
      </c>
      <c r="L967">
        <v>46</v>
      </c>
      <c r="M967">
        <v>57</v>
      </c>
      <c r="N967">
        <v>4.8499999999999996</v>
      </c>
      <c r="O967">
        <v>644</v>
      </c>
      <c r="P967">
        <f t="shared" ca="1" si="62"/>
        <v>7</v>
      </c>
      <c r="Q967">
        <v>20</v>
      </c>
      <c r="R967">
        <v>4</v>
      </c>
      <c r="S967">
        <v>4.55</v>
      </c>
      <c r="T967">
        <f t="shared" ca="1" si="63"/>
        <v>517</v>
      </c>
      <c r="U967" s="2">
        <f ca="1">Table3[[#This Row],[Total Operating Time (minutes)]]/Table3[[#This Row],[Production planning Time(minutes)]]</f>
        <v>1.0889748549323017</v>
      </c>
      <c r="V967" s="2">
        <f>Table3[[#This Row],[Units Produced]]/Table3[[#This Row],[Max Capacity]]</f>
        <v>0.97981366459627328</v>
      </c>
      <c r="W967" s="2">
        <f>Table3[[#This Row],[Good Units]]/Table3[[#This Row],[Units Produced]]</f>
        <v>0.96513470681458002</v>
      </c>
      <c r="X967" s="2">
        <f>Table3[[#This Row],[Total Operating Time (minutes)]]/Table3[[#This Row],[Units Produced]]</f>
        <v>0.8922345483359746</v>
      </c>
      <c r="Y967" s="2">
        <f>Table3[[#This Row],[Defective Units]]/Table3[[#This Row],[Units Produced]]</f>
        <v>3.486529318541997E-2</v>
      </c>
      <c r="Z967" s="4">
        <f ca="1">Table3[[#This Row],[Total Operating Time (minutes)]]/Table3[[#This Row],[Available Time(minutes)]]</f>
        <v>9.3833333333333329</v>
      </c>
      <c r="AA967" s="2">
        <f>Table3[[#This Row],[Good Units]]/Table3[[#This Row],[Units Produced]]</f>
        <v>0.96513470681458002</v>
      </c>
      <c r="AB967" s="2">
        <f>Table3[[#This Row],[Scrap Units]]/Table3[[#This Row],[Units Produced]]</f>
        <v>1.4263074484944533E-2</v>
      </c>
      <c r="AC967" s="4">
        <f>Table3[[#This Row],[Units Produced]]/Table3[[#This Row],[Shift]]</f>
        <v>315.5</v>
      </c>
      <c r="AD967" s="2">
        <f>Table3[[#This Row],[Units Produced]]/Table3[[#This Row],[Max Capacity]]</f>
        <v>0.97981366459627328</v>
      </c>
      <c r="AE967" s="4">
        <f>Table3[[#This Row],[Repair Time (minutes)]]/Table3[[#This Row],[Number of Repairs]]</f>
        <v>5</v>
      </c>
      <c r="AF967" s="4">
        <f ca="1">Table3[[#This Row],[Total Operating Time (minutes)]]/Table3[[#This Row],[Number of failures]]</f>
        <v>80.428571428571431</v>
      </c>
      <c r="AG967" s="4">
        <f>Table3[[#This Row],[Orders Fulfilled]]/Table3[[#This Row],[Orders Received]]</f>
        <v>0.80701754385964908</v>
      </c>
      <c r="AH967" s="4">
        <f>Table3[[#This Row],[Units Produced]]/Table3[[#This Row],[Energy Consumed (kWh)]]</f>
        <v>3.2837218984179852</v>
      </c>
    </row>
    <row r="968" spans="1:34" x14ac:dyDescent="0.3">
      <c r="A968" s="1">
        <f t="shared" ca="1" si="60"/>
        <v>45299</v>
      </c>
      <c r="B968">
        <v>2</v>
      </c>
      <c r="C968" t="s">
        <v>21</v>
      </c>
      <c r="D968">
        <v>569</v>
      </c>
      <c r="E968">
        <v>553</v>
      </c>
      <c r="F968">
        <v>16</v>
      </c>
      <c r="G968">
        <f t="shared" ca="1" si="61"/>
        <v>69</v>
      </c>
      <c r="H968">
        <v>60</v>
      </c>
      <c r="I968">
        <v>500</v>
      </c>
      <c r="J968">
        <v>10</v>
      </c>
      <c r="K968">
        <v>147.52000000000001</v>
      </c>
      <c r="L968">
        <v>46</v>
      </c>
      <c r="M968">
        <v>65</v>
      </c>
      <c r="N968">
        <v>3.04</v>
      </c>
      <c r="O968">
        <v>635</v>
      </c>
      <c r="P968">
        <f t="shared" ca="1" si="62"/>
        <v>1</v>
      </c>
      <c r="Q968">
        <v>35</v>
      </c>
      <c r="R968">
        <v>3</v>
      </c>
      <c r="S968">
        <v>3.63</v>
      </c>
      <c r="T968">
        <f t="shared" ca="1" si="63"/>
        <v>509</v>
      </c>
      <c r="U968" s="2">
        <f ca="1">Table3[[#This Row],[Total Operating Time (minutes)]]/Table3[[#This Row],[Production planning Time(minutes)]]</f>
        <v>0.98231827111984282</v>
      </c>
      <c r="V968" s="2">
        <f>Table3[[#This Row],[Units Produced]]/Table3[[#This Row],[Max Capacity]]</f>
        <v>0.89606299212598428</v>
      </c>
      <c r="W968" s="2">
        <f>Table3[[#This Row],[Good Units]]/Table3[[#This Row],[Units Produced]]</f>
        <v>0.97188049209138838</v>
      </c>
      <c r="X968" s="2">
        <f>Table3[[#This Row],[Total Operating Time (minutes)]]/Table3[[#This Row],[Units Produced]]</f>
        <v>0.87873462214411246</v>
      </c>
      <c r="Y968" s="2">
        <f>Table3[[#This Row],[Defective Units]]/Table3[[#This Row],[Units Produced]]</f>
        <v>2.8119507908611598E-2</v>
      </c>
      <c r="Z968" s="4">
        <f ca="1">Table3[[#This Row],[Total Operating Time (minutes)]]/Table3[[#This Row],[Available Time(minutes)]]</f>
        <v>7.2463768115942031</v>
      </c>
      <c r="AA968" s="2">
        <f>Table3[[#This Row],[Good Units]]/Table3[[#This Row],[Units Produced]]</f>
        <v>0.97188049209138838</v>
      </c>
      <c r="AB968" s="2">
        <f>Table3[[#This Row],[Scrap Units]]/Table3[[#This Row],[Units Produced]]</f>
        <v>1.7574692442882251E-2</v>
      </c>
      <c r="AC968" s="4">
        <f>Table3[[#This Row],[Units Produced]]/Table3[[#This Row],[Shift]]</f>
        <v>284.5</v>
      </c>
      <c r="AD968" s="2">
        <f>Table3[[#This Row],[Units Produced]]/Table3[[#This Row],[Max Capacity]]</f>
        <v>0.89606299212598428</v>
      </c>
      <c r="AE968" s="4">
        <f>Table3[[#This Row],[Repair Time (minutes)]]/Table3[[#This Row],[Number of Repairs]]</f>
        <v>11.666666666666666</v>
      </c>
      <c r="AF968" s="4">
        <f ca="1">Table3[[#This Row],[Total Operating Time (minutes)]]/Table3[[#This Row],[Number of failures]]</f>
        <v>500</v>
      </c>
      <c r="AG968" s="4">
        <f>Table3[[#This Row],[Orders Fulfilled]]/Table3[[#This Row],[Orders Received]]</f>
        <v>0.70769230769230773</v>
      </c>
      <c r="AH968" s="4">
        <f>Table3[[#This Row],[Units Produced]]/Table3[[#This Row],[Energy Consumed (kWh)]]</f>
        <v>3.8571041214750541</v>
      </c>
    </row>
    <row r="969" spans="1:34" x14ac:dyDescent="0.3">
      <c r="A969" s="1">
        <f t="shared" ca="1" si="60"/>
        <v>45202</v>
      </c>
      <c r="B969">
        <v>2</v>
      </c>
      <c r="C969" t="s">
        <v>20</v>
      </c>
      <c r="D969">
        <v>435</v>
      </c>
      <c r="E969">
        <v>414</v>
      </c>
      <c r="F969">
        <v>21</v>
      </c>
      <c r="G969">
        <f t="shared" ca="1" si="61"/>
        <v>70</v>
      </c>
      <c r="H969">
        <v>52</v>
      </c>
      <c r="I969">
        <v>420</v>
      </c>
      <c r="J969">
        <v>6</v>
      </c>
      <c r="K969">
        <v>155.59</v>
      </c>
      <c r="L969">
        <v>44</v>
      </c>
      <c r="M969">
        <v>46</v>
      </c>
      <c r="N969">
        <v>4.8099999999999996</v>
      </c>
      <c r="O969">
        <v>654</v>
      </c>
      <c r="P969">
        <f t="shared" ca="1" si="62"/>
        <v>1</v>
      </c>
      <c r="Q969">
        <v>38</v>
      </c>
      <c r="R969">
        <v>3</v>
      </c>
      <c r="S969">
        <v>5.34</v>
      </c>
      <c r="T969">
        <f t="shared" ca="1" si="63"/>
        <v>543</v>
      </c>
      <c r="U969" s="2">
        <f ca="1">Table3[[#This Row],[Total Operating Time (minutes)]]/Table3[[#This Row],[Production planning Time(minutes)]]</f>
        <v>0.77348066298342544</v>
      </c>
      <c r="V969" s="2">
        <f>Table3[[#This Row],[Units Produced]]/Table3[[#This Row],[Max Capacity]]</f>
        <v>0.66513761467889909</v>
      </c>
      <c r="W969" s="2">
        <f>Table3[[#This Row],[Good Units]]/Table3[[#This Row],[Units Produced]]</f>
        <v>0.9517241379310345</v>
      </c>
      <c r="X969" s="2">
        <f>Table3[[#This Row],[Total Operating Time (minutes)]]/Table3[[#This Row],[Units Produced]]</f>
        <v>0.96551724137931039</v>
      </c>
      <c r="Y969" s="2">
        <f>Table3[[#This Row],[Defective Units]]/Table3[[#This Row],[Units Produced]]</f>
        <v>4.8275862068965517E-2</v>
      </c>
      <c r="Z969" s="4">
        <f ca="1">Table3[[#This Row],[Total Operating Time (minutes)]]/Table3[[#This Row],[Available Time(minutes)]]</f>
        <v>6</v>
      </c>
      <c r="AA969" s="2">
        <f>Table3[[#This Row],[Good Units]]/Table3[[#This Row],[Units Produced]]</f>
        <v>0.9517241379310345</v>
      </c>
      <c r="AB969" s="2">
        <f>Table3[[#This Row],[Scrap Units]]/Table3[[#This Row],[Units Produced]]</f>
        <v>1.3793103448275862E-2</v>
      </c>
      <c r="AC969" s="4">
        <f>Table3[[#This Row],[Units Produced]]/Table3[[#This Row],[Shift]]</f>
        <v>217.5</v>
      </c>
      <c r="AD969" s="2">
        <f>Table3[[#This Row],[Units Produced]]/Table3[[#This Row],[Max Capacity]]</f>
        <v>0.66513761467889909</v>
      </c>
      <c r="AE969" s="4">
        <f>Table3[[#This Row],[Repair Time (minutes)]]/Table3[[#This Row],[Number of Repairs]]</f>
        <v>12.666666666666666</v>
      </c>
      <c r="AF969" s="4">
        <f ca="1">Table3[[#This Row],[Total Operating Time (minutes)]]/Table3[[#This Row],[Number of failures]]</f>
        <v>420</v>
      </c>
      <c r="AG969" s="4">
        <f>Table3[[#This Row],[Orders Fulfilled]]/Table3[[#This Row],[Orders Received]]</f>
        <v>0.95652173913043481</v>
      </c>
      <c r="AH969" s="4">
        <f>Table3[[#This Row],[Units Produced]]/Table3[[#This Row],[Energy Consumed (kWh)]]</f>
        <v>2.7958094993251494</v>
      </c>
    </row>
    <row r="970" spans="1:34" x14ac:dyDescent="0.3">
      <c r="A970" s="1">
        <f t="shared" ca="1" si="60"/>
        <v>45262</v>
      </c>
      <c r="B970">
        <v>3</v>
      </c>
      <c r="C970" t="s">
        <v>21</v>
      </c>
      <c r="D970">
        <v>682</v>
      </c>
      <c r="E970">
        <v>662</v>
      </c>
      <c r="F970">
        <v>20</v>
      </c>
      <c r="G970">
        <f t="shared" ca="1" si="61"/>
        <v>69</v>
      </c>
      <c r="H970">
        <v>20</v>
      </c>
      <c r="I970">
        <v>562</v>
      </c>
      <c r="J970">
        <v>10</v>
      </c>
      <c r="K970">
        <v>150.28</v>
      </c>
      <c r="L970">
        <v>47</v>
      </c>
      <c r="M970">
        <v>63</v>
      </c>
      <c r="N970">
        <v>4.3099999999999996</v>
      </c>
      <c r="O970">
        <v>607</v>
      </c>
      <c r="P970">
        <f t="shared" ca="1" si="62"/>
        <v>2</v>
      </c>
      <c r="Q970">
        <v>27</v>
      </c>
      <c r="R970">
        <v>5</v>
      </c>
      <c r="S970">
        <v>6.77</v>
      </c>
      <c r="T970">
        <f t="shared" ca="1" si="63"/>
        <v>570</v>
      </c>
      <c r="U970" s="2">
        <f ca="1">Table3[[#This Row],[Total Operating Time (minutes)]]/Table3[[#This Row],[Production planning Time(minutes)]]</f>
        <v>0.98596491228070171</v>
      </c>
      <c r="V970" s="2">
        <f>Table3[[#This Row],[Units Produced]]/Table3[[#This Row],[Max Capacity]]</f>
        <v>1.1235584843492588</v>
      </c>
      <c r="W970" s="2">
        <f>Table3[[#This Row],[Good Units]]/Table3[[#This Row],[Units Produced]]</f>
        <v>0.97067448680351909</v>
      </c>
      <c r="X970" s="2">
        <f>Table3[[#This Row],[Total Operating Time (minutes)]]/Table3[[#This Row],[Units Produced]]</f>
        <v>0.82404692082111441</v>
      </c>
      <c r="Y970" s="2">
        <f>Table3[[#This Row],[Defective Units]]/Table3[[#This Row],[Units Produced]]</f>
        <v>2.932551319648094E-2</v>
      </c>
      <c r="Z970" s="4">
        <f ca="1">Table3[[#This Row],[Total Operating Time (minutes)]]/Table3[[#This Row],[Available Time(minutes)]]</f>
        <v>8.1449275362318847</v>
      </c>
      <c r="AA970" s="2">
        <f>Table3[[#This Row],[Good Units]]/Table3[[#This Row],[Units Produced]]</f>
        <v>0.97067448680351909</v>
      </c>
      <c r="AB970" s="2">
        <f>Table3[[#This Row],[Scrap Units]]/Table3[[#This Row],[Units Produced]]</f>
        <v>1.466275659824047E-2</v>
      </c>
      <c r="AC970" s="4">
        <f>Table3[[#This Row],[Units Produced]]/Table3[[#This Row],[Shift]]</f>
        <v>227.33333333333334</v>
      </c>
      <c r="AD970" s="2">
        <f>Table3[[#This Row],[Units Produced]]/Table3[[#This Row],[Max Capacity]]</f>
        <v>1.1235584843492588</v>
      </c>
      <c r="AE970" s="4">
        <f>Table3[[#This Row],[Repair Time (minutes)]]/Table3[[#This Row],[Number of Repairs]]</f>
        <v>5.4</v>
      </c>
      <c r="AF970" s="4">
        <f ca="1">Table3[[#This Row],[Total Operating Time (minutes)]]/Table3[[#This Row],[Number of failures]]</f>
        <v>281</v>
      </c>
      <c r="AG970" s="4">
        <f>Table3[[#This Row],[Orders Fulfilled]]/Table3[[#This Row],[Orders Received]]</f>
        <v>0.74603174603174605</v>
      </c>
      <c r="AH970" s="4">
        <f>Table3[[#This Row],[Units Produced]]/Table3[[#This Row],[Energy Consumed (kWh)]]</f>
        <v>4.5381953686451952</v>
      </c>
    </row>
    <row r="971" spans="1:34" x14ac:dyDescent="0.3">
      <c r="A971" s="1">
        <f t="shared" ca="1" si="60"/>
        <v>45133</v>
      </c>
      <c r="B971">
        <v>1</v>
      </c>
      <c r="C971" t="s">
        <v>21</v>
      </c>
      <c r="D971">
        <v>636</v>
      </c>
      <c r="E971">
        <v>626</v>
      </c>
      <c r="F971">
        <v>10</v>
      </c>
      <c r="G971">
        <f t="shared" ca="1" si="61"/>
        <v>62</v>
      </c>
      <c r="H971">
        <v>51</v>
      </c>
      <c r="I971">
        <v>522</v>
      </c>
      <c r="J971">
        <v>7</v>
      </c>
      <c r="K971">
        <v>101.62</v>
      </c>
      <c r="L971">
        <v>50</v>
      </c>
      <c r="M971">
        <v>69</v>
      </c>
      <c r="N971">
        <v>2.52</v>
      </c>
      <c r="O971">
        <v>672</v>
      </c>
      <c r="P971">
        <f t="shared" ca="1" si="62"/>
        <v>1</v>
      </c>
      <c r="Q971">
        <v>34</v>
      </c>
      <c r="R971">
        <v>2</v>
      </c>
      <c r="S971">
        <v>7.64</v>
      </c>
      <c r="T971">
        <f t="shared" ca="1" si="63"/>
        <v>569</v>
      </c>
      <c r="U971" s="2">
        <f ca="1">Table3[[#This Row],[Total Operating Time (minutes)]]/Table3[[#This Row],[Production planning Time(minutes)]]</f>
        <v>0.91739894551845347</v>
      </c>
      <c r="V971" s="2">
        <f>Table3[[#This Row],[Units Produced]]/Table3[[#This Row],[Max Capacity]]</f>
        <v>0.9464285714285714</v>
      </c>
      <c r="W971" s="2">
        <f>Table3[[#This Row],[Good Units]]/Table3[[#This Row],[Units Produced]]</f>
        <v>0.98427672955974843</v>
      </c>
      <c r="X971" s="2">
        <f>Table3[[#This Row],[Total Operating Time (minutes)]]/Table3[[#This Row],[Units Produced]]</f>
        <v>0.82075471698113212</v>
      </c>
      <c r="Y971" s="2">
        <f>Table3[[#This Row],[Defective Units]]/Table3[[#This Row],[Units Produced]]</f>
        <v>1.5723270440251572E-2</v>
      </c>
      <c r="Z971" s="4">
        <f ca="1">Table3[[#This Row],[Total Operating Time (minutes)]]/Table3[[#This Row],[Available Time(minutes)]]</f>
        <v>8.4193548387096779</v>
      </c>
      <c r="AA971" s="2">
        <f>Table3[[#This Row],[Good Units]]/Table3[[#This Row],[Units Produced]]</f>
        <v>0.98427672955974843</v>
      </c>
      <c r="AB971" s="2">
        <f>Table3[[#This Row],[Scrap Units]]/Table3[[#This Row],[Units Produced]]</f>
        <v>1.10062893081761E-2</v>
      </c>
      <c r="AC971" s="4">
        <f>Table3[[#This Row],[Units Produced]]/Table3[[#This Row],[Shift]]</f>
        <v>636</v>
      </c>
      <c r="AD971" s="2">
        <f>Table3[[#This Row],[Units Produced]]/Table3[[#This Row],[Max Capacity]]</f>
        <v>0.9464285714285714</v>
      </c>
      <c r="AE971" s="4">
        <f>Table3[[#This Row],[Repair Time (minutes)]]/Table3[[#This Row],[Number of Repairs]]</f>
        <v>17</v>
      </c>
      <c r="AF971" s="4">
        <f ca="1">Table3[[#This Row],[Total Operating Time (minutes)]]/Table3[[#This Row],[Number of failures]]</f>
        <v>522</v>
      </c>
      <c r="AG971" s="4">
        <f>Table3[[#This Row],[Orders Fulfilled]]/Table3[[#This Row],[Orders Received]]</f>
        <v>0.72463768115942029</v>
      </c>
      <c r="AH971" s="4">
        <f>Table3[[#This Row],[Units Produced]]/Table3[[#This Row],[Energy Consumed (kWh)]]</f>
        <v>6.2586105097421765</v>
      </c>
    </row>
    <row r="972" spans="1:34" x14ac:dyDescent="0.3">
      <c r="A972" s="1">
        <f t="shared" ca="1" si="60"/>
        <v>44957</v>
      </c>
      <c r="B972">
        <v>3</v>
      </c>
      <c r="C972" t="s">
        <v>17</v>
      </c>
      <c r="D972">
        <v>440</v>
      </c>
      <c r="E972">
        <v>414</v>
      </c>
      <c r="F972">
        <v>26</v>
      </c>
      <c r="G972">
        <f t="shared" ca="1" si="61"/>
        <v>61</v>
      </c>
      <c r="H972">
        <v>41</v>
      </c>
      <c r="I972">
        <v>444</v>
      </c>
      <c r="J972">
        <v>10</v>
      </c>
      <c r="K972">
        <v>170.8</v>
      </c>
      <c r="L972">
        <v>37</v>
      </c>
      <c r="M972">
        <v>61</v>
      </c>
      <c r="N972">
        <v>2.75</v>
      </c>
      <c r="O972">
        <v>621</v>
      </c>
      <c r="P972">
        <f t="shared" ca="1" si="62"/>
        <v>3</v>
      </c>
      <c r="Q972">
        <v>29</v>
      </c>
      <c r="R972">
        <v>1</v>
      </c>
      <c r="S972">
        <v>3.1</v>
      </c>
      <c r="T972">
        <f t="shared" ca="1" si="63"/>
        <v>588</v>
      </c>
      <c r="U972" s="2">
        <f ca="1">Table3[[#This Row],[Total Operating Time (minutes)]]/Table3[[#This Row],[Production planning Time(minutes)]]</f>
        <v>0.75510204081632648</v>
      </c>
      <c r="V972" s="2">
        <f>Table3[[#This Row],[Units Produced]]/Table3[[#This Row],[Max Capacity]]</f>
        <v>0.70853462157809988</v>
      </c>
      <c r="W972" s="2">
        <f>Table3[[#This Row],[Good Units]]/Table3[[#This Row],[Units Produced]]</f>
        <v>0.94090909090909092</v>
      </c>
      <c r="X972" s="2">
        <f>Table3[[#This Row],[Total Operating Time (minutes)]]/Table3[[#This Row],[Units Produced]]</f>
        <v>1.009090909090909</v>
      </c>
      <c r="Y972" s="2">
        <f>Table3[[#This Row],[Defective Units]]/Table3[[#This Row],[Units Produced]]</f>
        <v>5.909090909090909E-2</v>
      </c>
      <c r="Z972" s="4">
        <f ca="1">Table3[[#This Row],[Total Operating Time (minutes)]]/Table3[[#This Row],[Available Time(minutes)]]</f>
        <v>7.278688524590164</v>
      </c>
      <c r="AA972" s="2">
        <f>Table3[[#This Row],[Good Units]]/Table3[[#This Row],[Units Produced]]</f>
        <v>0.94090909090909092</v>
      </c>
      <c r="AB972" s="2">
        <f>Table3[[#This Row],[Scrap Units]]/Table3[[#This Row],[Units Produced]]</f>
        <v>2.2727272727272728E-2</v>
      </c>
      <c r="AC972" s="4">
        <f>Table3[[#This Row],[Units Produced]]/Table3[[#This Row],[Shift]]</f>
        <v>146.66666666666666</v>
      </c>
      <c r="AD972" s="2">
        <f>Table3[[#This Row],[Units Produced]]/Table3[[#This Row],[Max Capacity]]</f>
        <v>0.70853462157809988</v>
      </c>
      <c r="AE972" s="4">
        <f>Table3[[#This Row],[Repair Time (minutes)]]/Table3[[#This Row],[Number of Repairs]]</f>
        <v>29</v>
      </c>
      <c r="AF972" s="4">
        <f ca="1">Table3[[#This Row],[Total Operating Time (minutes)]]/Table3[[#This Row],[Number of failures]]</f>
        <v>148</v>
      </c>
      <c r="AG972" s="4">
        <f>Table3[[#This Row],[Orders Fulfilled]]/Table3[[#This Row],[Orders Received]]</f>
        <v>0.60655737704918034</v>
      </c>
      <c r="AH972" s="4">
        <f>Table3[[#This Row],[Units Produced]]/Table3[[#This Row],[Energy Consumed (kWh)]]</f>
        <v>2.5761124121779857</v>
      </c>
    </row>
    <row r="973" spans="1:34" x14ac:dyDescent="0.3">
      <c r="A973" s="1">
        <f t="shared" ca="1" si="60"/>
        <v>45235</v>
      </c>
      <c r="B973">
        <v>2</v>
      </c>
      <c r="C973" t="s">
        <v>17</v>
      </c>
      <c r="D973">
        <v>530</v>
      </c>
      <c r="E973">
        <v>508</v>
      </c>
      <c r="F973">
        <v>22</v>
      </c>
      <c r="G973">
        <f t="shared" ca="1" si="61"/>
        <v>62</v>
      </c>
      <c r="H973">
        <v>11</v>
      </c>
      <c r="I973">
        <v>589</v>
      </c>
      <c r="J973">
        <v>5</v>
      </c>
      <c r="K973">
        <v>136.88999999999999</v>
      </c>
      <c r="L973">
        <v>33</v>
      </c>
      <c r="M973">
        <v>53</v>
      </c>
      <c r="N973">
        <v>2.68</v>
      </c>
      <c r="O973">
        <v>663</v>
      </c>
      <c r="P973">
        <f t="shared" ca="1" si="62"/>
        <v>3</v>
      </c>
      <c r="Q973">
        <v>32</v>
      </c>
      <c r="R973">
        <v>3</v>
      </c>
      <c r="S973">
        <v>6.92</v>
      </c>
      <c r="T973">
        <f t="shared" ca="1" si="63"/>
        <v>526</v>
      </c>
      <c r="U973" s="2">
        <f ca="1">Table3[[#This Row],[Total Operating Time (minutes)]]/Table3[[#This Row],[Production planning Time(minutes)]]</f>
        <v>1.1197718631178708</v>
      </c>
      <c r="V973" s="2">
        <f>Table3[[#This Row],[Units Produced]]/Table3[[#This Row],[Max Capacity]]</f>
        <v>0.79939668174962297</v>
      </c>
      <c r="W973" s="2">
        <f>Table3[[#This Row],[Good Units]]/Table3[[#This Row],[Units Produced]]</f>
        <v>0.95849056603773586</v>
      </c>
      <c r="X973" s="2">
        <f>Table3[[#This Row],[Total Operating Time (minutes)]]/Table3[[#This Row],[Units Produced]]</f>
        <v>1.1113207547169812</v>
      </c>
      <c r="Y973" s="2">
        <f>Table3[[#This Row],[Defective Units]]/Table3[[#This Row],[Units Produced]]</f>
        <v>4.1509433962264149E-2</v>
      </c>
      <c r="Z973" s="4">
        <f ca="1">Table3[[#This Row],[Total Operating Time (minutes)]]/Table3[[#This Row],[Available Time(minutes)]]</f>
        <v>9.5</v>
      </c>
      <c r="AA973" s="2">
        <f>Table3[[#This Row],[Good Units]]/Table3[[#This Row],[Units Produced]]</f>
        <v>0.95849056603773586</v>
      </c>
      <c r="AB973" s="2">
        <f>Table3[[#This Row],[Scrap Units]]/Table3[[#This Row],[Units Produced]]</f>
        <v>9.433962264150943E-3</v>
      </c>
      <c r="AC973" s="4">
        <f>Table3[[#This Row],[Units Produced]]/Table3[[#This Row],[Shift]]</f>
        <v>265</v>
      </c>
      <c r="AD973" s="2">
        <f>Table3[[#This Row],[Units Produced]]/Table3[[#This Row],[Max Capacity]]</f>
        <v>0.79939668174962297</v>
      </c>
      <c r="AE973" s="4">
        <f>Table3[[#This Row],[Repair Time (minutes)]]/Table3[[#This Row],[Number of Repairs]]</f>
        <v>10.666666666666666</v>
      </c>
      <c r="AF973" s="4">
        <f ca="1">Table3[[#This Row],[Total Operating Time (minutes)]]/Table3[[#This Row],[Number of failures]]</f>
        <v>196.33333333333334</v>
      </c>
      <c r="AG973" s="4">
        <f>Table3[[#This Row],[Orders Fulfilled]]/Table3[[#This Row],[Orders Received]]</f>
        <v>0.62264150943396224</v>
      </c>
      <c r="AH973" s="4">
        <f>Table3[[#This Row],[Units Produced]]/Table3[[#This Row],[Energy Consumed (kWh)]]</f>
        <v>3.8717218204397694</v>
      </c>
    </row>
    <row r="974" spans="1:34" x14ac:dyDescent="0.3">
      <c r="A974" s="1">
        <f t="shared" ca="1" si="60"/>
        <v>45154</v>
      </c>
      <c r="B974">
        <v>1</v>
      </c>
      <c r="C974" t="s">
        <v>20</v>
      </c>
      <c r="D974">
        <v>532</v>
      </c>
      <c r="E974">
        <v>517</v>
      </c>
      <c r="F974">
        <v>15</v>
      </c>
      <c r="G974">
        <f t="shared" ca="1" si="61"/>
        <v>62</v>
      </c>
      <c r="H974">
        <v>11</v>
      </c>
      <c r="I974">
        <v>504</v>
      </c>
      <c r="J974">
        <v>5</v>
      </c>
      <c r="K974">
        <v>150.61000000000001</v>
      </c>
      <c r="L974">
        <v>46</v>
      </c>
      <c r="M974">
        <v>33</v>
      </c>
      <c r="N974">
        <v>4.83</v>
      </c>
      <c r="O974">
        <v>632</v>
      </c>
      <c r="P974">
        <f t="shared" ca="1" si="62"/>
        <v>6</v>
      </c>
      <c r="Q974">
        <v>25</v>
      </c>
      <c r="R974">
        <v>3</v>
      </c>
      <c r="S974">
        <v>7.78</v>
      </c>
      <c r="T974">
        <f t="shared" ca="1" si="63"/>
        <v>567</v>
      </c>
      <c r="U974" s="2">
        <f ca="1">Table3[[#This Row],[Total Operating Time (minutes)]]/Table3[[#This Row],[Production planning Time(minutes)]]</f>
        <v>0.88888888888888884</v>
      </c>
      <c r="V974" s="2">
        <f>Table3[[#This Row],[Units Produced]]/Table3[[#This Row],[Max Capacity]]</f>
        <v>0.84177215189873422</v>
      </c>
      <c r="W974" s="2">
        <f>Table3[[#This Row],[Good Units]]/Table3[[#This Row],[Units Produced]]</f>
        <v>0.97180451127819545</v>
      </c>
      <c r="X974" s="2">
        <f>Table3[[#This Row],[Total Operating Time (minutes)]]/Table3[[#This Row],[Units Produced]]</f>
        <v>0.94736842105263153</v>
      </c>
      <c r="Y974" s="2">
        <f>Table3[[#This Row],[Defective Units]]/Table3[[#This Row],[Units Produced]]</f>
        <v>2.819548872180451E-2</v>
      </c>
      <c r="Z974" s="4">
        <f ca="1">Table3[[#This Row],[Total Operating Time (minutes)]]/Table3[[#This Row],[Available Time(minutes)]]</f>
        <v>8.129032258064516</v>
      </c>
      <c r="AA974" s="2">
        <f>Table3[[#This Row],[Good Units]]/Table3[[#This Row],[Units Produced]]</f>
        <v>0.97180451127819545</v>
      </c>
      <c r="AB974" s="2">
        <f>Table3[[#This Row],[Scrap Units]]/Table3[[#This Row],[Units Produced]]</f>
        <v>9.3984962406015032E-3</v>
      </c>
      <c r="AC974" s="4">
        <f>Table3[[#This Row],[Units Produced]]/Table3[[#This Row],[Shift]]</f>
        <v>532</v>
      </c>
      <c r="AD974" s="2">
        <f>Table3[[#This Row],[Units Produced]]/Table3[[#This Row],[Max Capacity]]</f>
        <v>0.84177215189873422</v>
      </c>
      <c r="AE974" s="4">
        <f>Table3[[#This Row],[Repair Time (minutes)]]/Table3[[#This Row],[Number of Repairs]]</f>
        <v>8.3333333333333339</v>
      </c>
      <c r="AF974" s="4">
        <f ca="1">Table3[[#This Row],[Total Operating Time (minutes)]]/Table3[[#This Row],[Number of failures]]</f>
        <v>84</v>
      </c>
      <c r="AG974" s="4">
        <f>Table3[[#This Row],[Orders Fulfilled]]/Table3[[#This Row],[Orders Received]]</f>
        <v>1.393939393939394</v>
      </c>
      <c r="AH974" s="4">
        <f>Table3[[#This Row],[Units Produced]]/Table3[[#This Row],[Energy Consumed (kWh)]]</f>
        <v>3.5323019719806119</v>
      </c>
    </row>
    <row r="975" spans="1:34" x14ac:dyDescent="0.3">
      <c r="A975" s="1">
        <f t="shared" ca="1" si="60"/>
        <v>45161</v>
      </c>
      <c r="B975">
        <v>1</v>
      </c>
      <c r="C975" t="s">
        <v>20</v>
      </c>
      <c r="D975">
        <v>455</v>
      </c>
      <c r="E975">
        <v>438</v>
      </c>
      <c r="F975">
        <v>17</v>
      </c>
      <c r="G975">
        <f t="shared" ca="1" si="61"/>
        <v>68</v>
      </c>
      <c r="H975">
        <v>51</v>
      </c>
      <c r="I975">
        <v>560</v>
      </c>
      <c r="J975">
        <v>6</v>
      </c>
      <c r="K975">
        <v>141.11000000000001</v>
      </c>
      <c r="L975">
        <v>58</v>
      </c>
      <c r="M975">
        <v>69</v>
      </c>
      <c r="N975">
        <v>3.88</v>
      </c>
      <c r="O975">
        <v>692</v>
      </c>
      <c r="P975">
        <f t="shared" ca="1" si="62"/>
        <v>4</v>
      </c>
      <c r="Q975">
        <v>39</v>
      </c>
      <c r="R975">
        <v>1</v>
      </c>
      <c r="S975">
        <v>5.68</v>
      </c>
      <c r="T975">
        <f t="shared" ca="1" si="63"/>
        <v>550</v>
      </c>
      <c r="U975" s="2">
        <f ca="1">Table3[[#This Row],[Total Operating Time (minutes)]]/Table3[[#This Row],[Production planning Time(minutes)]]</f>
        <v>1.0181818181818181</v>
      </c>
      <c r="V975" s="2">
        <f>Table3[[#This Row],[Units Produced]]/Table3[[#This Row],[Max Capacity]]</f>
        <v>0.65751445086705207</v>
      </c>
      <c r="W975" s="2">
        <f>Table3[[#This Row],[Good Units]]/Table3[[#This Row],[Units Produced]]</f>
        <v>0.96263736263736266</v>
      </c>
      <c r="X975" s="2">
        <f>Table3[[#This Row],[Total Operating Time (minutes)]]/Table3[[#This Row],[Units Produced]]</f>
        <v>1.2307692307692308</v>
      </c>
      <c r="Y975" s="2">
        <f>Table3[[#This Row],[Defective Units]]/Table3[[#This Row],[Units Produced]]</f>
        <v>3.7362637362637362E-2</v>
      </c>
      <c r="Z975" s="4">
        <f ca="1">Table3[[#This Row],[Total Operating Time (minutes)]]/Table3[[#This Row],[Available Time(minutes)]]</f>
        <v>8.235294117647058</v>
      </c>
      <c r="AA975" s="2">
        <f>Table3[[#This Row],[Good Units]]/Table3[[#This Row],[Units Produced]]</f>
        <v>0.96263736263736266</v>
      </c>
      <c r="AB975" s="2">
        <f>Table3[[#This Row],[Scrap Units]]/Table3[[#This Row],[Units Produced]]</f>
        <v>1.3186813186813187E-2</v>
      </c>
      <c r="AC975" s="4">
        <f>Table3[[#This Row],[Units Produced]]/Table3[[#This Row],[Shift]]</f>
        <v>455</v>
      </c>
      <c r="AD975" s="2">
        <f>Table3[[#This Row],[Units Produced]]/Table3[[#This Row],[Max Capacity]]</f>
        <v>0.65751445086705207</v>
      </c>
      <c r="AE975" s="4">
        <f>Table3[[#This Row],[Repair Time (minutes)]]/Table3[[#This Row],[Number of Repairs]]</f>
        <v>39</v>
      </c>
      <c r="AF975" s="4">
        <f ca="1">Table3[[#This Row],[Total Operating Time (minutes)]]/Table3[[#This Row],[Number of failures]]</f>
        <v>140</v>
      </c>
      <c r="AG975" s="4">
        <f>Table3[[#This Row],[Orders Fulfilled]]/Table3[[#This Row],[Orders Received]]</f>
        <v>0.84057971014492749</v>
      </c>
      <c r="AH975" s="4">
        <f>Table3[[#This Row],[Units Produced]]/Table3[[#This Row],[Energy Consumed (kWh)]]</f>
        <v>3.2244348380695906</v>
      </c>
    </row>
    <row r="976" spans="1:34" x14ac:dyDescent="0.3">
      <c r="A976" s="1">
        <f t="shared" ca="1" si="60"/>
        <v>45139</v>
      </c>
      <c r="B976">
        <v>3</v>
      </c>
      <c r="C976" t="s">
        <v>18</v>
      </c>
      <c r="D976">
        <v>517</v>
      </c>
      <c r="E976">
        <v>505</v>
      </c>
      <c r="F976">
        <v>12</v>
      </c>
      <c r="G976">
        <f t="shared" ca="1" si="61"/>
        <v>60</v>
      </c>
      <c r="H976">
        <v>25</v>
      </c>
      <c r="I976">
        <v>450</v>
      </c>
      <c r="J976">
        <v>8</v>
      </c>
      <c r="K976">
        <v>145.69999999999999</v>
      </c>
      <c r="L976">
        <v>35</v>
      </c>
      <c r="M976">
        <v>64</v>
      </c>
      <c r="N976">
        <v>3.75</v>
      </c>
      <c r="O976">
        <v>663</v>
      </c>
      <c r="P976">
        <f t="shared" ca="1" si="62"/>
        <v>7</v>
      </c>
      <c r="Q976">
        <v>33</v>
      </c>
      <c r="R976">
        <v>2</v>
      </c>
      <c r="S976">
        <v>5.34</v>
      </c>
      <c r="T976">
        <f t="shared" ca="1" si="63"/>
        <v>508</v>
      </c>
      <c r="U976" s="2">
        <f ca="1">Table3[[#This Row],[Total Operating Time (minutes)]]/Table3[[#This Row],[Production planning Time(minutes)]]</f>
        <v>0.88582677165354329</v>
      </c>
      <c r="V976" s="2">
        <f>Table3[[#This Row],[Units Produced]]/Table3[[#This Row],[Max Capacity]]</f>
        <v>0.77978883861236803</v>
      </c>
      <c r="W976" s="2">
        <f>Table3[[#This Row],[Good Units]]/Table3[[#This Row],[Units Produced]]</f>
        <v>0.97678916827853002</v>
      </c>
      <c r="X976" s="2">
        <f>Table3[[#This Row],[Total Operating Time (minutes)]]/Table3[[#This Row],[Units Produced]]</f>
        <v>0.87040618955512572</v>
      </c>
      <c r="Y976" s="2">
        <f>Table3[[#This Row],[Defective Units]]/Table3[[#This Row],[Units Produced]]</f>
        <v>2.321083172147002E-2</v>
      </c>
      <c r="Z976" s="4">
        <f ca="1">Table3[[#This Row],[Total Operating Time (minutes)]]/Table3[[#This Row],[Available Time(minutes)]]</f>
        <v>7.5</v>
      </c>
      <c r="AA976" s="2">
        <f>Table3[[#This Row],[Good Units]]/Table3[[#This Row],[Units Produced]]</f>
        <v>0.97678916827853002</v>
      </c>
      <c r="AB976" s="2">
        <f>Table3[[#This Row],[Scrap Units]]/Table3[[#This Row],[Units Produced]]</f>
        <v>1.5473887814313346E-2</v>
      </c>
      <c r="AC976" s="4">
        <f>Table3[[#This Row],[Units Produced]]/Table3[[#This Row],[Shift]]</f>
        <v>172.33333333333334</v>
      </c>
      <c r="AD976" s="2">
        <f>Table3[[#This Row],[Units Produced]]/Table3[[#This Row],[Max Capacity]]</f>
        <v>0.77978883861236803</v>
      </c>
      <c r="AE976" s="4">
        <f>Table3[[#This Row],[Repair Time (minutes)]]/Table3[[#This Row],[Number of Repairs]]</f>
        <v>16.5</v>
      </c>
      <c r="AF976" s="4">
        <f ca="1">Table3[[#This Row],[Total Operating Time (minutes)]]/Table3[[#This Row],[Number of failures]]</f>
        <v>64.285714285714292</v>
      </c>
      <c r="AG976" s="4">
        <f>Table3[[#This Row],[Orders Fulfilled]]/Table3[[#This Row],[Orders Received]]</f>
        <v>0.546875</v>
      </c>
      <c r="AH976" s="4">
        <f>Table3[[#This Row],[Units Produced]]/Table3[[#This Row],[Energy Consumed (kWh)]]</f>
        <v>3.5483870967741939</v>
      </c>
    </row>
    <row r="977" spans="1:34" x14ac:dyDescent="0.3">
      <c r="A977" s="1">
        <f t="shared" ca="1" si="60"/>
        <v>45050</v>
      </c>
      <c r="B977">
        <v>2</v>
      </c>
      <c r="C977" t="s">
        <v>21</v>
      </c>
      <c r="D977">
        <v>500</v>
      </c>
      <c r="E977">
        <v>477</v>
      </c>
      <c r="F977">
        <v>23</v>
      </c>
      <c r="G977">
        <f t="shared" ca="1" si="61"/>
        <v>61</v>
      </c>
      <c r="H977">
        <v>44</v>
      </c>
      <c r="I977">
        <v>537</v>
      </c>
      <c r="J977">
        <v>8</v>
      </c>
      <c r="K977">
        <v>145.87</v>
      </c>
      <c r="L977">
        <v>55</v>
      </c>
      <c r="M977">
        <v>42</v>
      </c>
      <c r="N977">
        <v>2.33</v>
      </c>
      <c r="O977">
        <v>626</v>
      </c>
      <c r="P977">
        <f t="shared" ca="1" si="62"/>
        <v>5</v>
      </c>
      <c r="Q977">
        <v>20</v>
      </c>
      <c r="R977">
        <v>1</v>
      </c>
      <c r="S977">
        <v>4.8499999999999996</v>
      </c>
      <c r="T977">
        <f t="shared" ca="1" si="63"/>
        <v>600</v>
      </c>
      <c r="U977" s="2">
        <f ca="1">Table3[[#This Row],[Total Operating Time (minutes)]]/Table3[[#This Row],[Production planning Time(minutes)]]</f>
        <v>0.89500000000000002</v>
      </c>
      <c r="V977" s="2">
        <f>Table3[[#This Row],[Units Produced]]/Table3[[#This Row],[Max Capacity]]</f>
        <v>0.79872204472843455</v>
      </c>
      <c r="W977" s="2">
        <f>Table3[[#This Row],[Good Units]]/Table3[[#This Row],[Units Produced]]</f>
        <v>0.95399999999999996</v>
      </c>
      <c r="X977" s="2">
        <f>Table3[[#This Row],[Total Operating Time (minutes)]]/Table3[[#This Row],[Units Produced]]</f>
        <v>1.0740000000000001</v>
      </c>
      <c r="Y977" s="2">
        <f>Table3[[#This Row],[Defective Units]]/Table3[[#This Row],[Units Produced]]</f>
        <v>4.5999999999999999E-2</v>
      </c>
      <c r="Z977" s="4">
        <f ca="1">Table3[[#This Row],[Total Operating Time (minutes)]]/Table3[[#This Row],[Available Time(minutes)]]</f>
        <v>8.8032786885245908</v>
      </c>
      <c r="AA977" s="2">
        <f>Table3[[#This Row],[Good Units]]/Table3[[#This Row],[Units Produced]]</f>
        <v>0.95399999999999996</v>
      </c>
      <c r="AB977" s="2">
        <f>Table3[[#This Row],[Scrap Units]]/Table3[[#This Row],[Units Produced]]</f>
        <v>1.6E-2</v>
      </c>
      <c r="AC977" s="4">
        <f>Table3[[#This Row],[Units Produced]]/Table3[[#This Row],[Shift]]</f>
        <v>250</v>
      </c>
      <c r="AD977" s="2">
        <f>Table3[[#This Row],[Units Produced]]/Table3[[#This Row],[Max Capacity]]</f>
        <v>0.79872204472843455</v>
      </c>
      <c r="AE977" s="4">
        <f>Table3[[#This Row],[Repair Time (minutes)]]/Table3[[#This Row],[Number of Repairs]]</f>
        <v>20</v>
      </c>
      <c r="AF977" s="4">
        <f ca="1">Table3[[#This Row],[Total Operating Time (minutes)]]/Table3[[#This Row],[Number of failures]]</f>
        <v>107.4</v>
      </c>
      <c r="AG977" s="4">
        <f>Table3[[#This Row],[Orders Fulfilled]]/Table3[[#This Row],[Orders Received]]</f>
        <v>1.3095238095238095</v>
      </c>
      <c r="AH977" s="4">
        <f>Table3[[#This Row],[Units Produced]]/Table3[[#This Row],[Energy Consumed (kWh)]]</f>
        <v>3.4277096044423114</v>
      </c>
    </row>
    <row r="978" spans="1:34" x14ac:dyDescent="0.3">
      <c r="A978" s="1">
        <f t="shared" ca="1" si="60"/>
        <v>45008</v>
      </c>
      <c r="B978">
        <v>2</v>
      </c>
      <c r="C978" t="s">
        <v>18</v>
      </c>
      <c r="D978">
        <v>545</v>
      </c>
      <c r="E978">
        <v>532</v>
      </c>
      <c r="F978">
        <v>13</v>
      </c>
      <c r="G978">
        <f t="shared" ca="1" si="61"/>
        <v>62</v>
      </c>
      <c r="H978">
        <v>39</v>
      </c>
      <c r="I978">
        <v>451</v>
      </c>
      <c r="J978">
        <v>8</v>
      </c>
      <c r="K978">
        <v>163.32</v>
      </c>
      <c r="L978">
        <v>36</v>
      </c>
      <c r="M978">
        <v>52</v>
      </c>
      <c r="N978">
        <v>2.6</v>
      </c>
      <c r="O978">
        <v>681</v>
      </c>
      <c r="P978">
        <f t="shared" ca="1" si="62"/>
        <v>5</v>
      </c>
      <c r="Q978">
        <v>29</v>
      </c>
      <c r="R978">
        <v>4</v>
      </c>
      <c r="S978">
        <v>6.33</v>
      </c>
      <c r="T978">
        <f t="shared" ca="1" si="63"/>
        <v>568</v>
      </c>
      <c r="U978" s="2">
        <f ca="1">Table3[[#This Row],[Total Operating Time (minutes)]]/Table3[[#This Row],[Production planning Time(minutes)]]</f>
        <v>0.79401408450704225</v>
      </c>
      <c r="V978" s="2">
        <f>Table3[[#This Row],[Units Produced]]/Table3[[#This Row],[Max Capacity]]</f>
        <v>0.80029368575624082</v>
      </c>
      <c r="W978" s="2">
        <f>Table3[[#This Row],[Good Units]]/Table3[[#This Row],[Units Produced]]</f>
        <v>0.97614678899082574</v>
      </c>
      <c r="X978" s="2">
        <f>Table3[[#This Row],[Total Operating Time (minutes)]]/Table3[[#This Row],[Units Produced]]</f>
        <v>0.8275229357798165</v>
      </c>
      <c r="Y978" s="2">
        <f>Table3[[#This Row],[Defective Units]]/Table3[[#This Row],[Units Produced]]</f>
        <v>2.3853211009174313E-2</v>
      </c>
      <c r="Z978" s="4">
        <f ca="1">Table3[[#This Row],[Total Operating Time (minutes)]]/Table3[[#This Row],[Available Time(minutes)]]</f>
        <v>7.274193548387097</v>
      </c>
      <c r="AA978" s="2">
        <f>Table3[[#This Row],[Good Units]]/Table3[[#This Row],[Units Produced]]</f>
        <v>0.97614678899082574</v>
      </c>
      <c r="AB978" s="2">
        <f>Table3[[#This Row],[Scrap Units]]/Table3[[#This Row],[Units Produced]]</f>
        <v>1.4678899082568808E-2</v>
      </c>
      <c r="AC978" s="4">
        <f>Table3[[#This Row],[Units Produced]]/Table3[[#This Row],[Shift]]</f>
        <v>272.5</v>
      </c>
      <c r="AD978" s="2">
        <f>Table3[[#This Row],[Units Produced]]/Table3[[#This Row],[Max Capacity]]</f>
        <v>0.80029368575624082</v>
      </c>
      <c r="AE978" s="4">
        <f>Table3[[#This Row],[Repair Time (minutes)]]/Table3[[#This Row],[Number of Repairs]]</f>
        <v>7.25</v>
      </c>
      <c r="AF978" s="4">
        <f ca="1">Table3[[#This Row],[Total Operating Time (minutes)]]/Table3[[#This Row],[Number of failures]]</f>
        <v>90.2</v>
      </c>
      <c r="AG978" s="4">
        <f>Table3[[#This Row],[Orders Fulfilled]]/Table3[[#This Row],[Orders Received]]</f>
        <v>0.69230769230769229</v>
      </c>
      <c r="AH978" s="4">
        <f>Table3[[#This Row],[Units Produced]]/Table3[[#This Row],[Energy Consumed (kWh)]]</f>
        <v>3.3370071026206221</v>
      </c>
    </row>
    <row r="979" spans="1:34" x14ac:dyDescent="0.3">
      <c r="A979" s="1">
        <f t="shared" ca="1" si="60"/>
        <v>45128</v>
      </c>
      <c r="B979">
        <v>1</v>
      </c>
      <c r="C979" t="s">
        <v>17</v>
      </c>
      <c r="D979">
        <v>524</v>
      </c>
      <c r="E979">
        <v>500</v>
      </c>
      <c r="F979">
        <v>24</v>
      </c>
      <c r="G979">
        <f t="shared" ca="1" si="61"/>
        <v>69</v>
      </c>
      <c r="H979">
        <v>51</v>
      </c>
      <c r="I979">
        <v>400</v>
      </c>
      <c r="J979">
        <v>3</v>
      </c>
      <c r="K979">
        <v>128.88999999999999</v>
      </c>
      <c r="L979">
        <v>39</v>
      </c>
      <c r="M979">
        <v>38</v>
      </c>
      <c r="N979">
        <v>4.51</v>
      </c>
      <c r="O979">
        <v>618</v>
      </c>
      <c r="P979">
        <f t="shared" ca="1" si="62"/>
        <v>1</v>
      </c>
      <c r="Q979">
        <v>38</v>
      </c>
      <c r="R979">
        <v>3</v>
      </c>
      <c r="S979">
        <v>7.85</v>
      </c>
      <c r="T979">
        <f t="shared" ca="1" si="63"/>
        <v>565</v>
      </c>
      <c r="U979" s="2">
        <f ca="1">Table3[[#This Row],[Total Operating Time (minutes)]]/Table3[[#This Row],[Production planning Time(minutes)]]</f>
        <v>0.70796460176991149</v>
      </c>
      <c r="V979" s="2">
        <f>Table3[[#This Row],[Units Produced]]/Table3[[#This Row],[Max Capacity]]</f>
        <v>0.84789644012944987</v>
      </c>
      <c r="W979" s="2">
        <f>Table3[[#This Row],[Good Units]]/Table3[[#This Row],[Units Produced]]</f>
        <v>0.95419847328244278</v>
      </c>
      <c r="X979" s="2">
        <f>Table3[[#This Row],[Total Operating Time (minutes)]]/Table3[[#This Row],[Units Produced]]</f>
        <v>0.76335877862595425</v>
      </c>
      <c r="Y979" s="2">
        <f>Table3[[#This Row],[Defective Units]]/Table3[[#This Row],[Units Produced]]</f>
        <v>4.5801526717557252E-2</v>
      </c>
      <c r="Z979" s="4">
        <f ca="1">Table3[[#This Row],[Total Operating Time (minutes)]]/Table3[[#This Row],[Available Time(minutes)]]</f>
        <v>5.7971014492753623</v>
      </c>
      <c r="AA979" s="2">
        <f>Table3[[#This Row],[Good Units]]/Table3[[#This Row],[Units Produced]]</f>
        <v>0.95419847328244278</v>
      </c>
      <c r="AB979" s="2">
        <f>Table3[[#This Row],[Scrap Units]]/Table3[[#This Row],[Units Produced]]</f>
        <v>5.7251908396946565E-3</v>
      </c>
      <c r="AC979" s="4">
        <f>Table3[[#This Row],[Units Produced]]/Table3[[#This Row],[Shift]]</f>
        <v>524</v>
      </c>
      <c r="AD979" s="2">
        <f>Table3[[#This Row],[Units Produced]]/Table3[[#This Row],[Max Capacity]]</f>
        <v>0.84789644012944987</v>
      </c>
      <c r="AE979" s="4">
        <f>Table3[[#This Row],[Repair Time (minutes)]]/Table3[[#This Row],[Number of Repairs]]</f>
        <v>12.666666666666666</v>
      </c>
      <c r="AF979" s="4">
        <f ca="1">Table3[[#This Row],[Total Operating Time (minutes)]]/Table3[[#This Row],[Number of failures]]</f>
        <v>400</v>
      </c>
      <c r="AG979" s="4">
        <f>Table3[[#This Row],[Orders Fulfilled]]/Table3[[#This Row],[Orders Received]]</f>
        <v>1.0263157894736843</v>
      </c>
      <c r="AH979" s="4">
        <f>Table3[[#This Row],[Units Produced]]/Table3[[#This Row],[Energy Consumed (kWh)]]</f>
        <v>4.0654821941190162</v>
      </c>
    </row>
    <row r="980" spans="1:34" x14ac:dyDescent="0.3">
      <c r="A980" s="1">
        <f t="shared" ca="1" si="60"/>
        <v>45211</v>
      </c>
      <c r="B980">
        <v>1</v>
      </c>
      <c r="C980" t="s">
        <v>21</v>
      </c>
      <c r="D980">
        <v>686</v>
      </c>
      <c r="E980">
        <v>657</v>
      </c>
      <c r="F980">
        <v>29</v>
      </c>
      <c r="G980">
        <f t="shared" ca="1" si="61"/>
        <v>65</v>
      </c>
      <c r="H980">
        <v>48</v>
      </c>
      <c r="I980">
        <v>413</v>
      </c>
      <c r="J980">
        <v>10</v>
      </c>
      <c r="K980">
        <v>199.22</v>
      </c>
      <c r="L980">
        <v>33</v>
      </c>
      <c r="M980">
        <v>33</v>
      </c>
      <c r="N980">
        <v>3.95</v>
      </c>
      <c r="O980">
        <v>651</v>
      </c>
      <c r="P980">
        <f t="shared" ca="1" si="62"/>
        <v>1</v>
      </c>
      <c r="Q980">
        <v>24</v>
      </c>
      <c r="R980">
        <v>2</v>
      </c>
      <c r="S980">
        <v>6.92</v>
      </c>
      <c r="T980">
        <f t="shared" ca="1" si="63"/>
        <v>533</v>
      </c>
      <c r="U980" s="2">
        <f ca="1">Table3[[#This Row],[Total Operating Time (minutes)]]/Table3[[#This Row],[Production planning Time(minutes)]]</f>
        <v>0.77485928705440899</v>
      </c>
      <c r="V980" s="2">
        <f>Table3[[#This Row],[Units Produced]]/Table3[[#This Row],[Max Capacity]]</f>
        <v>1.053763440860215</v>
      </c>
      <c r="W980" s="2">
        <f>Table3[[#This Row],[Good Units]]/Table3[[#This Row],[Units Produced]]</f>
        <v>0.95772594752186591</v>
      </c>
      <c r="X980" s="2">
        <f>Table3[[#This Row],[Total Operating Time (minutes)]]/Table3[[#This Row],[Units Produced]]</f>
        <v>0.60204081632653061</v>
      </c>
      <c r="Y980" s="2">
        <f>Table3[[#This Row],[Defective Units]]/Table3[[#This Row],[Units Produced]]</f>
        <v>4.2274052478134108E-2</v>
      </c>
      <c r="Z980" s="4">
        <f ca="1">Table3[[#This Row],[Total Operating Time (minutes)]]/Table3[[#This Row],[Available Time(minutes)]]</f>
        <v>6.3538461538461535</v>
      </c>
      <c r="AA980" s="2">
        <f>Table3[[#This Row],[Good Units]]/Table3[[#This Row],[Units Produced]]</f>
        <v>0.95772594752186591</v>
      </c>
      <c r="AB980" s="2">
        <f>Table3[[#This Row],[Scrap Units]]/Table3[[#This Row],[Units Produced]]</f>
        <v>1.4577259475218658E-2</v>
      </c>
      <c r="AC980" s="4">
        <f>Table3[[#This Row],[Units Produced]]/Table3[[#This Row],[Shift]]</f>
        <v>686</v>
      </c>
      <c r="AD980" s="2">
        <f>Table3[[#This Row],[Units Produced]]/Table3[[#This Row],[Max Capacity]]</f>
        <v>1.053763440860215</v>
      </c>
      <c r="AE980" s="4">
        <f>Table3[[#This Row],[Repair Time (minutes)]]/Table3[[#This Row],[Number of Repairs]]</f>
        <v>12</v>
      </c>
      <c r="AF980" s="4">
        <f ca="1">Table3[[#This Row],[Total Operating Time (minutes)]]/Table3[[#This Row],[Number of failures]]</f>
        <v>413</v>
      </c>
      <c r="AG980" s="4">
        <f>Table3[[#This Row],[Orders Fulfilled]]/Table3[[#This Row],[Orders Received]]</f>
        <v>1</v>
      </c>
      <c r="AH980" s="4">
        <f>Table3[[#This Row],[Units Produced]]/Table3[[#This Row],[Energy Consumed (kWh)]]</f>
        <v>3.4434293745607869</v>
      </c>
    </row>
    <row r="981" spans="1:34" x14ac:dyDescent="0.3">
      <c r="A981" s="1">
        <f t="shared" ca="1" si="60"/>
        <v>45187</v>
      </c>
      <c r="B981">
        <v>2</v>
      </c>
      <c r="C981" t="s">
        <v>18</v>
      </c>
      <c r="D981">
        <v>609</v>
      </c>
      <c r="E981">
        <v>597</v>
      </c>
      <c r="F981">
        <v>12</v>
      </c>
      <c r="G981">
        <f t="shared" ca="1" si="61"/>
        <v>60</v>
      </c>
      <c r="H981">
        <v>29</v>
      </c>
      <c r="I981">
        <v>535</v>
      </c>
      <c r="J981">
        <v>10</v>
      </c>
      <c r="K981">
        <v>168.71</v>
      </c>
      <c r="L981">
        <v>33</v>
      </c>
      <c r="M981">
        <v>58</v>
      </c>
      <c r="N981">
        <v>2.41</v>
      </c>
      <c r="O981">
        <v>645</v>
      </c>
      <c r="P981">
        <f t="shared" ca="1" si="62"/>
        <v>2</v>
      </c>
      <c r="Q981">
        <v>24</v>
      </c>
      <c r="R981">
        <v>3</v>
      </c>
      <c r="S981">
        <v>6.62</v>
      </c>
      <c r="T981">
        <f t="shared" ca="1" si="63"/>
        <v>535</v>
      </c>
      <c r="U981" s="2">
        <f ca="1">Table3[[#This Row],[Total Operating Time (minutes)]]/Table3[[#This Row],[Production planning Time(minutes)]]</f>
        <v>1</v>
      </c>
      <c r="V981" s="2">
        <f>Table3[[#This Row],[Units Produced]]/Table3[[#This Row],[Max Capacity]]</f>
        <v>0.94418604651162785</v>
      </c>
      <c r="W981" s="2">
        <f>Table3[[#This Row],[Good Units]]/Table3[[#This Row],[Units Produced]]</f>
        <v>0.98029556650246308</v>
      </c>
      <c r="X981" s="2">
        <f>Table3[[#This Row],[Total Operating Time (minutes)]]/Table3[[#This Row],[Units Produced]]</f>
        <v>0.87848932676518887</v>
      </c>
      <c r="Y981" s="2">
        <f>Table3[[#This Row],[Defective Units]]/Table3[[#This Row],[Units Produced]]</f>
        <v>1.9704433497536946E-2</v>
      </c>
      <c r="Z981" s="4">
        <f ca="1">Table3[[#This Row],[Total Operating Time (minutes)]]/Table3[[#This Row],[Available Time(minutes)]]</f>
        <v>8.9166666666666661</v>
      </c>
      <c r="AA981" s="2">
        <f>Table3[[#This Row],[Good Units]]/Table3[[#This Row],[Units Produced]]</f>
        <v>0.98029556650246308</v>
      </c>
      <c r="AB981" s="2">
        <f>Table3[[#This Row],[Scrap Units]]/Table3[[#This Row],[Units Produced]]</f>
        <v>1.6420361247947456E-2</v>
      </c>
      <c r="AC981" s="4">
        <f>Table3[[#This Row],[Units Produced]]/Table3[[#This Row],[Shift]]</f>
        <v>304.5</v>
      </c>
      <c r="AD981" s="2">
        <f>Table3[[#This Row],[Units Produced]]/Table3[[#This Row],[Max Capacity]]</f>
        <v>0.94418604651162785</v>
      </c>
      <c r="AE981" s="4">
        <f>Table3[[#This Row],[Repair Time (minutes)]]/Table3[[#This Row],[Number of Repairs]]</f>
        <v>8</v>
      </c>
      <c r="AF981" s="4">
        <f ca="1">Table3[[#This Row],[Total Operating Time (minutes)]]/Table3[[#This Row],[Number of failures]]</f>
        <v>267.5</v>
      </c>
      <c r="AG981" s="4">
        <f>Table3[[#This Row],[Orders Fulfilled]]/Table3[[#This Row],[Orders Received]]</f>
        <v>0.56896551724137934</v>
      </c>
      <c r="AH981" s="4">
        <f>Table3[[#This Row],[Units Produced]]/Table3[[#This Row],[Energy Consumed (kWh)]]</f>
        <v>3.6097445320372237</v>
      </c>
    </row>
    <row r="982" spans="1:34" x14ac:dyDescent="0.3">
      <c r="A982" s="1">
        <f t="shared" ca="1" si="60"/>
        <v>44994</v>
      </c>
      <c r="B982">
        <v>2</v>
      </c>
      <c r="C982" t="s">
        <v>20</v>
      </c>
      <c r="D982">
        <v>430</v>
      </c>
      <c r="E982">
        <v>417</v>
      </c>
      <c r="F982">
        <v>13</v>
      </c>
      <c r="G982">
        <f t="shared" ca="1" si="61"/>
        <v>65</v>
      </c>
      <c r="H982">
        <v>30</v>
      </c>
      <c r="I982">
        <v>496</v>
      </c>
      <c r="J982">
        <v>9</v>
      </c>
      <c r="K982">
        <v>141.41</v>
      </c>
      <c r="L982">
        <v>50</v>
      </c>
      <c r="M982">
        <v>31</v>
      </c>
      <c r="N982">
        <v>3.68</v>
      </c>
      <c r="O982">
        <v>698</v>
      </c>
      <c r="P982">
        <f t="shared" ca="1" si="62"/>
        <v>2</v>
      </c>
      <c r="Q982">
        <v>33</v>
      </c>
      <c r="R982">
        <v>3</v>
      </c>
      <c r="S982">
        <v>7.06</v>
      </c>
      <c r="T982">
        <f t="shared" ca="1" si="63"/>
        <v>591</v>
      </c>
      <c r="U982" s="2">
        <f ca="1">Table3[[#This Row],[Total Operating Time (minutes)]]/Table3[[#This Row],[Production planning Time(minutes)]]</f>
        <v>0.83925549915397635</v>
      </c>
      <c r="V982" s="2">
        <f>Table3[[#This Row],[Units Produced]]/Table3[[#This Row],[Max Capacity]]</f>
        <v>0.61604584527220629</v>
      </c>
      <c r="W982" s="2">
        <f>Table3[[#This Row],[Good Units]]/Table3[[#This Row],[Units Produced]]</f>
        <v>0.96976744186046515</v>
      </c>
      <c r="X982" s="2">
        <f>Table3[[#This Row],[Total Operating Time (minutes)]]/Table3[[#This Row],[Units Produced]]</f>
        <v>1.1534883720930234</v>
      </c>
      <c r="Y982" s="2">
        <f>Table3[[#This Row],[Defective Units]]/Table3[[#This Row],[Units Produced]]</f>
        <v>3.0232558139534883E-2</v>
      </c>
      <c r="Z982" s="4">
        <f ca="1">Table3[[#This Row],[Total Operating Time (minutes)]]/Table3[[#This Row],[Available Time(minutes)]]</f>
        <v>7.6307692307692312</v>
      </c>
      <c r="AA982" s="2">
        <f>Table3[[#This Row],[Good Units]]/Table3[[#This Row],[Units Produced]]</f>
        <v>0.96976744186046515</v>
      </c>
      <c r="AB982" s="2">
        <f>Table3[[#This Row],[Scrap Units]]/Table3[[#This Row],[Units Produced]]</f>
        <v>2.0930232558139535E-2</v>
      </c>
      <c r="AC982" s="4">
        <f>Table3[[#This Row],[Units Produced]]/Table3[[#This Row],[Shift]]</f>
        <v>215</v>
      </c>
      <c r="AD982" s="2">
        <f>Table3[[#This Row],[Units Produced]]/Table3[[#This Row],[Max Capacity]]</f>
        <v>0.61604584527220629</v>
      </c>
      <c r="AE982" s="4">
        <f>Table3[[#This Row],[Repair Time (minutes)]]/Table3[[#This Row],[Number of Repairs]]</f>
        <v>11</v>
      </c>
      <c r="AF982" s="4">
        <f ca="1">Table3[[#This Row],[Total Operating Time (minutes)]]/Table3[[#This Row],[Number of failures]]</f>
        <v>248</v>
      </c>
      <c r="AG982" s="4">
        <f>Table3[[#This Row],[Orders Fulfilled]]/Table3[[#This Row],[Orders Received]]</f>
        <v>1.6129032258064515</v>
      </c>
      <c r="AH982" s="4">
        <f>Table3[[#This Row],[Units Produced]]/Table3[[#This Row],[Energy Consumed (kWh)]]</f>
        <v>3.040803337812036</v>
      </c>
    </row>
    <row r="983" spans="1:34" x14ac:dyDescent="0.3">
      <c r="A983" s="1">
        <f t="shared" ca="1" si="60"/>
        <v>45101</v>
      </c>
      <c r="B983">
        <v>1</v>
      </c>
      <c r="C983" t="s">
        <v>21</v>
      </c>
      <c r="D983">
        <v>427</v>
      </c>
      <c r="E983">
        <v>403</v>
      </c>
      <c r="F983">
        <v>24</v>
      </c>
      <c r="G983">
        <f t="shared" ca="1" si="61"/>
        <v>70</v>
      </c>
      <c r="H983">
        <v>53</v>
      </c>
      <c r="I983">
        <v>420</v>
      </c>
      <c r="J983">
        <v>8</v>
      </c>
      <c r="K983">
        <v>139.41</v>
      </c>
      <c r="L983">
        <v>46</v>
      </c>
      <c r="M983">
        <v>40</v>
      </c>
      <c r="N983">
        <v>2.42</v>
      </c>
      <c r="O983">
        <v>662</v>
      </c>
      <c r="P983">
        <f t="shared" ca="1" si="62"/>
        <v>4</v>
      </c>
      <c r="Q983">
        <v>37</v>
      </c>
      <c r="R983">
        <v>1</v>
      </c>
      <c r="S983">
        <v>3.66</v>
      </c>
      <c r="T983">
        <f t="shared" ca="1" si="63"/>
        <v>581</v>
      </c>
      <c r="U983" s="2">
        <f ca="1">Table3[[#This Row],[Total Operating Time (minutes)]]/Table3[[#This Row],[Production planning Time(minutes)]]</f>
        <v>0.72289156626506024</v>
      </c>
      <c r="V983" s="2">
        <f>Table3[[#This Row],[Units Produced]]/Table3[[#This Row],[Max Capacity]]</f>
        <v>0.64501510574018128</v>
      </c>
      <c r="W983" s="2">
        <f>Table3[[#This Row],[Good Units]]/Table3[[#This Row],[Units Produced]]</f>
        <v>0.94379391100702581</v>
      </c>
      <c r="X983" s="2">
        <f>Table3[[#This Row],[Total Operating Time (minutes)]]/Table3[[#This Row],[Units Produced]]</f>
        <v>0.98360655737704916</v>
      </c>
      <c r="Y983" s="2">
        <f>Table3[[#This Row],[Defective Units]]/Table3[[#This Row],[Units Produced]]</f>
        <v>5.6206088992974239E-2</v>
      </c>
      <c r="Z983" s="4">
        <f ca="1">Table3[[#This Row],[Total Operating Time (minutes)]]/Table3[[#This Row],[Available Time(minutes)]]</f>
        <v>6</v>
      </c>
      <c r="AA983" s="2">
        <f>Table3[[#This Row],[Good Units]]/Table3[[#This Row],[Units Produced]]</f>
        <v>0.94379391100702581</v>
      </c>
      <c r="AB983" s="2">
        <f>Table3[[#This Row],[Scrap Units]]/Table3[[#This Row],[Units Produced]]</f>
        <v>1.873536299765808E-2</v>
      </c>
      <c r="AC983" s="4">
        <f>Table3[[#This Row],[Units Produced]]/Table3[[#This Row],[Shift]]</f>
        <v>427</v>
      </c>
      <c r="AD983" s="2">
        <f>Table3[[#This Row],[Units Produced]]/Table3[[#This Row],[Max Capacity]]</f>
        <v>0.64501510574018128</v>
      </c>
      <c r="AE983" s="4">
        <f>Table3[[#This Row],[Repair Time (minutes)]]/Table3[[#This Row],[Number of Repairs]]</f>
        <v>37</v>
      </c>
      <c r="AF983" s="4">
        <f ca="1">Table3[[#This Row],[Total Operating Time (minutes)]]/Table3[[#This Row],[Number of failures]]</f>
        <v>105</v>
      </c>
      <c r="AG983" s="4">
        <f>Table3[[#This Row],[Orders Fulfilled]]/Table3[[#This Row],[Orders Received]]</f>
        <v>1.1499999999999999</v>
      </c>
      <c r="AH983" s="4">
        <f>Table3[[#This Row],[Units Produced]]/Table3[[#This Row],[Energy Consumed (kWh)]]</f>
        <v>3.0629079692991894</v>
      </c>
    </row>
    <row r="984" spans="1:34" x14ac:dyDescent="0.3">
      <c r="A984" s="1">
        <f t="shared" ca="1" si="60"/>
        <v>45256</v>
      </c>
      <c r="B984">
        <v>1</v>
      </c>
      <c r="C984" t="s">
        <v>19</v>
      </c>
      <c r="D984">
        <v>639</v>
      </c>
      <c r="E984">
        <v>612</v>
      </c>
      <c r="F984">
        <v>27</v>
      </c>
      <c r="G984">
        <f t="shared" ca="1" si="61"/>
        <v>62</v>
      </c>
      <c r="H984">
        <v>36</v>
      </c>
      <c r="I984">
        <v>462</v>
      </c>
      <c r="J984">
        <v>9</v>
      </c>
      <c r="K984">
        <v>180.59</v>
      </c>
      <c r="L984">
        <v>59</v>
      </c>
      <c r="M984">
        <v>46</v>
      </c>
      <c r="N984">
        <v>3.79</v>
      </c>
      <c r="O984">
        <v>600</v>
      </c>
      <c r="P984">
        <f t="shared" ca="1" si="62"/>
        <v>3</v>
      </c>
      <c r="Q984">
        <v>34</v>
      </c>
      <c r="R984">
        <v>4</v>
      </c>
      <c r="S984">
        <v>4.63</v>
      </c>
      <c r="T984">
        <f t="shared" ca="1" si="63"/>
        <v>500</v>
      </c>
      <c r="U984" s="2">
        <f ca="1">Table3[[#This Row],[Total Operating Time (minutes)]]/Table3[[#This Row],[Production planning Time(minutes)]]</f>
        <v>0.92400000000000004</v>
      </c>
      <c r="V984" s="2">
        <f>Table3[[#This Row],[Units Produced]]/Table3[[#This Row],[Max Capacity]]</f>
        <v>1.0649999999999999</v>
      </c>
      <c r="W984" s="2">
        <f>Table3[[#This Row],[Good Units]]/Table3[[#This Row],[Units Produced]]</f>
        <v>0.95774647887323938</v>
      </c>
      <c r="X984" s="2">
        <f>Table3[[#This Row],[Total Operating Time (minutes)]]/Table3[[#This Row],[Units Produced]]</f>
        <v>0.72300469483568075</v>
      </c>
      <c r="Y984" s="2">
        <f>Table3[[#This Row],[Defective Units]]/Table3[[#This Row],[Units Produced]]</f>
        <v>4.2253521126760563E-2</v>
      </c>
      <c r="Z984" s="4">
        <f ca="1">Table3[[#This Row],[Total Operating Time (minutes)]]/Table3[[#This Row],[Available Time(minutes)]]</f>
        <v>7.4516129032258061</v>
      </c>
      <c r="AA984" s="2">
        <f>Table3[[#This Row],[Good Units]]/Table3[[#This Row],[Units Produced]]</f>
        <v>0.95774647887323938</v>
      </c>
      <c r="AB984" s="2">
        <f>Table3[[#This Row],[Scrap Units]]/Table3[[#This Row],[Units Produced]]</f>
        <v>1.4084507042253521E-2</v>
      </c>
      <c r="AC984" s="4">
        <f>Table3[[#This Row],[Units Produced]]/Table3[[#This Row],[Shift]]</f>
        <v>639</v>
      </c>
      <c r="AD984" s="2">
        <f>Table3[[#This Row],[Units Produced]]/Table3[[#This Row],[Max Capacity]]</f>
        <v>1.0649999999999999</v>
      </c>
      <c r="AE984" s="4">
        <f>Table3[[#This Row],[Repair Time (minutes)]]/Table3[[#This Row],[Number of Repairs]]</f>
        <v>8.5</v>
      </c>
      <c r="AF984" s="4">
        <f ca="1">Table3[[#This Row],[Total Operating Time (minutes)]]/Table3[[#This Row],[Number of failures]]</f>
        <v>154</v>
      </c>
      <c r="AG984" s="4">
        <f>Table3[[#This Row],[Orders Fulfilled]]/Table3[[#This Row],[Orders Received]]</f>
        <v>1.2826086956521738</v>
      </c>
      <c r="AH984" s="4">
        <f>Table3[[#This Row],[Units Produced]]/Table3[[#This Row],[Energy Consumed (kWh)]]</f>
        <v>3.5384019048673792</v>
      </c>
    </row>
    <row r="985" spans="1:34" x14ac:dyDescent="0.3">
      <c r="A985" s="1">
        <f t="shared" ca="1" si="60"/>
        <v>45128</v>
      </c>
      <c r="B985">
        <v>2</v>
      </c>
      <c r="C985" t="s">
        <v>21</v>
      </c>
      <c r="D985">
        <v>516</v>
      </c>
      <c r="E985">
        <v>493</v>
      </c>
      <c r="F985">
        <v>23</v>
      </c>
      <c r="G985">
        <f t="shared" ca="1" si="61"/>
        <v>63</v>
      </c>
      <c r="H985">
        <v>52</v>
      </c>
      <c r="I985">
        <v>420</v>
      </c>
      <c r="J985">
        <v>7</v>
      </c>
      <c r="K985">
        <v>135.1</v>
      </c>
      <c r="L985">
        <v>34</v>
      </c>
      <c r="M985">
        <v>50</v>
      </c>
      <c r="N985">
        <v>2.23</v>
      </c>
      <c r="O985">
        <v>685</v>
      </c>
      <c r="P985">
        <f t="shared" ca="1" si="62"/>
        <v>7</v>
      </c>
      <c r="Q985">
        <v>24</v>
      </c>
      <c r="R985">
        <v>3</v>
      </c>
      <c r="S985">
        <v>5.01</v>
      </c>
      <c r="T985">
        <f t="shared" ca="1" si="63"/>
        <v>590</v>
      </c>
      <c r="U985" s="2">
        <f ca="1">Table3[[#This Row],[Total Operating Time (minutes)]]/Table3[[#This Row],[Production planning Time(minutes)]]</f>
        <v>0.71186440677966101</v>
      </c>
      <c r="V985" s="2">
        <f>Table3[[#This Row],[Units Produced]]/Table3[[#This Row],[Max Capacity]]</f>
        <v>0.75328467153284673</v>
      </c>
      <c r="W985" s="2">
        <f>Table3[[#This Row],[Good Units]]/Table3[[#This Row],[Units Produced]]</f>
        <v>0.95542635658914732</v>
      </c>
      <c r="X985" s="2">
        <f>Table3[[#This Row],[Total Operating Time (minutes)]]/Table3[[#This Row],[Units Produced]]</f>
        <v>0.81395348837209303</v>
      </c>
      <c r="Y985" s="2">
        <f>Table3[[#This Row],[Defective Units]]/Table3[[#This Row],[Units Produced]]</f>
        <v>4.4573643410852716E-2</v>
      </c>
      <c r="Z985" s="4">
        <f ca="1">Table3[[#This Row],[Total Operating Time (minutes)]]/Table3[[#This Row],[Available Time(minutes)]]</f>
        <v>6.666666666666667</v>
      </c>
      <c r="AA985" s="2">
        <f>Table3[[#This Row],[Good Units]]/Table3[[#This Row],[Units Produced]]</f>
        <v>0.95542635658914732</v>
      </c>
      <c r="AB985" s="2">
        <f>Table3[[#This Row],[Scrap Units]]/Table3[[#This Row],[Units Produced]]</f>
        <v>1.3565891472868217E-2</v>
      </c>
      <c r="AC985" s="4">
        <f>Table3[[#This Row],[Units Produced]]/Table3[[#This Row],[Shift]]</f>
        <v>258</v>
      </c>
      <c r="AD985" s="2">
        <f>Table3[[#This Row],[Units Produced]]/Table3[[#This Row],[Max Capacity]]</f>
        <v>0.75328467153284673</v>
      </c>
      <c r="AE985" s="4">
        <f>Table3[[#This Row],[Repair Time (minutes)]]/Table3[[#This Row],[Number of Repairs]]</f>
        <v>8</v>
      </c>
      <c r="AF985" s="4">
        <f ca="1">Table3[[#This Row],[Total Operating Time (minutes)]]/Table3[[#This Row],[Number of failures]]</f>
        <v>60</v>
      </c>
      <c r="AG985" s="4">
        <f>Table3[[#This Row],[Orders Fulfilled]]/Table3[[#This Row],[Orders Received]]</f>
        <v>0.68</v>
      </c>
      <c r="AH985" s="4">
        <f>Table3[[#This Row],[Units Produced]]/Table3[[#This Row],[Energy Consumed (kWh)]]</f>
        <v>3.8193930421909696</v>
      </c>
    </row>
    <row r="986" spans="1:34" x14ac:dyDescent="0.3">
      <c r="A986" s="1">
        <f t="shared" ca="1" si="60"/>
        <v>44953</v>
      </c>
      <c r="B986">
        <v>1</v>
      </c>
      <c r="C986" t="s">
        <v>19</v>
      </c>
      <c r="D986">
        <v>446</v>
      </c>
      <c r="E986">
        <v>424</v>
      </c>
      <c r="F986">
        <v>22</v>
      </c>
      <c r="G986">
        <f t="shared" ca="1" si="61"/>
        <v>67</v>
      </c>
      <c r="H986">
        <v>46</v>
      </c>
      <c r="I986">
        <v>463</v>
      </c>
      <c r="J986">
        <v>6</v>
      </c>
      <c r="K986">
        <v>111.12</v>
      </c>
      <c r="L986">
        <v>59</v>
      </c>
      <c r="M986">
        <v>52</v>
      </c>
      <c r="N986">
        <v>4.28</v>
      </c>
      <c r="O986">
        <v>605</v>
      </c>
      <c r="P986">
        <f t="shared" ca="1" si="62"/>
        <v>4</v>
      </c>
      <c r="Q986">
        <v>22</v>
      </c>
      <c r="R986">
        <v>4</v>
      </c>
      <c r="S986">
        <v>5.89</v>
      </c>
      <c r="T986">
        <f t="shared" ca="1" si="63"/>
        <v>508</v>
      </c>
      <c r="U986" s="2">
        <f ca="1">Table3[[#This Row],[Total Operating Time (minutes)]]/Table3[[#This Row],[Production planning Time(minutes)]]</f>
        <v>0.91141732283464572</v>
      </c>
      <c r="V986" s="2">
        <f>Table3[[#This Row],[Units Produced]]/Table3[[#This Row],[Max Capacity]]</f>
        <v>0.73719008264462815</v>
      </c>
      <c r="W986" s="2">
        <f>Table3[[#This Row],[Good Units]]/Table3[[#This Row],[Units Produced]]</f>
        <v>0.95067264573991028</v>
      </c>
      <c r="X986" s="2">
        <f>Table3[[#This Row],[Total Operating Time (minutes)]]/Table3[[#This Row],[Units Produced]]</f>
        <v>1.0381165919282511</v>
      </c>
      <c r="Y986" s="2">
        <f>Table3[[#This Row],[Defective Units]]/Table3[[#This Row],[Units Produced]]</f>
        <v>4.9327354260089683E-2</v>
      </c>
      <c r="Z986" s="4">
        <f ca="1">Table3[[#This Row],[Total Operating Time (minutes)]]/Table3[[#This Row],[Available Time(minutes)]]</f>
        <v>6.91044776119403</v>
      </c>
      <c r="AA986" s="2">
        <f>Table3[[#This Row],[Good Units]]/Table3[[#This Row],[Units Produced]]</f>
        <v>0.95067264573991028</v>
      </c>
      <c r="AB986" s="2">
        <f>Table3[[#This Row],[Scrap Units]]/Table3[[#This Row],[Units Produced]]</f>
        <v>1.3452914798206279E-2</v>
      </c>
      <c r="AC986" s="4">
        <f>Table3[[#This Row],[Units Produced]]/Table3[[#This Row],[Shift]]</f>
        <v>446</v>
      </c>
      <c r="AD986" s="2">
        <f>Table3[[#This Row],[Units Produced]]/Table3[[#This Row],[Max Capacity]]</f>
        <v>0.73719008264462815</v>
      </c>
      <c r="AE986" s="4">
        <f>Table3[[#This Row],[Repair Time (minutes)]]/Table3[[#This Row],[Number of Repairs]]</f>
        <v>5.5</v>
      </c>
      <c r="AF986" s="4">
        <f ca="1">Table3[[#This Row],[Total Operating Time (minutes)]]/Table3[[#This Row],[Number of failures]]</f>
        <v>115.75</v>
      </c>
      <c r="AG986" s="4">
        <f>Table3[[#This Row],[Orders Fulfilled]]/Table3[[#This Row],[Orders Received]]</f>
        <v>1.1346153846153846</v>
      </c>
      <c r="AH986" s="4">
        <f>Table3[[#This Row],[Units Produced]]/Table3[[#This Row],[Energy Consumed (kWh)]]</f>
        <v>4.013678905687545</v>
      </c>
    </row>
    <row r="987" spans="1:34" x14ac:dyDescent="0.3">
      <c r="A987" s="1">
        <f t="shared" ca="1" si="60"/>
        <v>45241</v>
      </c>
      <c r="B987">
        <v>1</v>
      </c>
      <c r="C987" t="s">
        <v>17</v>
      </c>
      <c r="D987">
        <v>413</v>
      </c>
      <c r="E987">
        <v>387</v>
      </c>
      <c r="F987">
        <v>26</v>
      </c>
      <c r="G987">
        <f t="shared" ca="1" si="61"/>
        <v>65</v>
      </c>
      <c r="H987">
        <v>32</v>
      </c>
      <c r="I987">
        <v>569</v>
      </c>
      <c r="J987">
        <v>1</v>
      </c>
      <c r="K987">
        <v>175.25</v>
      </c>
      <c r="L987">
        <v>58</v>
      </c>
      <c r="M987">
        <v>35</v>
      </c>
      <c r="N987">
        <v>3.03</v>
      </c>
      <c r="O987">
        <v>671</v>
      </c>
      <c r="P987">
        <f t="shared" ca="1" si="62"/>
        <v>1</v>
      </c>
      <c r="Q987">
        <v>40</v>
      </c>
      <c r="R987">
        <v>2</v>
      </c>
      <c r="S987">
        <v>3.07</v>
      </c>
      <c r="T987">
        <f t="shared" ca="1" si="63"/>
        <v>514</v>
      </c>
      <c r="U987" s="2">
        <f ca="1">Table3[[#This Row],[Total Operating Time (minutes)]]/Table3[[#This Row],[Production planning Time(minutes)]]</f>
        <v>1.1070038910505837</v>
      </c>
      <c r="V987" s="2">
        <f>Table3[[#This Row],[Units Produced]]/Table3[[#This Row],[Max Capacity]]</f>
        <v>0.61549925484351709</v>
      </c>
      <c r="W987" s="2">
        <f>Table3[[#This Row],[Good Units]]/Table3[[#This Row],[Units Produced]]</f>
        <v>0.93704600484261502</v>
      </c>
      <c r="X987" s="2">
        <f>Table3[[#This Row],[Total Operating Time (minutes)]]/Table3[[#This Row],[Units Produced]]</f>
        <v>1.3777239709443099</v>
      </c>
      <c r="Y987" s="2">
        <f>Table3[[#This Row],[Defective Units]]/Table3[[#This Row],[Units Produced]]</f>
        <v>6.2953995157384993E-2</v>
      </c>
      <c r="Z987" s="4">
        <f ca="1">Table3[[#This Row],[Total Operating Time (minutes)]]/Table3[[#This Row],[Available Time(minutes)]]</f>
        <v>8.7538461538461547</v>
      </c>
      <c r="AA987" s="2">
        <f>Table3[[#This Row],[Good Units]]/Table3[[#This Row],[Units Produced]]</f>
        <v>0.93704600484261502</v>
      </c>
      <c r="AB987" s="2">
        <f>Table3[[#This Row],[Scrap Units]]/Table3[[#This Row],[Units Produced]]</f>
        <v>2.4213075060532689E-3</v>
      </c>
      <c r="AC987" s="4">
        <f>Table3[[#This Row],[Units Produced]]/Table3[[#This Row],[Shift]]</f>
        <v>413</v>
      </c>
      <c r="AD987" s="2">
        <f>Table3[[#This Row],[Units Produced]]/Table3[[#This Row],[Max Capacity]]</f>
        <v>0.61549925484351709</v>
      </c>
      <c r="AE987" s="4">
        <f>Table3[[#This Row],[Repair Time (minutes)]]/Table3[[#This Row],[Number of Repairs]]</f>
        <v>20</v>
      </c>
      <c r="AF987" s="4">
        <f ca="1">Table3[[#This Row],[Total Operating Time (minutes)]]/Table3[[#This Row],[Number of failures]]</f>
        <v>569</v>
      </c>
      <c r="AG987" s="4">
        <f>Table3[[#This Row],[Orders Fulfilled]]/Table3[[#This Row],[Orders Received]]</f>
        <v>1.6571428571428573</v>
      </c>
      <c r="AH987" s="4">
        <f>Table3[[#This Row],[Units Produced]]/Table3[[#This Row],[Energy Consumed (kWh)]]</f>
        <v>2.3566333808844506</v>
      </c>
    </row>
    <row r="988" spans="1:34" x14ac:dyDescent="0.3">
      <c r="A988" s="1">
        <f t="shared" ca="1" si="60"/>
        <v>44970</v>
      </c>
      <c r="B988">
        <v>2</v>
      </c>
      <c r="C988" t="s">
        <v>19</v>
      </c>
      <c r="D988">
        <v>595</v>
      </c>
      <c r="E988">
        <v>566</v>
      </c>
      <c r="F988">
        <v>29</v>
      </c>
      <c r="G988">
        <f t="shared" ca="1" si="61"/>
        <v>63</v>
      </c>
      <c r="H988">
        <v>31</v>
      </c>
      <c r="I988">
        <v>474</v>
      </c>
      <c r="J988">
        <v>8</v>
      </c>
      <c r="K988">
        <v>143.21</v>
      </c>
      <c r="L988">
        <v>45</v>
      </c>
      <c r="M988">
        <v>59</v>
      </c>
      <c r="N988">
        <v>3.91</v>
      </c>
      <c r="O988">
        <v>628</v>
      </c>
      <c r="P988">
        <f t="shared" ca="1" si="62"/>
        <v>5</v>
      </c>
      <c r="Q988">
        <v>31</v>
      </c>
      <c r="R988">
        <v>4</v>
      </c>
      <c r="S988">
        <v>6.68</v>
      </c>
      <c r="T988">
        <f t="shared" ca="1" si="63"/>
        <v>533</v>
      </c>
      <c r="U988" s="2">
        <f ca="1">Table3[[#This Row],[Total Operating Time (minutes)]]/Table3[[#This Row],[Production planning Time(minutes)]]</f>
        <v>0.88930581613508441</v>
      </c>
      <c r="V988" s="2">
        <f>Table3[[#This Row],[Units Produced]]/Table3[[#This Row],[Max Capacity]]</f>
        <v>0.94745222929936301</v>
      </c>
      <c r="W988" s="2">
        <f>Table3[[#This Row],[Good Units]]/Table3[[#This Row],[Units Produced]]</f>
        <v>0.95126050420168062</v>
      </c>
      <c r="X988" s="2">
        <f>Table3[[#This Row],[Total Operating Time (minutes)]]/Table3[[#This Row],[Units Produced]]</f>
        <v>0.79663865546218482</v>
      </c>
      <c r="Y988" s="2">
        <f>Table3[[#This Row],[Defective Units]]/Table3[[#This Row],[Units Produced]]</f>
        <v>4.8739495798319328E-2</v>
      </c>
      <c r="Z988" s="4">
        <f ca="1">Table3[[#This Row],[Total Operating Time (minutes)]]/Table3[[#This Row],[Available Time(minutes)]]</f>
        <v>7.5238095238095237</v>
      </c>
      <c r="AA988" s="2">
        <f>Table3[[#This Row],[Good Units]]/Table3[[#This Row],[Units Produced]]</f>
        <v>0.95126050420168062</v>
      </c>
      <c r="AB988" s="2">
        <f>Table3[[#This Row],[Scrap Units]]/Table3[[#This Row],[Units Produced]]</f>
        <v>1.3445378151260505E-2</v>
      </c>
      <c r="AC988" s="4">
        <f>Table3[[#This Row],[Units Produced]]/Table3[[#This Row],[Shift]]</f>
        <v>297.5</v>
      </c>
      <c r="AD988" s="2">
        <f>Table3[[#This Row],[Units Produced]]/Table3[[#This Row],[Max Capacity]]</f>
        <v>0.94745222929936301</v>
      </c>
      <c r="AE988" s="4">
        <f>Table3[[#This Row],[Repair Time (minutes)]]/Table3[[#This Row],[Number of Repairs]]</f>
        <v>7.75</v>
      </c>
      <c r="AF988" s="4">
        <f ca="1">Table3[[#This Row],[Total Operating Time (minutes)]]/Table3[[#This Row],[Number of failures]]</f>
        <v>94.8</v>
      </c>
      <c r="AG988" s="4">
        <f>Table3[[#This Row],[Orders Fulfilled]]/Table3[[#This Row],[Orders Received]]</f>
        <v>0.76271186440677963</v>
      </c>
      <c r="AH988" s="4">
        <f>Table3[[#This Row],[Units Produced]]/Table3[[#This Row],[Energy Consumed (kWh)]]</f>
        <v>4.1547377976398296</v>
      </c>
    </row>
    <row r="989" spans="1:34" x14ac:dyDescent="0.3">
      <c r="A989" s="1">
        <f t="shared" ca="1" si="60"/>
        <v>45176</v>
      </c>
      <c r="B989">
        <v>3</v>
      </c>
      <c r="C989" t="s">
        <v>17</v>
      </c>
      <c r="D989">
        <v>554</v>
      </c>
      <c r="E989">
        <v>526</v>
      </c>
      <c r="F989">
        <v>28</v>
      </c>
      <c r="G989">
        <f t="shared" ca="1" si="61"/>
        <v>67</v>
      </c>
      <c r="H989">
        <v>13</v>
      </c>
      <c r="I989">
        <v>401</v>
      </c>
      <c r="J989">
        <v>7</v>
      </c>
      <c r="K989">
        <v>189.29</v>
      </c>
      <c r="L989">
        <v>37</v>
      </c>
      <c r="M989">
        <v>56</v>
      </c>
      <c r="N989">
        <v>3.42</v>
      </c>
      <c r="O989">
        <v>671</v>
      </c>
      <c r="P989">
        <f t="shared" ca="1" si="62"/>
        <v>6</v>
      </c>
      <c r="Q989">
        <v>30</v>
      </c>
      <c r="R989">
        <v>5</v>
      </c>
      <c r="S989">
        <v>6.58</v>
      </c>
      <c r="T989">
        <f t="shared" ca="1" si="63"/>
        <v>552</v>
      </c>
      <c r="U989" s="2">
        <f ca="1">Table3[[#This Row],[Total Operating Time (minutes)]]/Table3[[#This Row],[Production planning Time(minutes)]]</f>
        <v>0.72644927536231885</v>
      </c>
      <c r="V989" s="2">
        <f>Table3[[#This Row],[Units Produced]]/Table3[[#This Row],[Max Capacity]]</f>
        <v>0.82563338301043221</v>
      </c>
      <c r="W989" s="2">
        <f>Table3[[#This Row],[Good Units]]/Table3[[#This Row],[Units Produced]]</f>
        <v>0.94945848375451258</v>
      </c>
      <c r="X989" s="2">
        <f>Table3[[#This Row],[Total Operating Time (minutes)]]/Table3[[#This Row],[Units Produced]]</f>
        <v>0.723826714801444</v>
      </c>
      <c r="Y989" s="2">
        <f>Table3[[#This Row],[Defective Units]]/Table3[[#This Row],[Units Produced]]</f>
        <v>5.0541516245487361E-2</v>
      </c>
      <c r="Z989" s="4">
        <f ca="1">Table3[[#This Row],[Total Operating Time (minutes)]]/Table3[[#This Row],[Available Time(minutes)]]</f>
        <v>5.9850746268656714</v>
      </c>
      <c r="AA989" s="2">
        <f>Table3[[#This Row],[Good Units]]/Table3[[#This Row],[Units Produced]]</f>
        <v>0.94945848375451258</v>
      </c>
      <c r="AB989" s="2">
        <f>Table3[[#This Row],[Scrap Units]]/Table3[[#This Row],[Units Produced]]</f>
        <v>1.263537906137184E-2</v>
      </c>
      <c r="AC989" s="4">
        <f>Table3[[#This Row],[Units Produced]]/Table3[[#This Row],[Shift]]</f>
        <v>184.66666666666666</v>
      </c>
      <c r="AD989" s="2">
        <f>Table3[[#This Row],[Units Produced]]/Table3[[#This Row],[Max Capacity]]</f>
        <v>0.82563338301043221</v>
      </c>
      <c r="AE989" s="4">
        <f>Table3[[#This Row],[Repair Time (minutes)]]/Table3[[#This Row],[Number of Repairs]]</f>
        <v>6</v>
      </c>
      <c r="AF989" s="4">
        <f ca="1">Table3[[#This Row],[Total Operating Time (minutes)]]/Table3[[#This Row],[Number of failures]]</f>
        <v>66.833333333333329</v>
      </c>
      <c r="AG989" s="4">
        <f>Table3[[#This Row],[Orders Fulfilled]]/Table3[[#This Row],[Orders Received]]</f>
        <v>0.6607142857142857</v>
      </c>
      <c r="AH989" s="4">
        <f>Table3[[#This Row],[Units Produced]]/Table3[[#This Row],[Energy Consumed (kWh)]]</f>
        <v>2.9267261873316075</v>
      </c>
    </row>
    <row r="990" spans="1:34" x14ac:dyDescent="0.3">
      <c r="A990" s="1">
        <f t="shared" ca="1" si="60"/>
        <v>45051</v>
      </c>
      <c r="B990">
        <v>3</v>
      </c>
      <c r="C990" t="s">
        <v>19</v>
      </c>
      <c r="D990">
        <v>551</v>
      </c>
      <c r="E990">
        <v>531</v>
      </c>
      <c r="F990">
        <v>20</v>
      </c>
      <c r="G990">
        <f t="shared" ca="1" si="61"/>
        <v>66</v>
      </c>
      <c r="H990">
        <v>52</v>
      </c>
      <c r="I990">
        <v>480</v>
      </c>
      <c r="J990">
        <v>3</v>
      </c>
      <c r="K990">
        <v>171.88</v>
      </c>
      <c r="L990">
        <v>42</v>
      </c>
      <c r="M990">
        <v>52</v>
      </c>
      <c r="N990">
        <v>4.78</v>
      </c>
      <c r="O990">
        <v>624</v>
      </c>
      <c r="P990">
        <f t="shared" ca="1" si="62"/>
        <v>7</v>
      </c>
      <c r="Q990">
        <v>35</v>
      </c>
      <c r="R990">
        <v>1</v>
      </c>
      <c r="S990">
        <v>3.2</v>
      </c>
      <c r="T990">
        <f t="shared" ca="1" si="63"/>
        <v>503</v>
      </c>
      <c r="U990" s="2">
        <f ca="1">Table3[[#This Row],[Total Operating Time (minutes)]]/Table3[[#This Row],[Production planning Time(minutes)]]</f>
        <v>0.95427435387673953</v>
      </c>
      <c r="V990" s="2">
        <f>Table3[[#This Row],[Units Produced]]/Table3[[#This Row],[Max Capacity]]</f>
        <v>0.88301282051282048</v>
      </c>
      <c r="W990" s="2">
        <f>Table3[[#This Row],[Good Units]]/Table3[[#This Row],[Units Produced]]</f>
        <v>0.9637023593466425</v>
      </c>
      <c r="X990" s="2">
        <f>Table3[[#This Row],[Total Operating Time (minutes)]]/Table3[[#This Row],[Units Produced]]</f>
        <v>0.87114337568058076</v>
      </c>
      <c r="Y990" s="2">
        <f>Table3[[#This Row],[Defective Units]]/Table3[[#This Row],[Units Produced]]</f>
        <v>3.6297640653357534E-2</v>
      </c>
      <c r="Z990" s="4">
        <f ca="1">Table3[[#This Row],[Total Operating Time (minutes)]]/Table3[[#This Row],[Available Time(minutes)]]</f>
        <v>7.2727272727272725</v>
      </c>
      <c r="AA990" s="2">
        <f>Table3[[#This Row],[Good Units]]/Table3[[#This Row],[Units Produced]]</f>
        <v>0.9637023593466425</v>
      </c>
      <c r="AB990" s="2">
        <f>Table3[[#This Row],[Scrap Units]]/Table3[[#This Row],[Units Produced]]</f>
        <v>5.4446460980036296E-3</v>
      </c>
      <c r="AC990" s="4">
        <f>Table3[[#This Row],[Units Produced]]/Table3[[#This Row],[Shift]]</f>
        <v>183.66666666666666</v>
      </c>
      <c r="AD990" s="2">
        <f>Table3[[#This Row],[Units Produced]]/Table3[[#This Row],[Max Capacity]]</f>
        <v>0.88301282051282048</v>
      </c>
      <c r="AE990" s="4">
        <f>Table3[[#This Row],[Repair Time (minutes)]]/Table3[[#This Row],[Number of Repairs]]</f>
        <v>35</v>
      </c>
      <c r="AF990" s="4">
        <f ca="1">Table3[[#This Row],[Total Operating Time (minutes)]]/Table3[[#This Row],[Number of failures]]</f>
        <v>68.571428571428569</v>
      </c>
      <c r="AG990" s="4">
        <f>Table3[[#This Row],[Orders Fulfilled]]/Table3[[#This Row],[Orders Received]]</f>
        <v>0.80769230769230771</v>
      </c>
      <c r="AH990" s="4">
        <f>Table3[[#This Row],[Units Produced]]/Table3[[#This Row],[Energy Consumed (kWh)]]</f>
        <v>3.2057249243658368</v>
      </c>
    </row>
    <row r="991" spans="1:34" x14ac:dyDescent="0.3">
      <c r="A991" s="1">
        <f t="shared" ca="1" si="60"/>
        <v>45046</v>
      </c>
      <c r="B991">
        <v>2</v>
      </c>
      <c r="C991" t="s">
        <v>20</v>
      </c>
      <c r="D991">
        <v>677</v>
      </c>
      <c r="E991">
        <v>656</v>
      </c>
      <c r="F991">
        <v>21</v>
      </c>
      <c r="G991">
        <f t="shared" ca="1" si="61"/>
        <v>66</v>
      </c>
      <c r="H991">
        <v>25</v>
      </c>
      <c r="I991">
        <v>407</v>
      </c>
      <c r="J991">
        <v>2</v>
      </c>
      <c r="K991">
        <v>184.68</v>
      </c>
      <c r="L991">
        <v>60</v>
      </c>
      <c r="M991">
        <v>57</v>
      </c>
      <c r="N991">
        <v>2.23</v>
      </c>
      <c r="O991">
        <v>605</v>
      </c>
      <c r="P991">
        <f t="shared" ca="1" si="62"/>
        <v>3</v>
      </c>
      <c r="Q991">
        <v>34</v>
      </c>
      <c r="R991">
        <v>3</v>
      </c>
      <c r="S991">
        <v>7.77</v>
      </c>
      <c r="T991">
        <f t="shared" ca="1" si="63"/>
        <v>537</v>
      </c>
      <c r="U991" s="2">
        <f ca="1">Table3[[#This Row],[Total Operating Time (minutes)]]/Table3[[#This Row],[Production planning Time(minutes)]]</f>
        <v>0.75791433891992555</v>
      </c>
      <c r="V991" s="2">
        <f>Table3[[#This Row],[Units Produced]]/Table3[[#This Row],[Max Capacity]]</f>
        <v>1.1190082644628099</v>
      </c>
      <c r="W991" s="2">
        <f>Table3[[#This Row],[Good Units]]/Table3[[#This Row],[Units Produced]]</f>
        <v>0.96898079763663225</v>
      </c>
      <c r="X991" s="2">
        <f>Table3[[#This Row],[Total Operating Time (minutes)]]/Table3[[#This Row],[Units Produced]]</f>
        <v>0.60118168389955684</v>
      </c>
      <c r="Y991" s="2">
        <f>Table3[[#This Row],[Defective Units]]/Table3[[#This Row],[Units Produced]]</f>
        <v>3.10192023633678E-2</v>
      </c>
      <c r="Z991" s="4">
        <f ca="1">Table3[[#This Row],[Total Operating Time (minutes)]]/Table3[[#This Row],[Available Time(minutes)]]</f>
        <v>6.166666666666667</v>
      </c>
      <c r="AA991" s="2">
        <f>Table3[[#This Row],[Good Units]]/Table3[[#This Row],[Units Produced]]</f>
        <v>0.96898079763663225</v>
      </c>
      <c r="AB991" s="2">
        <f>Table3[[#This Row],[Scrap Units]]/Table3[[#This Row],[Units Produced]]</f>
        <v>2.9542097488921715E-3</v>
      </c>
      <c r="AC991" s="4">
        <f>Table3[[#This Row],[Units Produced]]/Table3[[#This Row],[Shift]]</f>
        <v>338.5</v>
      </c>
      <c r="AD991" s="2">
        <f>Table3[[#This Row],[Units Produced]]/Table3[[#This Row],[Max Capacity]]</f>
        <v>1.1190082644628099</v>
      </c>
      <c r="AE991" s="4">
        <f>Table3[[#This Row],[Repair Time (minutes)]]/Table3[[#This Row],[Number of Repairs]]</f>
        <v>11.333333333333334</v>
      </c>
      <c r="AF991" s="4">
        <f ca="1">Table3[[#This Row],[Total Operating Time (minutes)]]/Table3[[#This Row],[Number of failures]]</f>
        <v>135.66666666666666</v>
      </c>
      <c r="AG991" s="4">
        <f>Table3[[#This Row],[Orders Fulfilled]]/Table3[[#This Row],[Orders Received]]</f>
        <v>1.0526315789473684</v>
      </c>
      <c r="AH991" s="4">
        <f>Table3[[#This Row],[Units Produced]]/Table3[[#This Row],[Energy Consumed (kWh)]]</f>
        <v>3.6658003032272037</v>
      </c>
    </row>
    <row r="992" spans="1:34" x14ac:dyDescent="0.3">
      <c r="A992" s="1">
        <f t="shared" ca="1" si="60"/>
        <v>45139</v>
      </c>
      <c r="B992">
        <v>2</v>
      </c>
      <c r="C992" t="s">
        <v>19</v>
      </c>
      <c r="D992">
        <v>655</v>
      </c>
      <c r="E992">
        <v>645</v>
      </c>
      <c r="F992">
        <v>10</v>
      </c>
      <c r="G992">
        <f t="shared" ca="1" si="61"/>
        <v>67</v>
      </c>
      <c r="H992">
        <v>27</v>
      </c>
      <c r="I992">
        <v>457</v>
      </c>
      <c r="J992">
        <v>3</v>
      </c>
      <c r="K992">
        <v>175.42</v>
      </c>
      <c r="L992">
        <v>37</v>
      </c>
      <c r="M992">
        <v>49</v>
      </c>
      <c r="N992">
        <v>3.86</v>
      </c>
      <c r="O992">
        <v>627</v>
      </c>
      <c r="P992">
        <f t="shared" ca="1" si="62"/>
        <v>6</v>
      </c>
      <c r="Q992">
        <v>21</v>
      </c>
      <c r="R992">
        <v>4</v>
      </c>
      <c r="S992">
        <v>3.35</v>
      </c>
      <c r="T992">
        <f t="shared" ca="1" si="63"/>
        <v>520</v>
      </c>
      <c r="U992" s="2">
        <f ca="1">Table3[[#This Row],[Total Operating Time (minutes)]]/Table3[[#This Row],[Production planning Time(minutes)]]</f>
        <v>0.87884615384615383</v>
      </c>
      <c r="V992" s="2">
        <f>Table3[[#This Row],[Units Produced]]/Table3[[#This Row],[Max Capacity]]</f>
        <v>1.0446570972886762</v>
      </c>
      <c r="W992" s="2">
        <f>Table3[[#This Row],[Good Units]]/Table3[[#This Row],[Units Produced]]</f>
        <v>0.98473282442748089</v>
      </c>
      <c r="X992" s="2">
        <f>Table3[[#This Row],[Total Operating Time (minutes)]]/Table3[[#This Row],[Units Produced]]</f>
        <v>0.6977099236641221</v>
      </c>
      <c r="Y992" s="2">
        <f>Table3[[#This Row],[Defective Units]]/Table3[[#This Row],[Units Produced]]</f>
        <v>1.5267175572519083E-2</v>
      </c>
      <c r="Z992" s="4">
        <f ca="1">Table3[[#This Row],[Total Operating Time (minutes)]]/Table3[[#This Row],[Available Time(minutes)]]</f>
        <v>6.8208955223880601</v>
      </c>
      <c r="AA992" s="2">
        <f>Table3[[#This Row],[Good Units]]/Table3[[#This Row],[Units Produced]]</f>
        <v>0.98473282442748089</v>
      </c>
      <c r="AB992" s="2">
        <f>Table3[[#This Row],[Scrap Units]]/Table3[[#This Row],[Units Produced]]</f>
        <v>4.5801526717557254E-3</v>
      </c>
      <c r="AC992" s="4">
        <f>Table3[[#This Row],[Units Produced]]/Table3[[#This Row],[Shift]]</f>
        <v>327.5</v>
      </c>
      <c r="AD992" s="2">
        <f>Table3[[#This Row],[Units Produced]]/Table3[[#This Row],[Max Capacity]]</f>
        <v>1.0446570972886762</v>
      </c>
      <c r="AE992" s="4">
        <f>Table3[[#This Row],[Repair Time (minutes)]]/Table3[[#This Row],[Number of Repairs]]</f>
        <v>5.25</v>
      </c>
      <c r="AF992" s="4">
        <f ca="1">Table3[[#This Row],[Total Operating Time (minutes)]]/Table3[[#This Row],[Number of failures]]</f>
        <v>76.166666666666671</v>
      </c>
      <c r="AG992" s="4">
        <f>Table3[[#This Row],[Orders Fulfilled]]/Table3[[#This Row],[Orders Received]]</f>
        <v>0.75510204081632648</v>
      </c>
      <c r="AH992" s="4">
        <f>Table3[[#This Row],[Units Produced]]/Table3[[#This Row],[Energy Consumed (kWh)]]</f>
        <v>3.7338957929540535</v>
      </c>
    </row>
    <row r="993" spans="1:34" x14ac:dyDescent="0.3">
      <c r="A993" s="1">
        <f t="shared" ca="1" si="60"/>
        <v>45260</v>
      </c>
      <c r="B993">
        <v>1</v>
      </c>
      <c r="C993" t="s">
        <v>20</v>
      </c>
      <c r="D993">
        <v>524</v>
      </c>
      <c r="E993">
        <v>494</v>
      </c>
      <c r="F993">
        <v>30</v>
      </c>
      <c r="G993">
        <f t="shared" ca="1" si="61"/>
        <v>68</v>
      </c>
      <c r="H993">
        <v>53</v>
      </c>
      <c r="I993">
        <v>439</v>
      </c>
      <c r="J993">
        <v>7</v>
      </c>
      <c r="K993">
        <v>105.5</v>
      </c>
      <c r="L993">
        <v>36</v>
      </c>
      <c r="M993">
        <v>66</v>
      </c>
      <c r="N993">
        <v>2.5</v>
      </c>
      <c r="O993">
        <v>647</v>
      </c>
      <c r="P993">
        <f t="shared" ca="1" si="62"/>
        <v>4</v>
      </c>
      <c r="Q993">
        <v>33</v>
      </c>
      <c r="R993">
        <v>2</v>
      </c>
      <c r="S993">
        <v>4.0199999999999996</v>
      </c>
      <c r="T993">
        <f t="shared" ca="1" si="63"/>
        <v>569</v>
      </c>
      <c r="U993" s="2">
        <f ca="1">Table3[[#This Row],[Total Operating Time (minutes)]]/Table3[[#This Row],[Production planning Time(minutes)]]</f>
        <v>0.77152899824253074</v>
      </c>
      <c r="V993" s="2">
        <f>Table3[[#This Row],[Units Produced]]/Table3[[#This Row],[Max Capacity]]</f>
        <v>0.80989180834621333</v>
      </c>
      <c r="W993" s="2">
        <f>Table3[[#This Row],[Good Units]]/Table3[[#This Row],[Units Produced]]</f>
        <v>0.9427480916030534</v>
      </c>
      <c r="X993" s="2">
        <f>Table3[[#This Row],[Total Operating Time (minutes)]]/Table3[[#This Row],[Units Produced]]</f>
        <v>0.83778625954198471</v>
      </c>
      <c r="Y993" s="2">
        <f>Table3[[#This Row],[Defective Units]]/Table3[[#This Row],[Units Produced]]</f>
        <v>5.7251908396946563E-2</v>
      </c>
      <c r="Z993" s="4">
        <f ca="1">Table3[[#This Row],[Total Operating Time (minutes)]]/Table3[[#This Row],[Available Time(minutes)]]</f>
        <v>6.4558823529411766</v>
      </c>
      <c r="AA993" s="2">
        <f>Table3[[#This Row],[Good Units]]/Table3[[#This Row],[Units Produced]]</f>
        <v>0.9427480916030534</v>
      </c>
      <c r="AB993" s="2">
        <f>Table3[[#This Row],[Scrap Units]]/Table3[[#This Row],[Units Produced]]</f>
        <v>1.3358778625954198E-2</v>
      </c>
      <c r="AC993" s="4">
        <f>Table3[[#This Row],[Units Produced]]/Table3[[#This Row],[Shift]]</f>
        <v>524</v>
      </c>
      <c r="AD993" s="2">
        <f>Table3[[#This Row],[Units Produced]]/Table3[[#This Row],[Max Capacity]]</f>
        <v>0.80989180834621333</v>
      </c>
      <c r="AE993" s="4">
        <f>Table3[[#This Row],[Repair Time (minutes)]]/Table3[[#This Row],[Number of Repairs]]</f>
        <v>16.5</v>
      </c>
      <c r="AF993" s="4">
        <f ca="1">Table3[[#This Row],[Total Operating Time (minutes)]]/Table3[[#This Row],[Number of failures]]</f>
        <v>109.75</v>
      </c>
      <c r="AG993" s="4">
        <f>Table3[[#This Row],[Orders Fulfilled]]/Table3[[#This Row],[Orders Received]]</f>
        <v>0.54545454545454541</v>
      </c>
      <c r="AH993" s="4">
        <f>Table3[[#This Row],[Units Produced]]/Table3[[#This Row],[Energy Consumed (kWh)]]</f>
        <v>4.9668246445497628</v>
      </c>
    </row>
    <row r="994" spans="1:34" x14ac:dyDescent="0.3">
      <c r="A994" s="1">
        <f t="shared" ca="1" si="60"/>
        <v>45229</v>
      </c>
      <c r="B994">
        <v>3</v>
      </c>
      <c r="C994" t="s">
        <v>18</v>
      </c>
      <c r="D994">
        <v>653</v>
      </c>
      <c r="E994">
        <v>634</v>
      </c>
      <c r="F994">
        <v>19</v>
      </c>
      <c r="G994">
        <f t="shared" ca="1" si="61"/>
        <v>66</v>
      </c>
      <c r="H994">
        <v>31</v>
      </c>
      <c r="I994">
        <v>488</v>
      </c>
      <c r="J994">
        <v>4</v>
      </c>
      <c r="K994">
        <v>119.12</v>
      </c>
      <c r="L994">
        <v>48</v>
      </c>
      <c r="M994">
        <v>50</v>
      </c>
      <c r="N994">
        <v>4.7</v>
      </c>
      <c r="O994">
        <v>689</v>
      </c>
      <c r="P994">
        <f t="shared" ca="1" si="62"/>
        <v>3</v>
      </c>
      <c r="Q994">
        <v>38</v>
      </c>
      <c r="R994">
        <v>2</v>
      </c>
      <c r="S994">
        <v>6.42</v>
      </c>
      <c r="T994">
        <f t="shared" ca="1" si="63"/>
        <v>559</v>
      </c>
      <c r="U994" s="2">
        <f ca="1">Table3[[#This Row],[Total Operating Time (minutes)]]/Table3[[#This Row],[Production planning Time(minutes)]]</f>
        <v>0.87298747763864037</v>
      </c>
      <c r="V994" s="2">
        <f>Table3[[#This Row],[Units Produced]]/Table3[[#This Row],[Max Capacity]]</f>
        <v>0.94775036284470249</v>
      </c>
      <c r="W994" s="2">
        <f>Table3[[#This Row],[Good Units]]/Table3[[#This Row],[Units Produced]]</f>
        <v>0.9709035222052067</v>
      </c>
      <c r="X994" s="2">
        <f>Table3[[#This Row],[Total Operating Time (minutes)]]/Table3[[#This Row],[Units Produced]]</f>
        <v>0.74732006125574268</v>
      </c>
      <c r="Y994" s="2">
        <f>Table3[[#This Row],[Defective Units]]/Table3[[#This Row],[Units Produced]]</f>
        <v>2.9096477794793262E-2</v>
      </c>
      <c r="Z994" s="4">
        <f ca="1">Table3[[#This Row],[Total Operating Time (minutes)]]/Table3[[#This Row],[Available Time(minutes)]]</f>
        <v>7.3939393939393936</v>
      </c>
      <c r="AA994" s="2">
        <f>Table3[[#This Row],[Good Units]]/Table3[[#This Row],[Units Produced]]</f>
        <v>0.9709035222052067</v>
      </c>
      <c r="AB994" s="2">
        <f>Table3[[#This Row],[Scrap Units]]/Table3[[#This Row],[Units Produced]]</f>
        <v>6.1255742725880554E-3</v>
      </c>
      <c r="AC994" s="4">
        <f>Table3[[#This Row],[Units Produced]]/Table3[[#This Row],[Shift]]</f>
        <v>217.66666666666666</v>
      </c>
      <c r="AD994" s="2">
        <f>Table3[[#This Row],[Units Produced]]/Table3[[#This Row],[Max Capacity]]</f>
        <v>0.94775036284470249</v>
      </c>
      <c r="AE994" s="4">
        <f>Table3[[#This Row],[Repair Time (minutes)]]/Table3[[#This Row],[Number of Repairs]]</f>
        <v>19</v>
      </c>
      <c r="AF994" s="4">
        <f ca="1">Table3[[#This Row],[Total Operating Time (minutes)]]/Table3[[#This Row],[Number of failures]]</f>
        <v>162.66666666666666</v>
      </c>
      <c r="AG994" s="4">
        <f>Table3[[#This Row],[Orders Fulfilled]]/Table3[[#This Row],[Orders Received]]</f>
        <v>0.96</v>
      </c>
      <c r="AH994" s="4">
        <f>Table3[[#This Row],[Units Produced]]/Table3[[#This Row],[Energy Consumed (kWh)]]</f>
        <v>5.4818670248488921</v>
      </c>
    </row>
    <row r="995" spans="1:34" x14ac:dyDescent="0.3">
      <c r="A995" s="1">
        <f t="shared" ca="1" si="60"/>
        <v>44974</v>
      </c>
      <c r="B995">
        <v>2</v>
      </c>
      <c r="C995" t="s">
        <v>20</v>
      </c>
      <c r="D995">
        <v>696</v>
      </c>
      <c r="E995">
        <v>676</v>
      </c>
      <c r="F995">
        <v>20</v>
      </c>
      <c r="G995">
        <f t="shared" ca="1" si="61"/>
        <v>66</v>
      </c>
      <c r="H995">
        <v>44</v>
      </c>
      <c r="I995">
        <v>518</v>
      </c>
      <c r="J995">
        <v>3</v>
      </c>
      <c r="K995">
        <v>133.06</v>
      </c>
      <c r="L995">
        <v>56</v>
      </c>
      <c r="M995">
        <v>46</v>
      </c>
      <c r="N995">
        <v>3.78</v>
      </c>
      <c r="O995">
        <v>665</v>
      </c>
      <c r="P995">
        <f t="shared" ca="1" si="62"/>
        <v>7</v>
      </c>
      <c r="Q995">
        <v>40</v>
      </c>
      <c r="R995">
        <v>5</v>
      </c>
      <c r="S995">
        <v>3.76</v>
      </c>
      <c r="T995">
        <f t="shared" ca="1" si="63"/>
        <v>582</v>
      </c>
      <c r="U995" s="2">
        <f ca="1">Table3[[#This Row],[Total Operating Time (minutes)]]/Table3[[#This Row],[Production planning Time(minutes)]]</f>
        <v>0.89003436426116833</v>
      </c>
      <c r="V995" s="2">
        <f>Table3[[#This Row],[Units Produced]]/Table3[[#This Row],[Max Capacity]]</f>
        <v>1.0466165413533834</v>
      </c>
      <c r="W995" s="2">
        <f>Table3[[#This Row],[Good Units]]/Table3[[#This Row],[Units Produced]]</f>
        <v>0.97126436781609193</v>
      </c>
      <c r="X995" s="2">
        <f>Table3[[#This Row],[Total Operating Time (minutes)]]/Table3[[#This Row],[Units Produced]]</f>
        <v>0.74425287356321834</v>
      </c>
      <c r="Y995" s="2">
        <f>Table3[[#This Row],[Defective Units]]/Table3[[#This Row],[Units Produced]]</f>
        <v>2.8735632183908046E-2</v>
      </c>
      <c r="Z995" s="4">
        <f ca="1">Table3[[#This Row],[Total Operating Time (minutes)]]/Table3[[#This Row],[Available Time(minutes)]]</f>
        <v>7.8484848484848486</v>
      </c>
      <c r="AA995" s="2">
        <f>Table3[[#This Row],[Good Units]]/Table3[[#This Row],[Units Produced]]</f>
        <v>0.97126436781609193</v>
      </c>
      <c r="AB995" s="2">
        <f>Table3[[#This Row],[Scrap Units]]/Table3[[#This Row],[Units Produced]]</f>
        <v>4.3103448275862068E-3</v>
      </c>
      <c r="AC995" s="4">
        <f>Table3[[#This Row],[Units Produced]]/Table3[[#This Row],[Shift]]</f>
        <v>348</v>
      </c>
      <c r="AD995" s="2">
        <f>Table3[[#This Row],[Units Produced]]/Table3[[#This Row],[Max Capacity]]</f>
        <v>1.0466165413533834</v>
      </c>
      <c r="AE995" s="4">
        <f>Table3[[#This Row],[Repair Time (minutes)]]/Table3[[#This Row],[Number of Repairs]]</f>
        <v>8</v>
      </c>
      <c r="AF995" s="4">
        <f ca="1">Table3[[#This Row],[Total Operating Time (minutes)]]/Table3[[#This Row],[Number of failures]]</f>
        <v>74</v>
      </c>
      <c r="AG995" s="4">
        <f>Table3[[#This Row],[Orders Fulfilled]]/Table3[[#This Row],[Orders Received]]</f>
        <v>1.2173913043478262</v>
      </c>
      <c r="AH995" s="4">
        <f>Table3[[#This Row],[Units Produced]]/Table3[[#This Row],[Energy Consumed (kWh)]]</f>
        <v>5.2307229821133321</v>
      </c>
    </row>
    <row r="996" spans="1:34" x14ac:dyDescent="0.3">
      <c r="A996" s="1">
        <f t="shared" ca="1" si="60"/>
        <v>45031</v>
      </c>
      <c r="B996">
        <v>2</v>
      </c>
      <c r="C996" t="s">
        <v>17</v>
      </c>
      <c r="D996">
        <v>434</v>
      </c>
      <c r="E996">
        <v>413</v>
      </c>
      <c r="F996">
        <v>21</v>
      </c>
      <c r="G996">
        <f t="shared" ca="1" si="61"/>
        <v>65</v>
      </c>
      <c r="H996">
        <v>21</v>
      </c>
      <c r="I996">
        <v>436</v>
      </c>
      <c r="J996">
        <v>10</v>
      </c>
      <c r="K996">
        <v>111.69</v>
      </c>
      <c r="L996">
        <v>32</v>
      </c>
      <c r="M996">
        <v>33</v>
      </c>
      <c r="N996">
        <v>4.2699999999999996</v>
      </c>
      <c r="O996">
        <v>678</v>
      </c>
      <c r="P996">
        <f t="shared" ca="1" si="62"/>
        <v>3</v>
      </c>
      <c r="Q996">
        <v>40</v>
      </c>
      <c r="R996">
        <v>4</v>
      </c>
      <c r="S996">
        <v>7.19</v>
      </c>
      <c r="T996">
        <f t="shared" ca="1" si="63"/>
        <v>592</v>
      </c>
      <c r="U996" s="2">
        <f ca="1">Table3[[#This Row],[Total Operating Time (minutes)]]/Table3[[#This Row],[Production planning Time(minutes)]]</f>
        <v>0.73648648648648651</v>
      </c>
      <c r="V996" s="2">
        <f>Table3[[#This Row],[Units Produced]]/Table3[[#This Row],[Max Capacity]]</f>
        <v>0.64011799410029502</v>
      </c>
      <c r="W996" s="2">
        <f>Table3[[#This Row],[Good Units]]/Table3[[#This Row],[Units Produced]]</f>
        <v>0.95161290322580649</v>
      </c>
      <c r="X996" s="2">
        <f>Table3[[#This Row],[Total Operating Time (minutes)]]/Table3[[#This Row],[Units Produced]]</f>
        <v>1.0046082949308757</v>
      </c>
      <c r="Y996" s="2">
        <f>Table3[[#This Row],[Defective Units]]/Table3[[#This Row],[Units Produced]]</f>
        <v>4.8387096774193547E-2</v>
      </c>
      <c r="Z996" s="4">
        <f ca="1">Table3[[#This Row],[Total Operating Time (minutes)]]/Table3[[#This Row],[Available Time(minutes)]]</f>
        <v>6.7076923076923078</v>
      </c>
      <c r="AA996" s="2">
        <f>Table3[[#This Row],[Good Units]]/Table3[[#This Row],[Units Produced]]</f>
        <v>0.95161290322580649</v>
      </c>
      <c r="AB996" s="2">
        <f>Table3[[#This Row],[Scrap Units]]/Table3[[#This Row],[Units Produced]]</f>
        <v>2.3041474654377881E-2</v>
      </c>
      <c r="AC996" s="4">
        <f>Table3[[#This Row],[Units Produced]]/Table3[[#This Row],[Shift]]</f>
        <v>217</v>
      </c>
      <c r="AD996" s="2">
        <f>Table3[[#This Row],[Units Produced]]/Table3[[#This Row],[Max Capacity]]</f>
        <v>0.64011799410029502</v>
      </c>
      <c r="AE996" s="4">
        <f>Table3[[#This Row],[Repair Time (minutes)]]/Table3[[#This Row],[Number of Repairs]]</f>
        <v>10</v>
      </c>
      <c r="AF996" s="4">
        <f ca="1">Table3[[#This Row],[Total Operating Time (minutes)]]/Table3[[#This Row],[Number of failures]]</f>
        <v>145.33333333333334</v>
      </c>
      <c r="AG996" s="4">
        <f>Table3[[#This Row],[Orders Fulfilled]]/Table3[[#This Row],[Orders Received]]</f>
        <v>0.96969696969696972</v>
      </c>
      <c r="AH996" s="4">
        <f>Table3[[#This Row],[Units Produced]]/Table3[[#This Row],[Energy Consumed (kWh)]]</f>
        <v>3.8857552153281403</v>
      </c>
    </row>
    <row r="997" spans="1:34" x14ac:dyDescent="0.3">
      <c r="A997" s="1">
        <f t="shared" ca="1" si="60"/>
        <v>44969</v>
      </c>
      <c r="B997">
        <v>3</v>
      </c>
      <c r="C997" t="s">
        <v>18</v>
      </c>
      <c r="D997">
        <v>658</v>
      </c>
      <c r="E997">
        <v>641</v>
      </c>
      <c r="F997">
        <v>17</v>
      </c>
      <c r="G997">
        <f t="shared" ca="1" si="61"/>
        <v>65</v>
      </c>
      <c r="H997">
        <v>49</v>
      </c>
      <c r="I997">
        <v>588</v>
      </c>
      <c r="J997">
        <v>1</v>
      </c>
      <c r="K997">
        <v>195.09</v>
      </c>
      <c r="L997">
        <v>31</v>
      </c>
      <c r="M997">
        <v>57</v>
      </c>
      <c r="N997">
        <v>3.63</v>
      </c>
      <c r="O997">
        <v>684</v>
      </c>
      <c r="P997">
        <f t="shared" ca="1" si="62"/>
        <v>1</v>
      </c>
      <c r="Q997">
        <v>32</v>
      </c>
      <c r="R997">
        <v>2</v>
      </c>
      <c r="S997">
        <v>7.73</v>
      </c>
      <c r="T997">
        <f t="shared" ca="1" si="63"/>
        <v>508</v>
      </c>
      <c r="U997" s="2">
        <f ca="1">Table3[[#This Row],[Total Operating Time (minutes)]]/Table3[[#This Row],[Production planning Time(minutes)]]</f>
        <v>1.1574803149606299</v>
      </c>
      <c r="V997" s="2">
        <f>Table3[[#This Row],[Units Produced]]/Table3[[#This Row],[Max Capacity]]</f>
        <v>0.96198830409356728</v>
      </c>
      <c r="W997" s="2">
        <f>Table3[[#This Row],[Good Units]]/Table3[[#This Row],[Units Produced]]</f>
        <v>0.97416413373860178</v>
      </c>
      <c r="X997" s="2">
        <f>Table3[[#This Row],[Total Operating Time (minutes)]]/Table3[[#This Row],[Units Produced]]</f>
        <v>0.8936170212765957</v>
      </c>
      <c r="Y997" s="2">
        <f>Table3[[#This Row],[Defective Units]]/Table3[[#This Row],[Units Produced]]</f>
        <v>2.5835866261398176E-2</v>
      </c>
      <c r="Z997" s="4">
        <f ca="1">Table3[[#This Row],[Total Operating Time (minutes)]]/Table3[[#This Row],[Available Time(minutes)]]</f>
        <v>9.046153846153846</v>
      </c>
      <c r="AA997" s="2">
        <f>Table3[[#This Row],[Good Units]]/Table3[[#This Row],[Units Produced]]</f>
        <v>0.97416413373860178</v>
      </c>
      <c r="AB997" s="2">
        <f>Table3[[#This Row],[Scrap Units]]/Table3[[#This Row],[Units Produced]]</f>
        <v>1.5197568389057751E-3</v>
      </c>
      <c r="AC997" s="4">
        <f>Table3[[#This Row],[Units Produced]]/Table3[[#This Row],[Shift]]</f>
        <v>219.33333333333334</v>
      </c>
      <c r="AD997" s="2">
        <f>Table3[[#This Row],[Units Produced]]/Table3[[#This Row],[Max Capacity]]</f>
        <v>0.96198830409356728</v>
      </c>
      <c r="AE997" s="4">
        <f>Table3[[#This Row],[Repair Time (minutes)]]/Table3[[#This Row],[Number of Repairs]]</f>
        <v>16</v>
      </c>
      <c r="AF997" s="4">
        <f ca="1">Table3[[#This Row],[Total Operating Time (minutes)]]/Table3[[#This Row],[Number of failures]]</f>
        <v>588</v>
      </c>
      <c r="AG997" s="4">
        <f>Table3[[#This Row],[Orders Fulfilled]]/Table3[[#This Row],[Orders Received]]</f>
        <v>0.54385964912280704</v>
      </c>
      <c r="AH997" s="4">
        <f>Table3[[#This Row],[Units Produced]]/Table3[[#This Row],[Energy Consumed (kWh)]]</f>
        <v>3.3728022963760314</v>
      </c>
    </row>
    <row r="998" spans="1:34" x14ac:dyDescent="0.3">
      <c r="A998" s="1">
        <f t="shared" ca="1" si="60"/>
        <v>44949</v>
      </c>
      <c r="B998">
        <v>1</v>
      </c>
      <c r="C998" t="s">
        <v>20</v>
      </c>
      <c r="D998">
        <v>558</v>
      </c>
      <c r="E998">
        <v>538</v>
      </c>
      <c r="F998">
        <v>20</v>
      </c>
      <c r="G998">
        <f t="shared" ca="1" si="61"/>
        <v>65</v>
      </c>
      <c r="H998">
        <v>45</v>
      </c>
      <c r="I998">
        <v>540</v>
      </c>
      <c r="J998">
        <v>2</v>
      </c>
      <c r="K998">
        <v>102.8</v>
      </c>
      <c r="L998">
        <v>37</v>
      </c>
      <c r="M998">
        <v>48</v>
      </c>
      <c r="N998">
        <v>2.5</v>
      </c>
      <c r="O998">
        <v>648</v>
      </c>
      <c r="P998">
        <f t="shared" ca="1" si="62"/>
        <v>5</v>
      </c>
      <c r="Q998">
        <v>27</v>
      </c>
      <c r="R998">
        <v>5</v>
      </c>
      <c r="S998">
        <v>7.61</v>
      </c>
      <c r="T998">
        <f t="shared" ca="1" si="63"/>
        <v>539</v>
      </c>
      <c r="U998" s="2">
        <f ca="1">Table3[[#This Row],[Total Operating Time (minutes)]]/Table3[[#This Row],[Production planning Time(minutes)]]</f>
        <v>1.0018552875695732</v>
      </c>
      <c r="V998" s="2">
        <f>Table3[[#This Row],[Units Produced]]/Table3[[#This Row],[Max Capacity]]</f>
        <v>0.86111111111111116</v>
      </c>
      <c r="W998" s="2">
        <f>Table3[[#This Row],[Good Units]]/Table3[[#This Row],[Units Produced]]</f>
        <v>0.96415770609318996</v>
      </c>
      <c r="X998" s="2">
        <f>Table3[[#This Row],[Total Operating Time (minutes)]]/Table3[[#This Row],[Units Produced]]</f>
        <v>0.967741935483871</v>
      </c>
      <c r="Y998" s="2">
        <f>Table3[[#This Row],[Defective Units]]/Table3[[#This Row],[Units Produced]]</f>
        <v>3.5842293906810034E-2</v>
      </c>
      <c r="Z998" s="4">
        <f ca="1">Table3[[#This Row],[Total Operating Time (minutes)]]/Table3[[#This Row],[Available Time(minutes)]]</f>
        <v>8.3076923076923084</v>
      </c>
      <c r="AA998" s="2">
        <f>Table3[[#This Row],[Good Units]]/Table3[[#This Row],[Units Produced]]</f>
        <v>0.96415770609318996</v>
      </c>
      <c r="AB998" s="2">
        <f>Table3[[#This Row],[Scrap Units]]/Table3[[#This Row],[Units Produced]]</f>
        <v>3.5842293906810036E-3</v>
      </c>
      <c r="AC998" s="4">
        <f>Table3[[#This Row],[Units Produced]]/Table3[[#This Row],[Shift]]</f>
        <v>558</v>
      </c>
      <c r="AD998" s="2">
        <f>Table3[[#This Row],[Units Produced]]/Table3[[#This Row],[Max Capacity]]</f>
        <v>0.86111111111111116</v>
      </c>
      <c r="AE998" s="4">
        <f>Table3[[#This Row],[Repair Time (minutes)]]/Table3[[#This Row],[Number of Repairs]]</f>
        <v>5.4</v>
      </c>
      <c r="AF998" s="4">
        <f ca="1">Table3[[#This Row],[Total Operating Time (minutes)]]/Table3[[#This Row],[Number of failures]]</f>
        <v>108</v>
      </c>
      <c r="AG998" s="4">
        <f>Table3[[#This Row],[Orders Fulfilled]]/Table3[[#This Row],[Orders Received]]</f>
        <v>0.77083333333333337</v>
      </c>
      <c r="AH998" s="4">
        <f>Table3[[#This Row],[Units Produced]]/Table3[[#This Row],[Energy Consumed (kWh)]]</f>
        <v>5.4280155642023349</v>
      </c>
    </row>
    <row r="999" spans="1:34" x14ac:dyDescent="0.3">
      <c r="A999" s="1">
        <f t="shared" ca="1" si="60"/>
        <v>45161</v>
      </c>
      <c r="B999">
        <v>1</v>
      </c>
      <c r="C999" t="s">
        <v>17</v>
      </c>
      <c r="D999">
        <v>583</v>
      </c>
      <c r="E999">
        <v>556</v>
      </c>
      <c r="F999">
        <v>27</v>
      </c>
      <c r="G999">
        <f t="shared" ca="1" si="61"/>
        <v>70</v>
      </c>
      <c r="H999">
        <v>12</v>
      </c>
      <c r="I999">
        <v>530</v>
      </c>
      <c r="J999">
        <v>1</v>
      </c>
      <c r="K999">
        <v>155.83000000000001</v>
      </c>
      <c r="L999">
        <v>39</v>
      </c>
      <c r="M999">
        <v>37</v>
      </c>
      <c r="N999">
        <v>4.67</v>
      </c>
      <c r="O999">
        <v>633</v>
      </c>
      <c r="P999">
        <f t="shared" ca="1" si="62"/>
        <v>5</v>
      </c>
      <c r="Q999">
        <v>30</v>
      </c>
      <c r="R999">
        <v>5</v>
      </c>
      <c r="S999">
        <v>3.15</v>
      </c>
      <c r="T999">
        <f t="shared" ca="1" si="63"/>
        <v>532</v>
      </c>
      <c r="U999" s="2">
        <f ca="1">Table3[[#This Row],[Total Operating Time (minutes)]]/Table3[[#This Row],[Production planning Time(minutes)]]</f>
        <v>0.99624060150375937</v>
      </c>
      <c r="V999" s="2">
        <f>Table3[[#This Row],[Units Produced]]/Table3[[#This Row],[Max Capacity]]</f>
        <v>0.92101105845181674</v>
      </c>
      <c r="W999" s="2">
        <f>Table3[[#This Row],[Good Units]]/Table3[[#This Row],[Units Produced]]</f>
        <v>0.95368782161234988</v>
      </c>
      <c r="X999" s="2">
        <f>Table3[[#This Row],[Total Operating Time (minutes)]]/Table3[[#This Row],[Units Produced]]</f>
        <v>0.90909090909090906</v>
      </c>
      <c r="Y999" s="2">
        <f>Table3[[#This Row],[Defective Units]]/Table3[[#This Row],[Units Produced]]</f>
        <v>4.6312178387650088E-2</v>
      </c>
      <c r="Z999" s="4">
        <f ca="1">Table3[[#This Row],[Total Operating Time (minutes)]]/Table3[[#This Row],[Available Time(minutes)]]</f>
        <v>7.5714285714285712</v>
      </c>
      <c r="AA999" s="2">
        <f>Table3[[#This Row],[Good Units]]/Table3[[#This Row],[Units Produced]]</f>
        <v>0.95368782161234988</v>
      </c>
      <c r="AB999" s="2">
        <f>Table3[[#This Row],[Scrap Units]]/Table3[[#This Row],[Units Produced]]</f>
        <v>1.7152658662092624E-3</v>
      </c>
      <c r="AC999" s="4">
        <f>Table3[[#This Row],[Units Produced]]/Table3[[#This Row],[Shift]]</f>
        <v>583</v>
      </c>
      <c r="AD999" s="2">
        <f>Table3[[#This Row],[Units Produced]]/Table3[[#This Row],[Max Capacity]]</f>
        <v>0.92101105845181674</v>
      </c>
      <c r="AE999" s="4">
        <f>Table3[[#This Row],[Repair Time (minutes)]]/Table3[[#This Row],[Number of Repairs]]</f>
        <v>6</v>
      </c>
      <c r="AF999" s="4">
        <f ca="1">Table3[[#This Row],[Total Operating Time (minutes)]]/Table3[[#This Row],[Number of failures]]</f>
        <v>106</v>
      </c>
      <c r="AG999" s="4">
        <f>Table3[[#This Row],[Orders Fulfilled]]/Table3[[#This Row],[Orders Received]]</f>
        <v>1.0540540540540539</v>
      </c>
      <c r="AH999" s="4">
        <f>Table3[[#This Row],[Units Produced]]/Table3[[#This Row],[Energy Consumed (kWh)]]</f>
        <v>3.7412564974651863</v>
      </c>
    </row>
    <row r="1000" spans="1:34" x14ac:dyDescent="0.3">
      <c r="A1000" s="1">
        <f t="shared" ca="1" si="60"/>
        <v>45083</v>
      </c>
      <c r="B1000">
        <v>2</v>
      </c>
      <c r="C1000" t="s">
        <v>17</v>
      </c>
      <c r="D1000">
        <v>647</v>
      </c>
      <c r="E1000">
        <v>634</v>
      </c>
      <c r="F1000">
        <v>13</v>
      </c>
      <c r="G1000">
        <f t="shared" ca="1" si="61"/>
        <v>67</v>
      </c>
      <c r="H1000">
        <v>54</v>
      </c>
      <c r="I1000">
        <v>525</v>
      </c>
      <c r="J1000">
        <v>10</v>
      </c>
      <c r="K1000">
        <v>197.97</v>
      </c>
      <c r="L1000">
        <v>47</v>
      </c>
      <c r="M1000">
        <v>53</v>
      </c>
      <c r="N1000">
        <v>4.67</v>
      </c>
      <c r="O1000">
        <v>610</v>
      </c>
      <c r="P1000">
        <f t="shared" ca="1" si="62"/>
        <v>6</v>
      </c>
      <c r="Q1000">
        <v>34</v>
      </c>
      <c r="R1000">
        <v>3</v>
      </c>
      <c r="S1000">
        <v>3.57</v>
      </c>
      <c r="T1000">
        <f t="shared" ca="1" si="63"/>
        <v>519</v>
      </c>
      <c r="U1000" s="2">
        <f ca="1">Table3[[#This Row],[Total Operating Time (minutes)]]/Table3[[#This Row],[Production planning Time(minutes)]]</f>
        <v>1.0115606936416186</v>
      </c>
      <c r="V1000" s="2">
        <f>Table3[[#This Row],[Units Produced]]/Table3[[#This Row],[Max Capacity]]</f>
        <v>1.0606557377049179</v>
      </c>
      <c r="W1000" s="2">
        <f>Table3[[#This Row],[Good Units]]/Table3[[#This Row],[Units Produced]]</f>
        <v>0.97990726429675423</v>
      </c>
      <c r="X1000" s="2">
        <f>Table3[[#This Row],[Total Operating Time (minutes)]]/Table3[[#This Row],[Units Produced]]</f>
        <v>0.81143740340030912</v>
      </c>
      <c r="Y1000" s="2">
        <f>Table3[[#This Row],[Defective Units]]/Table3[[#This Row],[Units Produced]]</f>
        <v>2.009273570324575E-2</v>
      </c>
      <c r="Z1000" s="4">
        <f ca="1">Table3[[#This Row],[Total Operating Time (minutes)]]/Table3[[#This Row],[Available Time(minutes)]]</f>
        <v>7.8358208955223878</v>
      </c>
      <c r="AA1000" s="2">
        <f>Table3[[#This Row],[Good Units]]/Table3[[#This Row],[Units Produced]]</f>
        <v>0.97990726429675423</v>
      </c>
      <c r="AB1000" s="2">
        <f>Table3[[#This Row],[Scrap Units]]/Table3[[#This Row],[Units Produced]]</f>
        <v>1.5455950540958269E-2</v>
      </c>
      <c r="AC1000" s="4">
        <f>Table3[[#This Row],[Units Produced]]/Table3[[#This Row],[Shift]]</f>
        <v>323.5</v>
      </c>
      <c r="AD1000" s="2">
        <f>Table3[[#This Row],[Units Produced]]/Table3[[#This Row],[Max Capacity]]</f>
        <v>1.0606557377049179</v>
      </c>
      <c r="AE1000" s="4">
        <f>Table3[[#This Row],[Repair Time (minutes)]]/Table3[[#This Row],[Number of Repairs]]</f>
        <v>11.333333333333334</v>
      </c>
      <c r="AF1000" s="4">
        <f ca="1">Table3[[#This Row],[Total Operating Time (minutes)]]/Table3[[#This Row],[Number of failures]]</f>
        <v>87.5</v>
      </c>
      <c r="AG1000" s="4">
        <f>Table3[[#This Row],[Orders Fulfilled]]/Table3[[#This Row],[Orders Received]]</f>
        <v>0.8867924528301887</v>
      </c>
      <c r="AH1000" s="4">
        <f>Table3[[#This Row],[Units Produced]]/Table3[[#This Row],[Energy Consumed (kWh)]]</f>
        <v>3.2681719452442288</v>
      </c>
    </row>
    <row r="1001" spans="1:34" x14ac:dyDescent="0.3">
      <c r="A1001" s="1">
        <f t="shared" ca="1" si="60"/>
        <v>45068</v>
      </c>
      <c r="B1001">
        <v>1</v>
      </c>
      <c r="C1001" t="s">
        <v>18</v>
      </c>
      <c r="D1001">
        <v>453</v>
      </c>
      <c r="E1001">
        <v>426</v>
      </c>
      <c r="F1001">
        <v>27</v>
      </c>
      <c r="G1001">
        <f t="shared" ca="1" si="61"/>
        <v>66</v>
      </c>
      <c r="H1001">
        <v>45</v>
      </c>
      <c r="I1001">
        <v>537</v>
      </c>
      <c r="J1001">
        <v>4</v>
      </c>
      <c r="K1001">
        <v>172.69</v>
      </c>
      <c r="L1001">
        <v>36</v>
      </c>
      <c r="M1001">
        <v>69</v>
      </c>
      <c r="N1001">
        <v>4.95</v>
      </c>
      <c r="O1001">
        <v>604</v>
      </c>
      <c r="P1001">
        <f t="shared" ca="1" si="62"/>
        <v>5</v>
      </c>
      <c r="Q1001">
        <v>34</v>
      </c>
      <c r="R1001">
        <v>1</v>
      </c>
      <c r="S1001">
        <v>5.79</v>
      </c>
      <c r="T1001">
        <f t="shared" ca="1" si="63"/>
        <v>587</v>
      </c>
      <c r="U1001" s="2">
        <f ca="1">Table3[[#This Row],[Total Operating Time (minutes)]]/Table3[[#This Row],[Production planning Time(minutes)]]</f>
        <v>0.91482112436115848</v>
      </c>
      <c r="V1001" s="2">
        <f>Table3[[#This Row],[Units Produced]]/Table3[[#This Row],[Max Capacity]]</f>
        <v>0.75</v>
      </c>
      <c r="W1001" s="2">
        <f>Table3[[#This Row],[Good Units]]/Table3[[#This Row],[Units Produced]]</f>
        <v>0.94039735099337751</v>
      </c>
      <c r="X1001" s="2">
        <f>Table3[[#This Row],[Total Operating Time (minutes)]]/Table3[[#This Row],[Units Produced]]</f>
        <v>1.185430463576159</v>
      </c>
      <c r="Y1001" s="2">
        <f>Table3[[#This Row],[Defective Units]]/Table3[[#This Row],[Units Produced]]</f>
        <v>5.9602649006622516E-2</v>
      </c>
      <c r="Z1001" s="4">
        <f ca="1">Table3[[#This Row],[Total Operating Time (minutes)]]/Table3[[#This Row],[Available Time(minutes)]]</f>
        <v>8.1363636363636367</v>
      </c>
      <c r="AA1001" s="2">
        <f>Table3[[#This Row],[Good Units]]/Table3[[#This Row],[Units Produced]]</f>
        <v>0.94039735099337751</v>
      </c>
      <c r="AB1001" s="2">
        <f>Table3[[#This Row],[Scrap Units]]/Table3[[#This Row],[Units Produced]]</f>
        <v>8.8300220750551876E-3</v>
      </c>
      <c r="AC1001" s="4">
        <f>Table3[[#This Row],[Units Produced]]/Table3[[#This Row],[Shift]]</f>
        <v>453</v>
      </c>
      <c r="AD1001" s="2">
        <f>Table3[[#This Row],[Units Produced]]/Table3[[#This Row],[Max Capacity]]</f>
        <v>0.75</v>
      </c>
      <c r="AE1001" s="4">
        <f>Table3[[#This Row],[Repair Time (minutes)]]/Table3[[#This Row],[Number of Repairs]]</f>
        <v>34</v>
      </c>
      <c r="AF1001" s="4">
        <f ca="1">Table3[[#This Row],[Total Operating Time (minutes)]]/Table3[[#This Row],[Number of failures]]</f>
        <v>107.4</v>
      </c>
      <c r="AG1001" s="4">
        <f>Table3[[#This Row],[Orders Fulfilled]]/Table3[[#This Row],[Orders Received]]</f>
        <v>0.52173913043478259</v>
      </c>
      <c r="AH1001" s="4">
        <f>Table3[[#This Row],[Units Produced]]/Table3[[#This Row],[Energy Consumed (kWh)]]</f>
        <v>2.6231976373849095</v>
      </c>
    </row>
  </sheetData>
  <sortState xmlns:xlrd2="http://schemas.microsoft.com/office/spreadsheetml/2017/richdata2" ref="A2:S1001">
    <sortCondition ref="A1:A1001"/>
  </sortState>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627B0-FDEB-4370-8428-01B95C58522D}">
  <dimension ref="A1"/>
  <sheetViews>
    <sheetView showGridLines="0" tabSelected="1" zoomScaleNormal="100" workbookViewId="0">
      <selection activeCell="W7" sqref="W7"/>
    </sheetView>
  </sheetViews>
  <sheetFormatPr defaultRowHeight="14.4" x14ac:dyDescent="0.3"/>
  <cols>
    <col min="1" max="16384" width="8.88671875" style="8"/>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DE6F1E93-A1F9-406A-B385-665CBB9BDB92}">
  <ds:schemaRefs/>
</ds:datastoreItem>
</file>

<file path=customXml/itemProps2.xml><?xml version="1.0" encoding="utf-8"?>
<ds:datastoreItem xmlns:ds="http://schemas.openxmlformats.org/officeDocument/2006/customXml" ds:itemID="{383CC764-AAAB-417C-A616-FA068FC36CFD}">
  <ds:schemaRefs/>
</ds:datastoreItem>
</file>

<file path=customXml/itemProps3.xml><?xml version="1.0" encoding="utf-8"?>
<ds:datastoreItem xmlns:ds="http://schemas.openxmlformats.org/officeDocument/2006/customXml" ds:itemID="{2F652E5B-801D-4D12-85E5-22AAB109B15B}">
  <ds:schemaRefs/>
</ds:datastoreItem>
</file>

<file path=customXml/itemProps4.xml><?xml version="1.0" encoding="utf-8"?>
<ds:datastoreItem xmlns:ds="http://schemas.openxmlformats.org/officeDocument/2006/customXml" ds:itemID="{589EB2FA-173F-4316-848F-1692824FE176}">
  <ds:schemaRefs/>
</ds:datastoreItem>
</file>

<file path=customXml/itemProps5.xml><?xml version="1.0" encoding="utf-8"?>
<ds:datastoreItem xmlns:ds="http://schemas.openxmlformats.org/officeDocument/2006/customXml" ds:itemID="{0475AB1D-631C-48CC-B436-951BF8B782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ACT</vt:lpstr>
      <vt:lpstr>Down Time</vt:lpstr>
      <vt:lpstr>defect rate</vt:lpstr>
      <vt:lpstr>utilization rate</vt:lpstr>
      <vt:lpstr>firstpassyeild</vt:lpstr>
      <vt:lpstr>scrap</vt:lpstr>
      <vt:lpstr>Sheet12</vt:lpstr>
      <vt:lpstr>average energy efficiecy</vt:lpstr>
      <vt:lpstr>date</vt:lpstr>
      <vt:lpstr>OEE</vt:lpstr>
      <vt:lpstr>large_manufacturing_dataset_das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GOKULNATH</dc:creator>
  <cp:lastModifiedBy>Gokulnath K</cp:lastModifiedBy>
  <dcterms:created xsi:type="dcterms:W3CDTF">2024-10-15T05:47:32Z</dcterms:created>
  <dcterms:modified xsi:type="dcterms:W3CDTF">2024-10-19T11:59:52Z</dcterms:modified>
</cp:coreProperties>
</file>