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okul\Desktop\MS\Business Intelligence\Labs\BI Lab 1\"/>
    </mc:Choice>
  </mc:AlternateContent>
  <xr:revisionPtr revIDLastSave="0" documentId="13_ncr:1_{2CF02D32-C3B4-4A93-AECD-C46DA8F28E8B}" xr6:coauthVersionLast="43" xr6:coauthVersionMax="43" xr10:uidLastSave="{00000000-0000-0000-0000-000000000000}"/>
  <bookViews>
    <workbookView xWindow="-120" yWindow="-120" windowWidth="20730" windowHeight="11760" xr2:uid="{12E6EB32-AA47-4CD7-8E79-0D6EAD01C153}"/>
  </bookViews>
  <sheets>
    <sheet name="Sheet1" sheetId="1" r:id="rId1"/>
    <sheet name="Top Loan Interest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4" i="1" l="1"/>
  <c r="F29" i="1"/>
  <c r="F24" i="1"/>
  <c r="E91" i="1" l="1"/>
  <c r="E153" i="1"/>
  <c r="E133" i="1"/>
  <c r="E179" i="1"/>
  <c r="E176" i="1"/>
  <c r="E175" i="1"/>
  <c r="E178" i="1"/>
  <c r="E156" i="1"/>
  <c r="E109" i="1"/>
  <c r="F98" i="1"/>
  <c r="E38" i="1"/>
  <c r="E198" i="1"/>
  <c r="E155" i="1"/>
  <c r="E108" i="1"/>
  <c r="E152" i="1"/>
  <c r="E132" i="1"/>
  <c r="F20" i="1" l="1"/>
  <c r="M23" i="1" s="1"/>
  <c r="E20" i="1"/>
  <c r="F207" i="1" l="1"/>
  <c r="F102" i="1"/>
  <c r="M82" i="1" s="1"/>
  <c r="F106" i="1"/>
  <c r="F105" i="1"/>
  <c r="F204" i="1"/>
  <c r="F103" i="1"/>
  <c r="M83" i="1" s="1"/>
  <c r="E222" i="1"/>
  <c r="E224" i="1"/>
  <c r="E221" i="1"/>
  <c r="E103" i="1"/>
  <c r="E104" i="1"/>
  <c r="F91" i="1"/>
  <c r="E128" i="1"/>
  <c r="E220" i="1"/>
  <c r="E204" i="1"/>
  <c r="E106" i="1"/>
  <c r="E151" i="1"/>
  <c r="E105" i="1"/>
  <c r="E207" i="1"/>
  <c r="E218" i="1"/>
  <c r="E102" i="1"/>
  <c r="E227" i="1"/>
  <c r="E174" i="1"/>
  <c r="F129" i="1" l="1"/>
  <c r="F108" i="1"/>
  <c r="M87" i="1" s="1"/>
  <c r="M181" i="1"/>
  <c r="F109" i="1"/>
  <c r="M180" i="1"/>
  <c r="F209" i="1"/>
  <c r="E209" i="1"/>
  <c r="N180" i="1" l="1"/>
  <c r="F132" i="1"/>
  <c r="F210" i="1"/>
  <c r="F130" i="1"/>
  <c r="F152" i="1"/>
  <c r="E212" i="1"/>
  <c r="E216" i="1"/>
  <c r="E196" i="1"/>
  <c r="E193" i="1"/>
  <c r="E214" i="1"/>
  <c r="E210" i="1"/>
  <c r="E197" i="1"/>
  <c r="E129" i="1"/>
  <c r="E130" i="1"/>
  <c r="E213" i="1"/>
  <c r="N181" i="1" l="1"/>
  <c r="F133" i="1"/>
  <c r="O180" i="1"/>
  <c r="F155" i="1"/>
  <c r="F175" i="1"/>
  <c r="F153" i="1"/>
  <c r="F212" i="1"/>
  <c r="F213" i="1" s="1"/>
  <c r="F186" i="1"/>
  <c r="F163" i="1"/>
  <c r="F140" i="1"/>
  <c r="E97" i="1"/>
  <c r="E98" i="1" s="1"/>
  <c r="F117" i="1"/>
  <c r="E114" i="1"/>
  <c r="E136" i="1"/>
  <c r="E126" i="1"/>
  <c r="E183" i="1"/>
  <c r="E163" i="1"/>
  <c r="E149" i="1"/>
  <c r="E137" i="1"/>
  <c r="E161" i="1"/>
  <c r="E181" i="1"/>
  <c r="E188" i="1"/>
  <c r="E142" i="1"/>
  <c r="E186" i="1"/>
  <c r="E160" i="1"/>
  <c r="E119" i="1"/>
  <c r="E182" i="1"/>
  <c r="E159" i="1"/>
  <c r="E115" i="1"/>
  <c r="E135" i="1"/>
  <c r="E113" i="1"/>
  <c r="E165" i="1"/>
  <c r="E138" i="1"/>
  <c r="E150" i="1"/>
  <c r="E127" i="1"/>
  <c r="E172" i="1"/>
  <c r="E158" i="1"/>
  <c r="E173" i="1"/>
  <c r="F97" i="1"/>
  <c r="E112" i="1"/>
  <c r="E184" i="1"/>
  <c r="E140" i="1"/>
  <c r="E117" i="1"/>
  <c r="M124" i="1" l="1"/>
  <c r="M111" i="1"/>
  <c r="M98" i="1"/>
  <c r="M85" i="1"/>
  <c r="P180" i="1"/>
  <c r="F178" i="1"/>
  <c r="O181" i="1"/>
  <c r="F156" i="1"/>
  <c r="P219" i="1"/>
  <c r="M219" i="1"/>
  <c r="O219" i="1"/>
  <c r="N219" i="1"/>
  <c r="F176" i="1"/>
  <c r="F220" i="1"/>
  <c r="F104" i="1"/>
  <c r="F21" i="1"/>
  <c r="F25" i="1"/>
  <c r="N23" i="1" s="1"/>
  <c r="E29" i="1"/>
  <c r="E21" i="1"/>
  <c r="E24" i="1"/>
  <c r="E35" i="1"/>
  <c r="E26" i="1"/>
  <c r="E34" i="1"/>
  <c r="E42" i="1"/>
  <c r="E30" i="1"/>
  <c r="E31" i="1"/>
  <c r="E25" i="1"/>
  <c r="E36" i="1"/>
  <c r="E39" i="1"/>
  <c r="N124" i="1" l="1"/>
  <c r="N98" i="1"/>
  <c r="N111" i="1"/>
  <c r="N85" i="1"/>
  <c r="O85" i="1" s="1"/>
  <c r="N83" i="1"/>
  <c r="P181" i="1"/>
  <c r="F179" i="1"/>
  <c r="M84" i="1"/>
  <c r="F26" i="1"/>
  <c r="F30" i="1"/>
  <c r="P85" i="1" l="1"/>
  <c r="O111" i="1"/>
  <c r="O124" i="1"/>
  <c r="O98" i="1"/>
  <c r="N87" i="1"/>
  <c r="O83" i="1"/>
  <c r="M88" i="1"/>
  <c r="N84" i="1"/>
  <c r="N88" i="1" s="1"/>
  <c r="F31" i="1"/>
  <c r="O23" i="1"/>
  <c r="F35" i="1"/>
  <c r="M90" i="1" l="1"/>
  <c r="M153" i="1" s="1"/>
  <c r="P98" i="1"/>
  <c r="O82" i="1"/>
  <c r="O87" i="1"/>
  <c r="P83" i="1"/>
  <c r="P111" i="1"/>
  <c r="P124" i="1"/>
  <c r="Q85" i="1"/>
  <c r="N90" i="1"/>
  <c r="N153" i="1" s="1"/>
  <c r="N82" i="1"/>
  <c r="O84" i="1"/>
  <c r="F39" i="1"/>
  <c r="P23" i="1"/>
  <c r="F36" i="1"/>
  <c r="F38" i="1" s="1"/>
  <c r="F42" i="1" l="1"/>
  <c r="F237" i="1" s="1"/>
  <c r="Q124" i="1"/>
  <c r="P87" i="1"/>
  <c r="Q83" i="1"/>
  <c r="P84" i="1"/>
  <c r="O88" i="1"/>
  <c r="O90" i="1" s="1"/>
  <c r="O153" i="1" s="1"/>
  <c r="R85" i="1"/>
  <c r="Q98" i="1"/>
  <c r="Q111" i="1"/>
  <c r="M248" i="1" l="1"/>
  <c r="R111" i="1"/>
  <c r="S85" i="1"/>
  <c r="R98" i="1"/>
  <c r="R83" i="1"/>
  <c r="Q87" i="1"/>
  <c r="Q84" i="1"/>
  <c r="P88" i="1"/>
  <c r="P90" i="1" s="1"/>
  <c r="P153" i="1" s="1"/>
  <c r="P82" i="1"/>
  <c r="R124" i="1"/>
  <c r="S83" i="1" l="1"/>
  <c r="R87" i="1"/>
  <c r="S98" i="1"/>
  <c r="R84" i="1"/>
  <c r="Q88" i="1"/>
  <c r="S124" i="1"/>
  <c r="Q82" i="1"/>
  <c r="T85" i="1"/>
  <c r="S111" i="1"/>
  <c r="S84" i="1" l="1"/>
  <c r="R88" i="1"/>
  <c r="R90" i="1" s="1"/>
  <c r="R153" i="1" s="1"/>
  <c r="U85" i="1"/>
  <c r="R82" i="1"/>
  <c r="T111" i="1"/>
  <c r="T124" i="1"/>
  <c r="S87" i="1"/>
  <c r="T83" i="1"/>
  <c r="T98" i="1"/>
  <c r="Q90" i="1"/>
  <c r="Q153" i="1" s="1"/>
  <c r="T87" i="1" l="1"/>
  <c r="U83" i="1"/>
  <c r="U124" i="1"/>
  <c r="T84" i="1"/>
  <c r="T88" i="1" s="1"/>
  <c r="S88" i="1"/>
  <c r="S90" i="1" s="1"/>
  <c r="S153" i="1" s="1"/>
  <c r="U98" i="1"/>
  <c r="S82" i="1"/>
  <c r="U111" i="1"/>
  <c r="V85" i="1"/>
  <c r="T90" i="1" l="1"/>
  <c r="T153" i="1" s="1"/>
  <c r="U87" i="1"/>
  <c r="V83" i="1"/>
  <c r="V111" i="1"/>
  <c r="V98" i="1"/>
  <c r="T82" i="1"/>
  <c r="V124" i="1"/>
  <c r="W85" i="1"/>
  <c r="U84" i="1"/>
  <c r="U88" i="1" s="1"/>
  <c r="U82" i="1" l="1"/>
  <c r="W111" i="1"/>
  <c r="W124" i="1"/>
  <c r="W98" i="1"/>
  <c r="U90" i="1"/>
  <c r="U153" i="1" s="1"/>
  <c r="V87" i="1"/>
  <c r="W83" i="1"/>
  <c r="X85" i="1"/>
  <c r="Y85" i="1" s="1"/>
  <c r="V84" i="1"/>
  <c r="V88" i="1" s="1"/>
  <c r="V82" i="1" l="1"/>
  <c r="X83" i="1"/>
  <c r="W87" i="1"/>
  <c r="X98" i="1"/>
  <c r="Y98" i="1" s="1"/>
  <c r="W84" i="1"/>
  <c r="W88" i="1" s="1"/>
  <c r="X111" i="1"/>
  <c r="X124" i="1"/>
  <c r="V90" i="1"/>
  <c r="V153" i="1" s="1"/>
  <c r="W90" i="1" l="1"/>
  <c r="W153" i="1" s="1"/>
  <c r="Y124" i="1"/>
  <c r="M96" i="1"/>
  <c r="F127" i="1" s="1"/>
  <c r="X87" i="1"/>
  <c r="Y111" i="1"/>
  <c r="X84" i="1"/>
  <c r="X88" i="1" s="1"/>
  <c r="Y88" i="1" s="1"/>
  <c r="F113" i="1" s="1"/>
  <c r="M218" i="1" s="1"/>
  <c r="W82" i="1"/>
  <c r="X82" i="1" l="1"/>
  <c r="X90" i="1"/>
  <c r="Y87" i="1"/>
  <c r="F112" i="1" s="1"/>
  <c r="M97" i="1"/>
  <c r="N96" i="1"/>
  <c r="M100" i="1"/>
  <c r="Y90" i="1" l="1"/>
  <c r="X153" i="1"/>
  <c r="M101" i="1"/>
  <c r="M103" i="1" s="1"/>
  <c r="M154" i="1" s="1"/>
  <c r="F128" i="1"/>
  <c r="N97" i="1"/>
  <c r="N101" i="1" s="1"/>
  <c r="M95" i="1"/>
  <c r="F126" i="1" s="1"/>
  <c r="F115" i="1"/>
  <c r="O96" i="1"/>
  <c r="N100" i="1"/>
  <c r="M217" i="1"/>
  <c r="F114" i="1"/>
  <c r="N95" i="1" l="1"/>
  <c r="O97" i="1"/>
  <c r="O101" i="1" s="1"/>
  <c r="N103" i="1"/>
  <c r="N154" i="1" s="1"/>
  <c r="O100" i="1"/>
  <c r="P96" i="1"/>
  <c r="M220" i="1"/>
  <c r="F119" i="1"/>
  <c r="P97" i="1" l="1"/>
  <c r="P101" i="1" s="1"/>
  <c r="O95" i="1"/>
  <c r="O103" i="1"/>
  <c r="O154" i="1" s="1"/>
  <c r="P100" i="1"/>
  <c r="Q96" i="1"/>
  <c r="P103" i="1" l="1"/>
  <c r="P154" i="1" s="1"/>
  <c r="Q97" i="1"/>
  <c r="Q101" i="1" s="1"/>
  <c r="P95" i="1"/>
  <c r="R96" i="1"/>
  <c r="Q100" i="1"/>
  <c r="R97" i="1" l="1"/>
  <c r="R101" i="1" s="1"/>
  <c r="Q95" i="1"/>
  <c r="S97" i="1"/>
  <c r="S101" i="1" s="1"/>
  <c r="S96" i="1"/>
  <c r="R100" i="1"/>
  <c r="R103" i="1" s="1"/>
  <c r="R154" i="1" s="1"/>
  <c r="Q103" i="1"/>
  <c r="Q154" i="1" s="1"/>
  <c r="R95" i="1" l="1"/>
  <c r="S100" i="1"/>
  <c r="S103" i="1" s="1"/>
  <c r="S154" i="1" s="1"/>
  <c r="S95" i="1"/>
  <c r="T97" i="1"/>
  <c r="T101" i="1" s="1"/>
  <c r="T96" i="1"/>
  <c r="T100" i="1" l="1"/>
  <c r="T95" i="1"/>
  <c r="U97" i="1"/>
  <c r="U101" i="1" s="1"/>
  <c r="U96" i="1"/>
  <c r="T103" i="1" l="1"/>
  <c r="T154" i="1" s="1"/>
  <c r="U95" i="1"/>
  <c r="V97" i="1"/>
  <c r="V101" i="1" s="1"/>
  <c r="V96" i="1"/>
  <c r="U100" i="1"/>
  <c r="U103" i="1" s="1"/>
  <c r="U154" i="1" s="1"/>
  <c r="W97" i="1" l="1"/>
  <c r="W101" i="1" s="1"/>
  <c r="W96" i="1"/>
  <c r="V100" i="1"/>
  <c r="V103" i="1" s="1"/>
  <c r="V154" i="1" s="1"/>
  <c r="V95" i="1"/>
  <c r="X97" i="1" l="1"/>
  <c r="X101" i="1" s="1"/>
  <c r="Y101" i="1" s="1"/>
  <c r="F136" i="1" s="1"/>
  <c r="N218" i="1" s="1"/>
  <c r="W100" i="1"/>
  <c r="W103" i="1" s="1"/>
  <c r="W154" i="1" s="1"/>
  <c r="W95" i="1"/>
  <c r="X96" i="1"/>
  <c r="M110" i="1" l="1"/>
  <c r="M109" i="1"/>
  <c r="F150" i="1" s="1"/>
  <c r="X100" i="1"/>
  <c r="X95" i="1"/>
  <c r="M114" i="1" l="1"/>
  <c r="F151" i="1"/>
  <c r="X103" i="1"/>
  <c r="Y100" i="1"/>
  <c r="F135" i="1" s="1"/>
  <c r="M113" i="1"/>
  <c r="M108" i="1"/>
  <c r="F149" i="1" s="1"/>
  <c r="N110" i="1"/>
  <c r="N114" i="1" s="1"/>
  <c r="N109" i="1"/>
  <c r="Y103" i="1" l="1"/>
  <c r="F138" i="1" s="1"/>
  <c r="F142" i="1" s="1"/>
  <c r="X154" i="1"/>
  <c r="M116" i="1"/>
  <c r="M155" i="1" s="1"/>
  <c r="N113" i="1"/>
  <c r="N116" i="1" s="1"/>
  <c r="N155" i="1" s="1"/>
  <c r="N108" i="1"/>
  <c r="O109" i="1"/>
  <c r="O110" i="1"/>
  <c r="O114" i="1" s="1"/>
  <c r="N217" i="1"/>
  <c r="F137" i="1"/>
  <c r="O113" i="1" l="1"/>
  <c r="O116" i="1" s="1"/>
  <c r="O155" i="1" s="1"/>
  <c r="O108" i="1"/>
  <c r="P109" i="1"/>
  <c r="P110" i="1"/>
  <c r="P114" i="1" s="1"/>
  <c r="N220" i="1"/>
  <c r="P113" i="1" l="1"/>
  <c r="P116" i="1" s="1"/>
  <c r="P155" i="1" s="1"/>
  <c r="P108" i="1"/>
  <c r="Q109" i="1"/>
  <c r="Q110" i="1"/>
  <c r="Q114" i="1" s="1"/>
  <c r="Q113" i="1" l="1"/>
  <c r="Q108" i="1"/>
  <c r="R109" i="1"/>
  <c r="R110" i="1"/>
  <c r="R114" i="1" s="1"/>
  <c r="Q116" i="1" l="1"/>
  <c r="Q155" i="1" s="1"/>
  <c r="R108" i="1"/>
  <c r="R113" i="1"/>
  <c r="R116" i="1" s="1"/>
  <c r="R155" i="1" s="1"/>
  <c r="S109" i="1"/>
  <c r="S110" i="1"/>
  <c r="S114" i="1" s="1"/>
  <c r="S113" i="1" l="1"/>
  <c r="S108" i="1"/>
  <c r="T110" i="1"/>
  <c r="T114" i="1" s="1"/>
  <c r="T109" i="1"/>
  <c r="T108" i="1" l="1"/>
  <c r="T113" i="1"/>
  <c r="T116" i="1" s="1"/>
  <c r="T155" i="1" s="1"/>
  <c r="U110" i="1"/>
  <c r="U114" i="1" s="1"/>
  <c r="U109" i="1"/>
  <c r="S116" i="1"/>
  <c r="S155" i="1" s="1"/>
  <c r="U108" i="1" l="1"/>
  <c r="U113" i="1"/>
  <c r="V109" i="1"/>
  <c r="V110" i="1"/>
  <c r="V114" i="1" s="1"/>
  <c r="V108" i="1" l="1"/>
  <c r="V113" i="1"/>
  <c r="V116" i="1" s="1"/>
  <c r="V155" i="1" s="1"/>
  <c r="W110" i="1"/>
  <c r="W114" i="1" s="1"/>
  <c r="W109" i="1"/>
  <c r="U116" i="1"/>
  <c r="U155" i="1" s="1"/>
  <c r="W113" i="1" l="1"/>
  <c r="X110" i="1"/>
  <c r="X114" i="1" s="1"/>
  <c r="Y114" i="1" s="1"/>
  <c r="F159" i="1" s="1"/>
  <c r="O218" i="1" s="1"/>
  <c r="W108" i="1"/>
  <c r="X109" i="1"/>
  <c r="W116" i="1" l="1"/>
  <c r="W155" i="1" s="1"/>
  <c r="M122" i="1"/>
  <c r="F173" i="1" s="1"/>
  <c r="M123" i="1"/>
  <c r="X108" i="1"/>
  <c r="X113" i="1"/>
  <c r="X116" i="1" s="1"/>
  <c r="X155" i="1" s="1"/>
  <c r="M127" i="1" l="1"/>
  <c r="F174" i="1"/>
  <c r="Y116" i="1"/>
  <c r="F161" i="1" s="1"/>
  <c r="N122" i="1"/>
  <c r="M121" i="1"/>
  <c r="F172" i="1" s="1"/>
  <c r="M126" i="1"/>
  <c r="N123" i="1"/>
  <c r="N127" i="1" s="1"/>
  <c r="Y113" i="1"/>
  <c r="F158" i="1" s="1"/>
  <c r="O122" i="1" l="1"/>
  <c r="N121" i="1"/>
  <c r="N126" i="1"/>
  <c r="N129" i="1" s="1"/>
  <c r="N156" i="1" s="1"/>
  <c r="O123" i="1"/>
  <c r="O127" i="1" s="1"/>
  <c r="M129" i="1"/>
  <c r="M156" i="1" s="1"/>
  <c r="F165" i="1"/>
  <c r="O220" i="1"/>
  <c r="O217" i="1"/>
  <c r="F160" i="1"/>
  <c r="P122" i="1" l="1"/>
  <c r="O126" i="1"/>
  <c r="O129" i="1" s="1"/>
  <c r="O156" i="1" s="1"/>
  <c r="P123" i="1"/>
  <c r="P127" i="1" s="1"/>
  <c r="O121" i="1"/>
  <c r="Q122" i="1" l="1"/>
  <c r="Q123" i="1"/>
  <c r="Q127" i="1" s="1"/>
  <c r="P121" i="1"/>
  <c r="P126" i="1"/>
  <c r="P129" i="1" s="1"/>
  <c r="P156" i="1" s="1"/>
  <c r="R122" i="1" l="1"/>
  <c r="Q121" i="1"/>
  <c r="Q126" i="1"/>
  <c r="Q129" i="1" s="1"/>
  <c r="Q156" i="1" s="1"/>
  <c r="R123" i="1"/>
  <c r="R127" i="1" s="1"/>
  <c r="S122" i="1" l="1"/>
  <c r="R121" i="1"/>
  <c r="R126" i="1"/>
  <c r="S123" i="1"/>
  <c r="S127" i="1" s="1"/>
  <c r="T122" i="1" l="1"/>
  <c r="S126" i="1"/>
  <c r="S129" i="1" s="1"/>
  <c r="S156" i="1" s="1"/>
  <c r="T123" i="1"/>
  <c r="T127" i="1" s="1"/>
  <c r="S121" i="1"/>
  <c r="R129" i="1"/>
  <c r="R156" i="1" s="1"/>
  <c r="U122" i="1" l="1"/>
  <c r="U123" i="1"/>
  <c r="U127" i="1" s="1"/>
  <c r="T121" i="1"/>
  <c r="T126" i="1"/>
  <c r="V122" i="1" l="1"/>
  <c r="U121" i="1"/>
  <c r="U126" i="1"/>
  <c r="U129" i="1" s="1"/>
  <c r="U156" i="1" s="1"/>
  <c r="V123" i="1"/>
  <c r="V127" i="1" s="1"/>
  <c r="T129" i="1"/>
  <c r="T156" i="1" s="1"/>
  <c r="W122" i="1" l="1"/>
  <c r="V121" i="1"/>
  <c r="V126" i="1"/>
  <c r="V129" i="1" s="1"/>
  <c r="V156" i="1" s="1"/>
  <c r="W123" i="1"/>
  <c r="W127" i="1" s="1"/>
  <c r="W126" i="1" l="1"/>
  <c r="X123" i="1"/>
  <c r="X127" i="1" s="1"/>
  <c r="Y127" i="1" s="1"/>
  <c r="F182" i="1" s="1"/>
  <c r="P218" i="1" s="1"/>
  <c r="X122" i="1"/>
  <c r="W121" i="1"/>
  <c r="X126" i="1" l="1"/>
  <c r="X129" i="1" s="1"/>
  <c r="X156" i="1" s="1"/>
  <c r="M134" i="1"/>
  <c r="F197" i="1" s="1"/>
  <c r="M133" i="1"/>
  <c r="F196" i="1" s="1"/>
  <c r="X121" i="1"/>
  <c r="W129" i="1"/>
  <c r="W156" i="1" s="1"/>
  <c r="M136" i="1" l="1"/>
  <c r="F198" i="1" s="1"/>
  <c r="F214" i="1" s="1"/>
  <c r="F216" i="1" s="1"/>
  <c r="F218" i="1" s="1"/>
  <c r="Y126" i="1"/>
  <c r="F181" i="1" s="1"/>
  <c r="P217" i="1" s="1"/>
  <c r="Y129" i="1"/>
  <c r="F183" i="1" l="1"/>
  <c r="F184" i="1"/>
  <c r="F221" i="1" l="1"/>
  <c r="F222" i="1" s="1"/>
  <c r="F188" i="1"/>
  <c r="F193" i="1" s="1"/>
  <c r="P220" i="1"/>
  <c r="F224" i="1" l="1"/>
  <c r="F227" i="1" s="1"/>
  <c r="E237" i="1" s="1"/>
  <c r="N248" i="1" l="1"/>
  <c r="P248" i="1" s="1"/>
  <c r="H2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Gokul</author>
  </authors>
  <commentList>
    <comment ref="E15" authorId="0" shapeId="0" xr:uid="{43EB281C-BDA5-452F-AD79-E7E92F2C7252}">
      <text>
        <r>
          <rPr>
            <b/>
            <sz val="9"/>
            <color indexed="81"/>
            <rFont val="Tahoma"/>
            <charset val="1"/>
          </rPr>
          <t>Gokul:</t>
        </r>
        <r>
          <rPr>
            <sz val="9"/>
            <color indexed="81"/>
            <rFont val="Tahoma"/>
            <charset val="1"/>
          </rPr>
          <t xml:space="preserve">
To change rent increase percentage each year
</t>
        </r>
      </text>
    </comment>
    <comment ref="E85" authorId="0" shapeId="0" xr:uid="{B7DD608F-4B80-4CC0-8680-584230DEFD8B}">
      <text>
        <r>
          <rPr>
            <b/>
            <sz val="9"/>
            <color indexed="81"/>
            <rFont val="Tahoma"/>
            <family val="2"/>
          </rPr>
          <t>Gokul:</t>
        </r>
        <r>
          <rPr>
            <sz val="9"/>
            <color indexed="81"/>
            <rFont val="Tahoma"/>
            <family val="2"/>
          </rPr>
          <t xml:space="preserve">
To change Purchase Cost of the House</t>
        </r>
      </text>
    </comment>
    <comment ref="E87" authorId="0" shapeId="0" xr:uid="{5E11ABBA-07B6-4B61-A05B-14A7C2C908B9}">
      <text>
        <r>
          <rPr>
            <b/>
            <sz val="9"/>
            <color indexed="81"/>
            <rFont val="Tahoma"/>
            <family val="2"/>
          </rPr>
          <t>Gokul:</t>
        </r>
        <r>
          <rPr>
            <sz val="9"/>
            <color indexed="81"/>
            <rFont val="Tahoma"/>
            <family val="2"/>
          </rPr>
          <t xml:space="preserve">
 To Change Down Payment</t>
        </r>
      </text>
    </comment>
    <comment ref="E89" authorId="0" shapeId="0" xr:uid="{822C85DC-D406-4AE9-880F-B295DECCCECD}">
      <text>
        <r>
          <rPr>
            <b/>
            <sz val="9"/>
            <color indexed="81"/>
            <rFont val="Tahoma"/>
            <family val="2"/>
          </rPr>
          <t>Gokul:</t>
        </r>
        <r>
          <rPr>
            <sz val="9"/>
            <color indexed="81"/>
            <rFont val="Tahoma"/>
            <family val="2"/>
          </rPr>
          <t xml:space="preserve">
To change House Rent</t>
        </r>
      </text>
    </comment>
    <comment ref="E92" authorId="0" shapeId="0" xr:uid="{189D381C-15DE-48ED-97EB-F35A435C4E7B}">
      <text>
        <r>
          <rPr>
            <b/>
            <sz val="9"/>
            <color indexed="81"/>
            <rFont val="Tahoma"/>
            <family val="2"/>
          </rPr>
          <t>Gokul:</t>
        </r>
        <r>
          <rPr>
            <sz val="9"/>
            <color indexed="81"/>
            <rFont val="Tahoma"/>
            <family val="2"/>
          </rPr>
          <t xml:space="preserve">
To change Top Loan Amount</t>
        </r>
      </text>
    </comment>
    <comment ref="E93" authorId="0" shapeId="0" xr:uid="{FD5BB10A-0D4A-4E06-A184-F1E09B33A5C2}">
      <text>
        <r>
          <rPr>
            <b/>
            <sz val="9"/>
            <color indexed="81"/>
            <rFont val="Tahoma"/>
            <family val="2"/>
          </rPr>
          <t>Gokul:</t>
        </r>
        <r>
          <rPr>
            <sz val="9"/>
            <color indexed="81"/>
            <rFont val="Tahoma"/>
            <family val="2"/>
          </rPr>
          <t xml:space="preserve">
To change Bottom Loan Amount</t>
        </r>
      </text>
    </comment>
    <comment ref="E94" authorId="0" shapeId="0" xr:uid="{BB8F3BE1-71DF-4589-8CB2-108D2FB21F09}">
      <text>
        <r>
          <rPr>
            <b/>
            <sz val="9"/>
            <color indexed="81"/>
            <rFont val="Tahoma"/>
            <family val="2"/>
          </rPr>
          <t>Gokul:</t>
        </r>
        <r>
          <rPr>
            <sz val="9"/>
            <color indexed="81"/>
            <rFont val="Tahoma"/>
            <family val="2"/>
          </rPr>
          <t xml:space="preserve">
To change Top Loan Rate of Interest
</t>
        </r>
      </text>
    </comment>
    <comment ref="E95" authorId="0" shapeId="0" xr:uid="{3F16858E-A75A-494E-AA5B-5F4DDADE3906}">
      <text>
        <r>
          <rPr>
            <b/>
            <sz val="9"/>
            <color indexed="81"/>
            <rFont val="Tahoma"/>
            <family val="2"/>
          </rPr>
          <t>Gokul:</t>
        </r>
        <r>
          <rPr>
            <sz val="9"/>
            <color indexed="81"/>
            <rFont val="Tahoma"/>
            <family val="2"/>
          </rPr>
          <t xml:space="preserve">
To change Bottom Loan Interest
</t>
        </r>
      </text>
    </comment>
    <comment ref="E96" authorId="0" shapeId="0" xr:uid="{6A067583-3883-4F5D-B897-5D279DDC889B}">
      <text>
        <r>
          <rPr>
            <b/>
            <sz val="9"/>
            <color indexed="81"/>
            <rFont val="Tahoma"/>
            <family val="2"/>
          </rPr>
          <t>Gokul:</t>
        </r>
        <r>
          <rPr>
            <sz val="9"/>
            <color indexed="81"/>
            <rFont val="Tahoma"/>
            <family val="2"/>
          </rPr>
          <t xml:space="preserve">
To change Amortization Rate 
</t>
        </r>
      </text>
    </comment>
    <comment ref="E124" authorId="0" shapeId="0" xr:uid="{5B8AC5FF-7B31-409A-A742-5A2281319EE4}">
      <text>
        <r>
          <rPr>
            <b/>
            <sz val="9"/>
            <color indexed="81"/>
            <rFont val="Tahoma"/>
            <family val="2"/>
          </rPr>
          <t>Gokul:</t>
        </r>
        <r>
          <rPr>
            <sz val="9"/>
            <color indexed="81"/>
            <rFont val="Tahoma"/>
            <family val="2"/>
          </rPr>
          <t xml:space="preserve">
To change Rate of Interest
</t>
        </r>
      </text>
    </comment>
    <comment ref="E147" authorId="0" shapeId="0" xr:uid="{E31A1DCD-9F6D-4082-A584-5AEF3663D216}">
      <text>
        <r>
          <rPr>
            <b/>
            <sz val="9"/>
            <color indexed="81"/>
            <rFont val="Tahoma"/>
            <family val="2"/>
          </rPr>
          <t>Gokul:</t>
        </r>
        <r>
          <rPr>
            <sz val="9"/>
            <color indexed="81"/>
            <rFont val="Tahoma"/>
            <family val="2"/>
          </rPr>
          <t xml:space="preserve">
To change rate of Interest</t>
        </r>
      </text>
    </comment>
    <comment ref="E170" authorId="0" shapeId="0" xr:uid="{BA9A8843-49C1-4B7A-9505-40E1CC0778D3}">
      <text>
        <r>
          <rPr>
            <b/>
            <sz val="9"/>
            <color indexed="81"/>
            <rFont val="Tahoma"/>
            <family val="2"/>
          </rPr>
          <t>Gokul:</t>
        </r>
        <r>
          <rPr>
            <sz val="9"/>
            <color indexed="81"/>
            <rFont val="Tahoma"/>
            <family val="2"/>
          </rPr>
          <t xml:space="preserve">
To change rate of Interest
</t>
        </r>
      </text>
    </comment>
    <comment ref="F196" authorId="0" shapeId="0" xr:uid="{22217E5E-57DB-4FA9-A87A-164913249C49}">
      <text>
        <r>
          <rPr>
            <b/>
            <sz val="9"/>
            <color indexed="81"/>
            <rFont val="Tahoma"/>
            <charset val="1"/>
          </rPr>
          <t>Gokul:</t>
        </r>
        <r>
          <rPr>
            <sz val="9"/>
            <color indexed="81"/>
            <rFont val="Tahoma"/>
            <charset val="1"/>
          </rPr>
          <t xml:space="preserve">
If Negative it meas the top loan is clerared and it reduces from bottom loan
</t>
        </r>
      </text>
    </comment>
    <comment ref="E202" authorId="0" shapeId="0" xr:uid="{0C7F1E7A-3B1C-4CDE-94C3-59A430F649D6}">
      <text>
        <r>
          <rPr>
            <b/>
            <sz val="9"/>
            <color indexed="81"/>
            <rFont val="Tahoma"/>
            <family val="2"/>
          </rPr>
          <t>Gokul:</t>
        </r>
        <r>
          <rPr>
            <sz val="9"/>
            <color indexed="81"/>
            <rFont val="Tahoma"/>
            <family val="2"/>
          </rPr>
          <t xml:space="preserve">
To change rate of Increase in the value of the house</t>
        </r>
      </text>
    </comment>
    <comment ref="F205" authorId="0" shapeId="0" xr:uid="{34D9385D-4F5F-4C6D-8723-50A2C5448AA7}">
      <text>
        <r>
          <rPr>
            <b/>
            <sz val="9"/>
            <color indexed="81"/>
            <rFont val="Tahoma"/>
            <family val="2"/>
          </rPr>
          <t>Gokul:</t>
        </r>
        <r>
          <rPr>
            <sz val="9"/>
            <color indexed="81"/>
            <rFont val="Tahoma"/>
            <family val="2"/>
          </rPr>
          <t xml:space="preserve">
To change agent Rate of charge
</t>
        </r>
      </text>
    </comment>
    <comment ref="F206" authorId="0" shapeId="0" xr:uid="{B30E2723-4BEC-4389-8A1C-CF082716CDE7}">
      <text>
        <r>
          <rPr>
            <b/>
            <sz val="9"/>
            <color indexed="81"/>
            <rFont val="Tahoma"/>
            <family val="2"/>
          </rPr>
          <t>Gokul:</t>
        </r>
        <r>
          <rPr>
            <sz val="9"/>
            <color indexed="81"/>
            <rFont val="Tahoma"/>
            <family val="2"/>
          </rPr>
          <t xml:space="preserve">
To change agent fixed cost
</t>
        </r>
      </text>
    </comment>
    <comment ref="F227" authorId="0" shapeId="0" xr:uid="{49E63E44-246C-4128-B664-6EDC453B8289}">
      <text>
        <r>
          <rPr>
            <b/>
            <sz val="9"/>
            <color indexed="81"/>
            <rFont val="Tahoma"/>
            <charset val="1"/>
          </rPr>
          <t>Gokul:</t>
        </r>
        <r>
          <rPr>
            <sz val="9"/>
            <color indexed="81"/>
            <rFont val="Tahoma"/>
            <charset val="1"/>
          </rPr>
          <t xml:space="preserve">
If positive, amount gained by Buying the House.
If Negative, amount spent by buying the House.</t>
        </r>
      </text>
    </comment>
    <comment ref="H236" authorId="0" shapeId="0" xr:uid="{59E65FE8-2C31-4238-B96F-EC7384408BE0}">
      <text>
        <r>
          <rPr>
            <b/>
            <sz val="9"/>
            <color indexed="81"/>
            <rFont val="Tahoma"/>
            <family val="2"/>
          </rPr>
          <t>Gokul:</t>
        </r>
        <r>
          <rPr>
            <sz val="9"/>
            <color indexed="81"/>
            <rFont val="Tahoma"/>
            <family val="2"/>
          </rPr>
          <t xml:space="preserve">
 Best Choice</t>
        </r>
      </text>
    </comment>
    <comment ref="E237" authorId="0" shapeId="0" xr:uid="{44B0BDF9-677A-40F6-9ABF-165E6188C343}">
      <text>
        <r>
          <rPr>
            <b/>
            <sz val="9"/>
            <color indexed="81"/>
            <rFont val="Tahoma"/>
            <family val="2"/>
          </rPr>
          <t>Gokul:</t>
        </r>
        <r>
          <rPr>
            <sz val="9"/>
            <color indexed="81"/>
            <rFont val="Tahoma"/>
            <family val="2"/>
          </rPr>
          <t xml:space="preserve">
</t>
        </r>
        <r>
          <rPr>
            <b/>
            <sz val="14"/>
            <color indexed="81"/>
            <rFont val="Tahoma"/>
            <family val="2"/>
          </rPr>
          <t>If positive, amount gained by Buying the House.
If Negative, amount spent by buying the House.</t>
        </r>
      </text>
    </comment>
    <comment ref="F237" authorId="0" shapeId="0" xr:uid="{E8502F18-7FF9-4CD5-B865-5EAA0ED0BBDA}">
      <text>
        <r>
          <rPr>
            <b/>
            <sz val="9"/>
            <color indexed="81"/>
            <rFont val="Tahoma"/>
            <family val="2"/>
          </rPr>
          <t>Gokul:</t>
        </r>
        <r>
          <rPr>
            <sz val="9"/>
            <color indexed="81"/>
            <rFont val="Tahoma"/>
            <family val="2"/>
          </rPr>
          <t xml:space="preserve">
</t>
        </r>
        <r>
          <rPr>
            <b/>
            <sz val="22"/>
            <color indexed="81"/>
            <rFont val="Tahoma"/>
            <family val="2"/>
          </rPr>
          <t xml:space="preserve"> </t>
        </r>
        <r>
          <rPr>
            <b/>
            <sz val="16"/>
            <color indexed="81"/>
            <rFont val="Tahoma"/>
            <family val="2"/>
          </rPr>
          <t>Amount Spent in Renting the House</t>
        </r>
      </text>
    </comment>
  </commentList>
</comments>
</file>

<file path=xl/sharedStrings.xml><?xml version="1.0" encoding="utf-8"?>
<sst xmlns="http://schemas.openxmlformats.org/spreadsheetml/2006/main" count="614" uniqueCount="134">
  <si>
    <t xml:space="preserve">Total Months </t>
  </si>
  <si>
    <t>Rate of Increase per Year %</t>
  </si>
  <si>
    <t>Year 1</t>
  </si>
  <si>
    <t>Year 3</t>
  </si>
  <si>
    <t>year 2</t>
  </si>
  <si>
    <t xml:space="preserve">New Rent increase </t>
  </si>
  <si>
    <t>New Rent increase</t>
  </si>
  <si>
    <t>Year 4</t>
  </si>
  <si>
    <t>New Rent Increase</t>
  </si>
  <si>
    <t>Rent in year 2</t>
  </si>
  <si>
    <t>Rent in year 3</t>
  </si>
  <si>
    <t>Rent in year 4</t>
  </si>
  <si>
    <t>Rent in year 1</t>
  </si>
  <si>
    <t>Total Rent in year 1</t>
  </si>
  <si>
    <t>Total rent in year 2</t>
  </si>
  <si>
    <t>Total rent in year 3</t>
  </si>
  <si>
    <t>Total rent in year 4</t>
  </si>
  <si>
    <t>Extra 1 month rent at the end</t>
  </si>
  <si>
    <t>Question 1</t>
  </si>
  <si>
    <t>Question 2</t>
  </si>
  <si>
    <t>Total Years</t>
  </si>
  <si>
    <t>Total Rent Paid For 4 Years</t>
  </si>
  <si>
    <t>Total Amount spent for Renting</t>
  </si>
  <si>
    <t>BUYING</t>
  </si>
  <si>
    <t>RENTING</t>
  </si>
  <si>
    <t>Extra Charges after Vacating</t>
  </si>
  <si>
    <t>Current 1 month Rent</t>
  </si>
  <si>
    <t>Total Cost of House</t>
  </si>
  <si>
    <t>DownPayment for House</t>
  </si>
  <si>
    <t>Top Loan</t>
  </si>
  <si>
    <t>Total Loan</t>
  </si>
  <si>
    <t>Bottom Loan</t>
  </si>
  <si>
    <t>Initial Top Loan Interest %</t>
  </si>
  <si>
    <t>Initial Bottom Loan Interest %</t>
  </si>
  <si>
    <t>Amortization ( % of total Loan ) per year</t>
  </si>
  <si>
    <t>Amortization Amount per year</t>
  </si>
  <si>
    <t>Top Loan interest amount ( pa )</t>
  </si>
  <si>
    <t>Bottom Loan interest amount  ( pa )</t>
  </si>
  <si>
    <t xml:space="preserve">Rent for company ( pa ) </t>
  </si>
  <si>
    <t>Total payment to the bank</t>
  </si>
  <si>
    <t>Rent for company per month</t>
  </si>
  <si>
    <t>Initial Total Loan</t>
  </si>
  <si>
    <t>Initial Top Loan</t>
  </si>
  <si>
    <t>Initial Bottom Loan</t>
  </si>
  <si>
    <t>Total Loan interest amount ( pa )</t>
  </si>
  <si>
    <t>Total Amount paid for the house ( pa )</t>
  </si>
  <si>
    <t>Year 2</t>
  </si>
  <si>
    <t>Total Amount Spent for Buying</t>
  </si>
  <si>
    <t>Top Loan Interest %</t>
  </si>
  <si>
    <t>Bottom Loan Interest %</t>
  </si>
  <si>
    <t>Updated Total Loan</t>
  </si>
  <si>
    <t>Rate Change</t>
  </si>
  <si>
    <t xml:space="preserve">Rate Change </t>
  </si>
  <si>
    <t>Selling The House</t>
  </si>
  <si>
    <t>Purchased Cost</t>
  </si>
  <si>
    <t>Agent Commission  %</t>
  </si>
  <si>
    <t>Agent Fixed Cost</t>
  </si>
  <si>
    <t>Selling Price of the house</t>
  </si>
  <si>
    <t>Amount to pay to Agent</t>
  </si>
  <si>
    <t>Amount Left after selling</t>
  </si>
  <si>
    <t>Loan to be paid to the bank</t>
  </si>
  <si>
    <t>Top Loan after 4 years</t>
  </si>
  <si>
    <t>Bottom Loan after 4 years</t>
  </si>
  <si>
    <t>Total Loan left after 4 years</t>
  </si>
  <si>
    <t>Down Payment</t>
  </si>
  <si>
    <t>Buying</t>
  </si>
  <si>
    <t>Renting</t>
  </si>
  <si>
    <t>Amount Spent</t>
  </si>
  <si>
    <t>Result</t>
  </si>
  <si>
    <t>Increase in house value after 4 years %</t>
  </si>
  <si>
    <t>Total Amount left after paying Bank</t>
  </si>
  <si>
    <t>Best Option</t>
  </si>
  <si>
    <t>After taking Down Payment</t>
  </si>
  <si>
    <t>Total Rent for 4 years</t>
  </si>
  <si>
    <t>Total Interest paid to the bank for 4 Years</t>
  </si>
  <si>
    <t>Total amount spent</t>
  </si>
  <si>
    <t>Rate of Interest</t>
  </si>
  <si>
    <t>Top Loan Interest</t>
  </si>
  <si>
    <t>Bottom Loan Interest</t>
  </si>
  <si>
    <t>Starting Rent per month</t>
  </si>
  <si>
    <t>Rent in each year</t>
  </si>
  <si>
    <t>year 3</t>
  </si>
  <si>
    <t>Rent Amount</t>
  </si>
  <si>
    <t>Top Loan Amount</t>
  </si>
  <si>
    <t>Bottom Loan Amount</t>
  </si>
  <si>
    <t>Amortaization Amount</t>
  </si>
  <si>
    <t>Year2</t>
  </si>
  <si>
    <t>Bank Payment each Year</t>
  </si>
  <si>
    <t>&lt;&lt;&lt;&lt;&lt;&lt;&lt;&lt;&lt;&lt;&lt;&lt;&gt;&gt;&gt;&gt;&gt;&gt;&gt;&gt;&gt;&gt;</t>
  </si>
  <si>
    <t>STATS : BUYING</t>
  </si>
  <si>
    <t>STATS : RENTING</t>
  </si>
  <si>
    <t>Bottom Loan Interest  %  ( pa )</t>
  </si>
  <si>
    <t>Top Loan Interest yearly  %  ( pa )</t>
  </si>
  <si>
    <t>Top Loan Interest %  ( pa )</t>
  </si>
  <si>
    <t>Bottom Loan Interest %  ( pa )</t>
  </si>
  <si>
    <t>Monthly interest Top Loan  %</t>
  </si>
  <si>
    <t>Monthly interest Bottom Loan  %</t>
  </si>
  <si>
    <t>Monthly Calculation</t>
  </si>
  <si>
    <t>Top loan</t>
  </si>
  <si>
    <t>Amortaization</t>
  </si>
  <si>
    <t>Total</t>
  </si>
  <si>
    <t>month 2</t>
  </si>
  <si>
    <t>month 1</t>
  </si>
  <si>
    <t>month 4</t>
  </si>
  <si>
    <t xml:space="preserve"> month 5</t>
  </si>
  <si>
    <t>month 6</t>
  </si>
  <si>
    <t>month 7</t>
  </si>
  <si>
    <t>month8</t>
  </si>
  <si>
    <t>month 8</t>
  </si>
  <si>
    <t>month 10</t>
  </si>
  <si>
    <t>month 11</t>
  </si>
  <si>
    <t>month 12</t>
  </si>
  <si>
    <t>Top loan amount</t>
  </si>
  <si>
    <t>Bottom loan amount</t>
  </si>
  <si>
    <t>Total amount</t>
  </si>
  <si>
    <t>Amortization Amount per month</t>
  </si>
  <si>
    <t xml:space="preserve"> Total</t>
  </si>
  <si>
    <t>Year 5</t>
  </si>
  <si>
    <t>Amount</t>
  </si>
  <si>
    <t>Total Loan Pending</t>
  </si>
  <si>
    <t>month 3</t>
  </si>
  <si>
    <t>month 5</t>
  </si>
  <si>
    <t>month 9</t>
  </si>
  <si>
    <t xml:space="preserve">Monthly change </t>
  </si>
  <si>
    <t>Total Amount to  Bank</t>
  </si>
  <si>
    <t>&gt;&gt;&gt;&gt;&gt;&gt;</t>
  </si>
  <si>
    <t>Rent Vs Buy</t>
  </si>
  <si>
    <r>
      <rPr>
        <b/>
        <i/>
        <u/>
        <sz val="20"/>
        <color theme="4"/>
        <rFont val="Calibri"/>
        <family val="2"/>
        <scheme val="minor"/>
      </rPr>
      <t>Constraints:</t>
    </r>
    <r>
      <rPr>
        <b/>
        <sz val="11"/>
        <color theme="1"/>
        <rFont val="Calibri"/>
        <family val="2"/>
        <scheme val="minor"/>
      </rPr>
      <t xml:space="preserve">
</t>
    </r>
    <r>
      <rPr>
        <b/>
        <u/>
        <sz val="18"/>
        <color theme="1"/>
        <rFont val="Calibri"/>
        <family val="2"/>
        <scheme val="minor"/>
      </rPr>
      <t>Buying:</t>
    </r>
    <r>
      <rPr>
        <b/>
        <sz val="11"/>
        <color theme="1"/>
        <rFont val="Calibri"/>
        <family val="2"/>
        <scheme val="minor"/>
      </rPr>
      <t xml:space="preserve">
</t>
    </r>
    <r>
      <rPr>
        <sz val="14"/>
        <color theme="1"/>
        <rFont val="Calibri"/>
        <family val="2"/>
        <scheme val="minor"/>
      </rPr>
      <t>? When we sell the apartment/house we have to pay the housing agent a fixed cost of 10 000 SEK + 3% of the selling price
? We estimate that there is a 25% probability that the value of the apartment will increase 10% in value, 25% probability that the apartment will decrease 10% in value, 50% probability that the value will remain unchanged after 4 years.                                                                                                                                                                                                                                 
The offer from your bank; details on the loans:
? The total amount that we can borrow is limit to 85% of the apartment’s price.
? The loan amount is divided in two loans. One bottom loan, the mortgage; up to 75% of the apartment’s price, and one top loan that covers from 75% up to 85% of the price. The apartment is the security of the bottom loan, the mortgage. No security is required for the top loan.
? The base rate interest on the bottom loan (0%-75% of the apartment’s price) is currently 2.0%
? The top loan (the 75%-85% of the apartment’s price) has currently an interest of 4.0%. The interest is fixed at 2% higher rate than the interest rate for the bottom loan.
? Yearly we have to repay exactly 2% of the original total loan (top + bottom loan) as amortization. We have to pay equal part each month of the amortization. Please note, however, that if we borrow more than 4.5 times your gross annual income you have to amortize 1% in addition to the current requirement.
? Every 12 months we estimate that there is a 25% probability that the base rate will increase 0.2% fixed units, 25% probability that the base rate will decrease 0.2% fixed units, and 50% probability that it will remain unchanged.
? All interests rates are specified in years but we pay monthly. Meaning that the (monthly interest rate) = (yearly interest rate)/12.</t>
    </r>
    <r>
      <rPr>
        <b/>
        <sz val="11"/>
        <color theme="1"/>
        <rFont val="Calibri"/>
        <family val="2"/>
        <scheme val="minor"/>
      </rPr>
      <t xml:space="preserve">
</t>
    </r>
    <r>
      <rPr>
        <b/>
        <u/>
        <sz val="20"/>
        <color theme="1"/>
        <rFont val="Calibri"/>
        <family val="2"/>
        <scheme val="minor"/>
      </rPr>
      <t xml:space="preserve">Assumptions:
</t>
    </r>
    <r>
      <rPr>
        <sz val="14"/>
        <color theme="1"/>
        <rFont val="Calibri"/>
        <family val="2"/>
        <scheme val="minor"/>
      </rPr>
      <t>Here, we assume that our income is less than 4.5 times the total loan. Hence, we have to pay 3% amortaization.</t>
    </r>
  </si>
  <si>
    <r>
      <rPr>
        <b/>
        <u/>
        <sz val="14"/>
        <color rgb="FF0070C0"/>
        <rFont val="Calibri"/>
        <family val="2"/>
        <scheme val="minor"/>
      </rPr>
      <t xml:space="preserve">Constraints : </t>
    </r>
    <r>
      <rPr>
        <b/>
        <u/>
        <sz val="11"/>
        <color rgb="FF0070C0"/>
        <rFont val="Calibri"/>
        <family val="2"/>
        <scheme val="minor"/>
      </rPr>
      <t xml:space="preserve"> </t>
    </r>
    <r>
      <rPr>
        <b/>
        <u/>
        <sz val="11"/>
        <color theme="1"/>
        <rFont val="Calibri"/>
        <family val="2"/>
        <scheme val="minor"/>
      </rPr>
      <t xml:space="preserve">          </t>
    </r>
    <r>
      <rPr>
        <b/>
        <sz val="11"/>
        <color theme="1"/>
        <rFont val="Calibri"/>
        <family val="2"/>
        <scheme val="minor"/>
      </rPr>
      <t xml:space="preserve">                                                                                                                                                                                   For practical reasons, We have to pay one extra month of rent at the end of the 4 year contract while vacating the house ( New Rent at the end ).
 Every 12 month the rent will increase 2% .</t>
    </r>
  </si>
  <si>
    <r>
      <rPr>
        <b/>
        <i/>
        <u/>
        <sz val="20"/>
        <color rgb="FF7030A0"/>
        <rFont val="Calibri"/>
        <family val="2"/>
        <scheme val="minor"/>
      </rPr>
      <t xml:space="preserve">NOTE :   </t>
    </r>
    <r>
      <rPr>
        <b/>
        <i/>
        <u/>
        <sz val="14"/>
        <color rgb="FF7030A0"/>
        <rFont val="Calibri"/>
        <family val="2"/>
        <scheme val="minor"/>
      </rPr>
      <t xml:space="preserve">    </t>
    </r>
    <r>
      <rPr>
        <b/>
        <u/>
        <sz val="14"/>
        <color theme="4"/>
        <rFont val="Calibri"/>
        <family val="2"/>
        <scheme val="minor"/>
      </rPr>
      <t xml:space="preserve">                                                                                                                                                                                                         </t>
    </r>
    <r>
      <rPr>
        <sz val="14"/>
        <color theme="1"/>
        <rFont val="Calibri"/>
        <family val="2"/>
        <scheme val="minor"/>
      </rPr>
      <t xml:space="preserve">                                                                                                                                                                                                                                                                                                         </t>
    </r>
    <r>
      <rPr>
        <b/>
        <sz val="14"/>
        <color theme="1"/>
        <rFont val="Calibri"/>
        <family val="2"/>
        <scheme val="minor"/>
      </rPr>
      <t>* If Buying value is Positive that means it’s a Profit or Gain in Money after selling the House and we Lost/Spent nothing.
 * If Buying value is Negative that means there is No Gain after selling the House and the value is amount of Money Lost/Spent.
 * Renting value is always the Money Spent on Renting the House.</t>
    </r>
    <r>
      <rPr>
        <sz val="14"/>
        <color theme="1"/>
        <rFont val="Calibri"/>
        <family val="2"/>
        <scheme val="minor"/>
      </rPr>
      <t xml:space="preserve"> </t>
    </r>
  </si>
  <si>
    <t xml:space="preserve">NOTE :  ALL CELLS ARE EMBEDDED WITH LOGIC </t>
  </si>
  <si>
    <t>CELLS WITH THIS COLOUR CAN BE CHANGED TO MODIFY  VALUES LIKE RATE etc</t>
  </si>
  <si>
    <t>Amount Spent/gained from Buying</t>
  </si>
  <si>
    <t>Total amount spent/gained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</si>
</sst>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20"/>
      <color theme="1"/>
      <name val="Calibri"/>
      <family val="2"/>
      <scheme val="minor"/>
    </font>
    <font>
      <sz val="11"/>
      <color theme="7" tint="0.39997558519241921"/>
      <name val="Calibri"/>
      <family val="2"/>
      <scheme val="minor"/>
    </font>
    <font>
      <b/>
      <sz val="20"/>
      <color theme="1"/>
      <name val="Calibri"/>
      <family val="2"/>
      <scheme val="minor"/>
    </font>
    <font>
      <sz val="26"/>
      <color theme="1"/>
      <name val="Franklin Gothic Heavy"/>
      <family val="2"/>
    </font>
    <font>
      <b/>
      <sz val="16"/>
      <color theme="1"/>
      <name val="Calibri"/>
      <family val="2"/>
      <scheme val="minor"/>
    </font>
    <font>
      <b/>
      <i/>
      <u/>
      <sz val="26"/>
      <color theme="1"/>
      <name val="Calibri"/>
      <family val="2"/>
      <scheme val="minor"/>
    </font>
    <font>
      <b/>
      <i/>
      <u/>
      <sz val="18"/>
      <color theme="1"/>
      <name val="Calibri"/>
      <family val="2"/>
      <scheme val="minor"/>
    </font>
    <font>
      <b/>
      <u/>
      <sz val="20"/>
      <color theme="1"/>
      <name val="Calibri"/>
      <family val="2"/>
      <scheme val="minor"/>
    </font>
    <font>
      <b/>
      <u/>
      <sz val="11"/>
      <color theme="1"/>
      <name val="Calibri"/>
      <family val="2"/>
      <scheme val="minor"/>
    </font>
    <font>
      <sz val="14"/>
      <color theme="1"/>
      <name val="Calibri"/>
      <family val="2"/>
      <scheme val="minor"/>
    </font>
    <font>
      <sz val="9"/>
      <color theme="1"/>
      <name val="Calibri"/>
      <family val="2"/>
      <scheme val="minor"/>
    </font>
    <font>
      <sz val="16"/>
      <color theme="1"/>
      <name val="Calibri"/>
      <family val="2"/>
      <scheme val="minor"/>
    </font>
    <font>
      <b/>
      <i/>
      <u/>
      <sz val="22"/>
      <color theme="1"/>
      <name val="Calibri"/>
      <family val="2"/>
      <scheme val="minor"/>
    </font>
    <font>
      <b/>
      <i/>
      <u/>
      <sz val="20"/>
      <color theme="4"/>
      <name val="Calibri"/>
      <family val="2"/>
      <scheme val="minor"/>
    </font>
    <font>
      <b/>
      <u/>
      <sz val="18"/>
      <color theme="1"/>
      <name val="Calibri"/>
      <family val="2"/>
      <scheme val="minor"/>
    </font>
    <font>
      <b/>
      <u/>
      <sz val="14"/>
      <color rgb="FF0070C0"/>
      <name val="Calibri"/>
      <family val="2"/>
      <scheme val="minor"/>
    </font>
    <font>
      <b/>
      <u/>
      <sz val="11"/>
      <color rgb="FF0070C0"/>
      <name val="Calibri"/>
      <family val="2"/>
      <scheme val="minor"/>
    </font>
    <font>
      <b/>
      <u/>
      <sz val="14"/>
      <color theme="4"/>
      <name val="Calibri"/>
      <family val="2"/>
      <scheme val="minor"/>
    </font>
    <font>
      <b/>
      <i/>
      <u/>
      <sz val="14"/>
      <color rgb="FF7030A0"/>
      <name val="Calibri"/>
      <family val="2"/>
      <scheme val="minor"/>
    </font>
    <font>
      <b/>
      <i/>
      <u/>
      <sz val="20"/>
      <color rgb="FF7030A0"/>
      <name val="Calibri"/>
      <family val="2"/>
      <scheme val="minor"/>
    </font>
    <font>
      <b/>
      <sz val="22"/>
      <color theme="1"/>
      <name val="Calibri"/>
      <family val="2"/>
      <scheme val="minor"/>
    </font>
    <font>
      <b/>
      <sz val="10"/>
      <color theme="1"/>
      <name val="Calibri"/>
      <family val="2"/>
      <scheme val="minor"/>
    </font>
    <font>
      <sz val="9"/>
      <color indexed="81"/>
      <name val="Tahoma"/>
      <family val="2"/>
    </font>
    <font>
      <b/>
      <sz val="9"/>
      <color indexed="81"/>
      <name val="Tahoma"/>
      <family val="2"/>
    </font>
    <font>
      <b/>
      <sz val="14"/>
      <color indexed="81"/>
      <name val="Tahoma"/>
      <family val="2"/>
    </font>
    <font>
      <b/>
      <sz val="22"/>
      <color indexed="81"/>
      <name val="Tahoma"/>
      <family val="2"/>
    </font>
    <font>
      <b/>
      <sz val="16"/>
      <color indexed="81"/>
      <name val="Tahoma"/>
      <family val="2"/>
    </font>
    <font>
      <sz val="9"/>
      <color indexed="81"/>
      <name val="Tahoma"/>
      <charset val="1"/>
    </font>
    <font>
      <b/>
      <sz val="9"/>
      <color indexed="81"/>
      <name val="Tahoma"/>
      <charset val="1"/>
    </font>
  </fonts>
  <fills count="31">
    <fill>
      <patternFill patternType="none"/>
    </fill>
    <fill>
      <patternFill patternType="gray125"/>
    </fill>
    <fill>
      <patternFill patternType="solid">
        <fgColor theme="3" tint="0.79998168889431442"/>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theme="7" tint="-0.249977111117893"/>
        <bgColor indexed="64"/>
      </patternFill>
    </fill>
    <fill>
      <patternFill patternType="solid">
        <fgColor theme="0" tint="-0.499984740745262"/>
        <bgColor indexed="64"/>
      </patternFill>
    </fill>
    <fill>
      <patternFill patternType="solid">
        <fgColor rgb="FF002060"/>
        <bgColor indexed="64"/>
      </patternFill>
    </fill>
    <fill>
      <patternFill patternType="solid">
        <fgColor rgb="FF7030A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8">
    <xf numFmtId="0" fontId="0" fillId="0" borderId="0" xfId="0"/>
    <xf numFmtId="3" fontId="0" fillId="0" borderId="0" xfId="0" applyNumberFormat="1"/>
    <xf numFmtId="0" fontId="0" fillId="2" borderId="0" xfId="0" applyFill="1"/>
    <xf numFmtId="3" fontId="0" fillId="2" borderId="0" xfId="0" applyNumberFormat="1" applyFill="1"/>
    <xf numFmtId="0" fontId="0" fillId="3" borderId="0" xfId="0" applyFill="1"/>
    <xf numFmtId="3" fontId="0" fillId="3" borderId="0" xfId="0" applyNumberFormat="1" applyFill="1"/>
    <xf numFmtId="0" fontId="0" fillId="4" borderId="0" xfId="0" applyFill="1"/>
    <xf numFmtId="3" fontId="0" fillId="4" borderId="0" xfId="0" applyNumberFormat="1" applyFill="1"/>
    <xf numFmtId="0" fontId="5" fillId="5" borderId="0" xfId="0" applyFont="1" applyFill="1"/>
    <xf numFmtId="0" fontId="0" fillId="5" borderId="0" xfId="0" applyFill="1"/>
    <xf numFmtId="3" fontId="0" fillId="5" borderId="0" xfId="0" applyNumberFormat="1" applyFill="1"/>
    <xf numFmtId="0" fontId="0" fillId="6" borderId="0" xfId="0" applyFill="1"/>
    <xf numFmtId="3" fontId="0" fillId="6" borderId="0" xfId="0" applyNumberFormat="1" applyFill="1"/>
    <xf numFmtId="0" fontId="0" fillId="7" borderId="0" xfId="0" applyFill="1"/>
    <xf numFmtId="3" fontId="0" fillId="7" borderId="0" xfId="0" applyNumberFormat="1" applyFill="1"/>
    <xf numFmtId="164" fontId="0" fillId="0" borderId="0" xfId="1" applyNumberFormat="1" applyFont="1"/>
    <xf numFmtId="0" fontId="2" fillId="7" borderId="0" xfId="0" applyFont="1" applyFill="1"/>
    <xf numFmtId="0" fontId="0" fillId="8" borderId="0" xfId="0" applyFill="1"/>
    <xf numFmtId="3" fontId="0" fillId="8" borderId="0" xfId="0" applyNumberFormat="1" applyFill="1"/>
    <xf numFmtId="0" fontId="6" fillId="8" borderId="0" xfId="0" applyFont="1" applyFill="1"/>
    <xf numFmtId="0" fontId="0" fillId="9" borderId="0" xfId="0" applyFill="1"/>
    <xf numFmtId="3" fontId="0" fillId="9" borderId="0" xfId="0" applyNumberFormat="1" applyFill="1"/>
    <xf numFmtId="0" fontId="7" fillId="9" borderId="0" xfId="0" applyFont="1" applyFill="1"/>
    <xf numFmtId="3" fontId="7" fillId="9" borderId="0" xfId="0" applyNumberFormat="1" applyFont="1" applyFill="1"/>
    <xf numFmtId="0" fontId="7" fillId="10" borderId="0" xfId="0" applyFont="1" applyFill="1"/>
    <xf numFmtId="0" fontId="0" fillId="12" borderId="0" xfId="0" applyFill="1"/>
    <xf numFmtId="3" fontId="0" fillId="12" borderId="0" xfId="0" applyNumberFormat="1" applyFill="1"/>
    <xf numFmtId="0" fontId="0" fillId="13" borderId="0" xfId="0" applyFill="1"/>
    <xf numFmtId="3" fontId="0" fillId="13" borderId="0" xfId="0" applyNumberFormat="1" applyFill="1"/>
    <xf numFmtId="3" fontId="8" fillId="14" borderId="0" xfId="0" applyNumberFormat="1" applyFont="1" applyFill="1"/>
    <xf numFmtId="0" fontId="9" fillId="11" borderId="0" xfId="0" applyFont="1" applyFill="1"/>
    <xf numFmtId="0" fontId="0" fillId="15" borderId="0" xfId="0" applyFill="1"/>
    <xf numFmtId="3" fontId="7" fillId="15" borderId="0" xfId="0" applyNumberFormat="1" applyFont="1" applyFill="1"/>
    <xf numFmtId="0" fontId="7" fillId="15" borderId="0" xfId="0" applyFont="1" applyFill="1"/>
    <xf numFmtId="0" fontId="0" fillId="16" borderId="0" xfId="0" applyFill="1"/>
    <xf numFmtId="0" fontId="5" fillId="16" borderId="0" xfId="0" applyFont="1" applyFill="1" applyAlignment="1">
      <alignment horizontal="center"/>
    </xf>
    <xf numFmtId="3" fontId="3" fillId="14" borderId="0" xfId="0" applyNumberFormat="1" applyFont="1" applyFill="1" applyAlignment="1">
      <alignment horizontal="center"/>
    </xf>
    <xf numFmtId="0" fontId="7" fillId="10" borderId="0" xfId="0" applyFont="1" applyFill="1" applyAlignment="1">
      <alignment horizontal="center"/>
    </xf>
    <xf numFmtId="0" fontId="7" fillId="9" borderId="0" xfId="0" applyFont="1" applyFill="1" applyAlignment="1">
      <alignment horizontal="center"/>
    </xf>
    <xf numFmtId="0" fontId="10" fillId="16" borderId="0" xfId="0" applyFont="1" applyFill="1" applyAlignment="1">
      <alignment horizontal="center"/>
    </xf>
    <xf numFmtId="164" fontId="0" fillId="17" borderId="0" xfId="1" applyNumberFormat="1" applyFont="1" applyFill="1"/>
    <xf numFmtId="10" fontId="0" fillId="0" borderId="0" xfId="1" applyNumberFormat="1" applyFont="1" applyFill="1"/>
    <xf numFmtId="164" fontId="0" fillId="0" borderId="0" xfId="1" applyNumberFormat="1" applyFont="1" applyFill="1"/>
    <xf numFmtId="0" fontId="4" fillId="18" borderId="0" xfId="0" applyFont="1" applyFill="1"/>
    <xf numFmtId="164" fontId="0" fillId="0" borderId="0" xfId="0" applyNumberFormat="1"/>
    <xf numFmtId="0" fontId="0" fillId="0" borderId="0" xfId="0" applyFill="1"/>
    <xf numFmtId="3" fontId="0" fillId="0" borderId="0" xfId="0" applyNumberFormat="1" applyFill="1"/>
    <xf numFmtId="3" fontId="7" fillId="19" borderId="0" xfId="0" applyNumberFormat="1" applyFont="1" applyFill="1" applyAlignment="1">
      <alignment horizontal="center"/>
    </xf>
    <xf numFmtId="10" fontId="0" fillId="0" borderId="0" xfId="1" applyNumberFormat="1" applyFont="1"/>
    <xf numFmtId="0" fontId="5" fillId="12" borderId="0" xfId="0" applyFont="1" applyFill="1" applyAlignment="1">
      <alignment horizontal="center"/>
    </xf>
    <xf numFmtId="0" fontId="10" fillId="12" borderId="0" xfId="0" applyFont="1" applyFill="1" applyAlignment="1">
      <alignment horizontal="center"/>
    </xf>
    <xf numFmtId="0" fontId="0" fillId="5" borderId="0" xfId="0" applyFill="1" applyAlignment="1">
      <alignment horizontal="right"/>
    </xf>
    <xf numFmtId="0" fontId="0" fillId="20" borderId="0" xfId="0" applyFill="1"/>
    <xf numFmtId="3" fontId="0" fillId="20" borderId="0" xfId="0" applyNumberFormat="1" applyFill="1"/>
    <xf numFmtId="0" fontId="2" fillId="20" borderId="0" xfId="0" applyFont="1" applyFill="1"/>
    <xf numFmtId="0" fontId="6" fillId="20" borderId="0" xfId="0" applyFont="1" applyFill="1"/>
    <xf numFmtId="0" fontId="2" fillId="20" borderId="0" xfId="0" applyFont="1" applyFill="1" applyAlignment="1">
      <alignment horizontal="center"/>
    </xf>
    <xf numFmtId="164" fontId="0" fillId="20" borderId="0" xfId="0" applyNumberFormat="1" applyFill="1"/>
    <xf numFmtId="0" fontId="0" fillId="21" borderId="0" xfId="0" applyFill="1"/>
    <xf numFmtId="0" fontId="0" fillId="23" borderId="0" xfId="0" applyFill="1"/>
    <xf numFmtId="0" fontId="0" fillId="24" borderId="0" xfId="0" applyFill="1"/>
    <xf numFmtId="3" fontId="0" fillId="24" borderId="0" xfId="0" applyNumberFormat="1" applyFill="1"/>
    <xf numFmtId="0" fontId="6" fillId="22" borderId="0" xfId="0" applyFont="1" applyFill="1"/>
    <xf numFmtId="0" fontId="0" fillId="25" borderId="0" xfId="0" applyFill="1"/>
    <xf numFmtId="3" fontId="0" fillId="25" borderId="0" xfId="0" applyNumberFormat="1" applyFill="1"/>
    <xf numFmtId="0" fontId="0" fillId="9" borderId="0" xfId="0" applyFill="1" applyAlignment="1">
      <alignment horizontal="center"/>
    </xf>
    <xf numFmtId="0" fontId="4" fillId="18" borderId="0" xfId="0" applyFont="1" applyFill="1" applyAlignment="1">
      <alignment vertical="center"/>
    </xf>
    <xf numFmtId="0" fontId="2" fillId="6" borderId="0" xfId="0" applyFont="1" applyFill="1"/>
    <xf numFmtId="0" fontId="2" fillId="13" borderId="0" xfId="0" applyFont="1" applyFill="1"/>
    <xf numFmtId="0" fontId="11" fillId="26" borderId="0" xfId="0" applyFont="1" applyFill="1" applyAlignment="1">
      <alignment vertical="center" wrapText="1"/>
    </xf>
    <xf numFmtId="0" fontId="0" fillId="26" borderId="0" xfId="0" applyFill="1" applyAlignment="1">
      <alignment vertical="center"/>
    </xf>
    <xf numFmtId="0" fontId="11" fillId="26" borderId="0" xfId="0" applyFont="1" applyFill="1" applyAlignment="1">
      <alignment vertical="center"/>
    </xf>
    <xf numFmtId="0" fontId="18" fillId="26" borderId="0" xfId="0" applyFont="1" applyFill="1" applyAlignment="1">
      <alignment vertical="center" wrapText="1"/>
    </xf>
    <xf numFmtId="0" fontId="17" fillId="26" borderId="0" xfId="0" applyFont="1" applyFill="1" applyAlignment="1">
      <alignment vertical="center" wrapText="1"/>
    </xf>
    <xf numFmtId="0" fontId="11" fillId="16" borderId="0" xfId="0" applyFont="1" applyFill="1" applyAlignment="1">
      <alignment vertical="center" wrapText="1"/>
    </xf>
    <xf numFmtId="0" fontId="18" fillId="26" borderId="0" xfId="0" applyFont="1" applyFill="1" applyAlignment="1">
      <alignment vertical="center"/>
    </xf>
    <xf numFmtId="0" fontId="0" fillId="26" borderId="0" xfId="0" applyFill="1"/>
    <xf numFmtId="0" fontId="11" fillId="26" borderId="0" xfId="0" applyFont="1" applyFill="1" applyAlignment="1">
      <alignment horizontal="center" vertical="center"/>
    </xf>
    <xf numFmtId="0" fontId="11" fillId="26" borderId="0" xfId="0" applyFont="1" applyFill="1" applyAlignment="1">
      <alignment horizontal="center" vertical="center" wrapText="1"/>
    </xf>
    <xf numFmtId="0" fontId="18" fillId="26" borderId="0" xfId="0" applyFont="1" applyFill="1"/>
    <xf numFmtId="0" fontId="6" fillId="2" borderId="0" xfId="0" applyFont="1" applyFill="1" applyAlignment="1">
      <alignment horizontal="left" vertical="center"/>
    </xf>
    <xf numFmtId="0" fontId="5" fillId="16" borderId="0" xfId="0" applyFont="1" applyFill="1" applyAlignment="1">
      <alignment horizontal="left" vertical="center"/>
    </xf>
    <xf numFmtId="0" fontId="4" fillId="20" borderId="0" xfId="0" applyFont="1" applyFill="1"/>
    <xf numFmtId="0" fontId="4" fillId="20" borderId="0" xfId="0" applyFont="1" applyFill="1" applyAlignment="1">
      <alignment horizontal="center"/>
    </xf>
    <xf numFmtId="3" fontId="11" fillId="20" borderId="0" xfId="0" applyNumberFormat="1" applyFont="1" applyFill="1"/>
    <xf numFmtId="0" fontId="13" fillId="16" borderId="0" xfId="0" applyFont="1" applyFill="1" applyAlignment="1">
      <alignment horizontal="center"/>
    </xf>
    <xf numFmtId="0" fontId="19" fillId="27" borderId="0" xfId="0" applyFont="1" applyFill="1"/>
    <xf numFmtId="0" fontId="11" fillId="28" borderId="0" xfId="0" applyFont="1" applyFill="1" applyAlignment="1">
      <alignment vertical="top" wrapText="1"/>
    </xf>
    <xf numFmtId="0" fontId="0" fillId="28" borderId="0" xfId="0" applyFill="1"/>
    <xf numFmtId="0" fontId="6" fillId="28" borderId="0" xfId="0" applyFont="1" applyFill="1" applyAlignment="1">
      <alignment vertical="top" wrapText="1"/>
    </xf>
    <xf numFmtId="0" fontId="6" fillId="28" borderId="0" xfId="0" applyFont="1" applyFill="1"/>
    <xf numFmtId="0" fontId="0" fillId="5" borderId="0" xfId="0" applyFill="1" applyAlignment="1">
      <alignment horizontal="center" vertical="top"/>
    </xf>
    <xf numFmtId="0" fontId="11" fillId="5" borderId="0" xfId="0" applyFont="1" applyFill="1" applyAlignment="1">
      <alignment vertical="top" wrapText="1"/>
    </xf>
    <xf numFmtId="0" fontId="0" fillId="5" borderId="0" xfId="0" applyFill="1" applyAlignment="1"/>
    <xf numFmtId="0" fontId="0" fillId="5" borderId="0" xfId="0" applyFill="1" applyBorder="1"/>
    <xf numFmtId="0" fontId="2" fillId="5" borderId="0" xfId="0" applyFont="1" applyFill="1" applyAlignment="1">
      <alignment horizontal="center"/>
    </xf>
    <xf numFmtId="0" fontId="11" fillId="5" borderId="0" xfId="0" applyFont="1" applyFill="1" applyAlignment="1">
      <alignment vertical="center" wrapText="1"/>
    </xf>
    <xf numFmtId="0" fontId="0" fillId="5" borderId="0" xfId="0" applyFill="1" applyAlignment="1">
      <alignment vertical="center"/>
    </xf>
    <xf numFmtId="0" fontId="18" fillId="5" borderId="0" xfId="0" applyFont="1" applyFill="1"/>
    <xf numFmtId="0" fontId="0" fillId="17" borderId="0" xfId="0" applyFill="1"/>
    <xf numFmtId="0" fontId="11" fillId="19" borderId="0" xfId="0" applyFont="1" applyFill="1" applyAlignment="1">
      <alignment vertical="center" wrapText="1"/>
    </xf>
    <xf numFmtId="0" fontId="0" fillId="30" borderId="0" xfId="0" applyFill="1"/>
    <xf numFmtId="3" fontId="0" fillId="30" borderId="0" xfId="0" applyNumberFormat="1" applyFill="1"/>
    <xf numFmtId="164" fontId="0" fillId="9" borderId="0" xfId="1" applyNumberFormat="1" applyFont="1" applyFill="1"/>
    <xf numFmtId="0" fontId="27" fillId="30" borderId="0" xfId="0" applyFont="1" applyFill="1" applyAlignment="1">
      <alignment horizontal="center" vertical="center"/>
    </xf>
    <xf numFmtId="0" fontId="28" fillId="17" borderId="0" xfId="0" applyFont="1" applyFill="1" applyAlignment="1">
      <alignment horizontal="center"/>
    </xf>
    <xf numFmtId="0" fontId="16" fillId="16" borderId="0" xfId="0" applyFont="1" applyFill="1" applyBorder="1" applyAlignment="1">
      <alignment horizontal="left" vertical="center" wrapText="1"/>
    </xf>
    <xf numFmtId="0" fontId="16" fillId="16" borderId="0" xfId="0" applyFont="1" applyFill="1" applyBorder="1" applyAlignment="1">
      <alignment horizontal="left" vertical="center"/>
    </xf>
    <xf numFmtId="0" fontId="0" fillId="5" borderId="0" xfId="0" applyFill="1" applyAlignment="1">
      <alignment horizontal="center"/>
    </xf>
    <xf numFmtId="0" fontId="2" fillId="2" borderId="0" xfId="0" applyFont="1" applyFill="1" applyAlignment="1">
      <alignment horizontal="left" vertical="center" wrapText="1"/>
    </xf>
    <xf numFmtId="0" fontId="0" fillId="2" borderId="0" xfId="0" applyFill="1" applyAlignment="1">
      <alignment horizontal="left" vertical="center"/>
    </xf>
    <xf numFmtId="0" fontId="0" fillId="5" borderId="0" xfId="0" applyFill="1" applyAlignment="1">
      <alignment horizontal="center" vertical="top"/>
    </xf>
    <xf numFmtId="0" fontId="2" fillId="29" borderId="0" xfId="0" applyFont="1" applyFill="1" applyAlignment="1">
      <alignment horizontal="left" vertical="top" wrapText="1"/>
    </xf>
    <xf numFmtId="0" fontId="2" fillId="29" borderId="0" xfId="0" applyFont="1" applyFill="1" applyAlignment="1">
      <alignment horizontal="left" vertical="top"/>
    </xf>
    <xf numFmtId="0" fontId="12" fillId="16" borderId="0" xfId="0" applyFont="1" applyFill="1" applyAlignment="1">
      <alignment horizontal="center" vertical="center"/>
    </xf>
    <xf numFmtId="0" fontId="13" fillId="16" borderId="0" xfId="0" applyFont="1" applyFill="1" applyAlignment="1">
      <alignment horizontal="center" vertical="center"/>
    </xf>
    <xf numFmtId="0" fontId="2" fillId="0" borderId="0" xfId="0" applyFont="1" applyAlignment="1">
      <alignment horizontal="center"/>
    </xf>
    <xf numFmtId="3" fontId="0" fillId="17"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Rate of Interest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78307699651138"/>
          <c:y val="0.1687207721233101"/>
          <c:w val="0.82513940973699451"/>
          <c:h val="0.65277882106180929"/>
        </c:manualLayout>
      </c:layout>
      <c:lineChart>
        <c:grouping val="standard"/>
        <c:varyColors val="0"/>
        <c:ser>
          <c:idx val="0"/>
          <c:order val="0"/>
          <c:tx>
            <c:strRef>
              <c:f>Sheet1!$L$179</c:f>
              <c:strCache>
                <c:ptCount val="1"/>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Sheet1!$M$178:$P$178</c:f>
              <c:strCache>
                <c:ptCount val="4"/>
                <c:pt idx="0">
                  <c:v>Year 1</c:v>
                </c:pt>
                <c:pt idx="1">
                  <c:v>Year 2</c:v>
                </c:pt>
                <c:pt idx="2">
                  <c:v>Year 3</c:v>
                </c:pt>
                <c:pt idx="3">
                  <c:v>Year 4</c:v>
                </c:pt>
              </c:strCache>
            </c:strRef>
          </c:cat>
          <c:val>
            <c:numRef>
              <c:f>Sheet1!$M$179:$P$179</c:f>
              <c:numCache>
                <c:formatCode>General</c:formatCode>
                <c:ptCount val="4"/>
              </c:numCache>
            </c:numRef>
          </c:val>
          <c:smooth val="0"/>
          <c:extLst>
            <c:ext xmlns:c16="http://schemas.microsoft.com/office/drawing/2014/chart" uri="{C3380CC4-5D6E-409C-BE32-E72D297353CC}">
              <c16:uniqueId val="{00000000-B4F4-4DE1-BB4B-9DA761C17A66}"/>
            </c:ext>
          </c:extLst>
        </c:ser>
        <c:ser>
          <c:idx val="1"/>
          <c:order val="1"/>
          <c:tx>
            <c:strRef>
              <c:f>Sheet1!$L$180</c:f>
              <c:strCache>
                <c:ptCount val="1"/>
                <c:pt idx="0">
                  <c:v>Top Loan Interest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Sheet1!$M$178:$P$178</c:f>
              <c:strCache>
                <c:ptCount val="4"/>
                <c:pt idx="0">
                  <c:v>Year 1</c:v>
                </c:pt>
                <c:pt idx="1">
                  <c:v>Year 2</c:v>
                </c:pt>
                <c:pt idx="2">
                  <c:v>Year 3</c:v>
                </c:pt>
                <c:pt idx="3">
                  <c:v>Year 4</c:v>
                </c:pt>
              </c:strCache>
            </c:strRef>
          </c:cat>
          <c:val>
            <c:numRef>
              <c:f>Sheet1!$M$180:$P$180</c:f>
              <c:numCache>
                <c:formatCode>0.0%</c:formatCode>
                <c:ptCount val="4"/>
                <c:pt idx="0">
                  <c:v>0.04</c:v>
                </c:pt>
                <c:pt idx="1">
                  <c:v>0.04</c:v>
                </c:pt>
                <c:pt idx="2">
                  <c:v>0.04</c:v>
                </c:pt>
                <c:pt idx="3">
                  <c:v>0.04</c:v>
                </c:pt>
              </c:numCache>
            </c:numRef>
          </c:val>
          <c:smooth val="0"/>
          <c:extLst>
            <c:ext xmlns:c16="http://schemas.microsoft.com/office/drawing/2014/chart" uri="{C3380CC4-5D6E-409C-BE32-E72D297353CC}">
              <c16:uniqueId val="{00000001-B4F4-4DE1-BB4B-9DA761C17A66}"/>
            </c:ext>
          </c:extLst>
        </c:ser>
        <c:ser>
          <c:idx val="2"/>
          <c:order val="2"/>
          <c:tx>
            <c:strRef>
              <c:f>Sheet1!$L$181</c:f>
              <c:strCache>
                <c:ptCount val="1"/>
                <c:pt idx="0">
                  <c:v>Bottom Loan Interest</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Sheet1!$M$178:$P$178</c:f>
              <c:strCache>
                <c:ptCount val="4"/>
                <c:pt idx="0">
                  <c:v>Year 1</c:v>
                </c:pt>
                <c:pt idx="1">
                  <c:v>Year 2</c:v>
                </c:pt>
                <c:pt idx="2">
                  <c:v>Year 3</c:v>
                </c:pt>
                <c:pt idx="3">
                  <c:v>Year 4</c:v>
                </c:pt>
              </c:strCache>
            </c:strRef>
          </c:cat>
          <c:val>
            <c:numRef>
              <c:f>Sheet1!$M$181:$P$181</c:f>
              <c:numCache>
                <c:formatCode>0.0%</c:formatCode>
                <c:ptCount val="4"/>
                <c:pt idx="0">
                  <c:v>0.02</c:v>
                </c:pt>
                <c:pt idx="1">
                  <c:v>0.02</c:v>
                </c:pt>
                <c:pt idx="2">
                  <c:v>0.02</c:v>
                </c:pt>
                <c:pt idx="3">
                  <c:v>0.02</c:v>
                </c:pt>
              </c:numCache>
            </c:numRef>
          </c:val>
          <c:smooth val="0"/>
          <c:extLst>
            <c:ext xmlns:c16="http://schemas.microsoft.com/office/drawing/2014/chart" uri="{C3380CC4-5D6E-409C-BE32-E72D297353CC}">
              <c16:uniqueId val="{00000002-B4F4-4DE1-BB4B-9DA761C17A66}"/>
            </c:ext>
          </c:extLst>
        </c:ser>
        <c:dLbls>
          <c:dLblPos val="t"/>
          <c:showLegendKey val="0"/>
          <c:showVal val="1"/>
          <c:showCatName val="0"/>
          <c:showSerName val="0"/>
          <c:showPercent val="0"/>
          <c:showBubbleSize val="0"/>
        </c:dLbls>
        <c:marker val="1"/>
        <c:smooth val="0"/>
        <c:axId val="88070488"/>
        <c:axId val="424161904"/>
      </c:lineChart>
      <c:catAx>
        <c:axId val="88070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IN" sz="1400" b="1"/>
                  <a:t>Years</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4161904"/>
        <c:crosses val="autoZero"/>
        <c:auto val="1"/>
        <c:lblAlgn val="ctr"/>
        <c:lblOffset val="100"/>
        <c:noMultiLvlLbl val="0"/>
      </c:catAx>
      <c:valAx>
        <c:axId val="424161904"/>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r>
                  <a:rPr lang="en-IN" sz="1100" b="1"/>
                  <a:t>% of each year</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70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Rent Every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Sheet1!$L$22</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Sheet1!$M$21:$P$21</c:f>
              <c:strCache>
                <c:ptCount val="4"/>
                <c:pt idx="0">
                  <c:v>Year 1</c:v>
                </c:pt>
                <c:pt idx="1">
                  <c:v>Year 2</c:v>
                </c:pt>
                <c:pt idx="2">
                  <c:v>year 3</c:v>
                </c:pt>
                <c:pt idx="3">
                  <c:v>Year 4</c:v>
                </c:pt>
              </c:strCache>
            </c:strRef>
          </c:cat>
          <c:val>
            <c:numRef>
              <c:f>Sheet1!$M$22:$P$22</c:f>
              <c:numCache>
                <c:formatCode>General</c:formatCode>
                <c:ptCount val="4"/>
              </c:numCache>
            </c:numRef>
          </c:val>
          <c:extLst>
            <c:ext xmlns:c16="http://schemas.microsoft.com/office/drawing/2014/chart" uri="{C3380CC4-5D6E-409C-BE32-E72D297353CC}">
              <c16:uniqueId val="{00000000-5D8E-46FD-A105-574D3272736B}"/>
            </c:ext>
          </c:extLst>
        </c:ser>
        <c:ser>
          <c:idx val="1"/>
          <c:order val="1"/>
          <c:tx>
            <c:strRef>
              <c:f>Sheet1!$L$23</c:f>
              <c:strCache>
                <c:ptCount val="1"/>
                <c:pt idx="0">
                  <c:v>Rent Amount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Sheet1!$M$21:$P$21</c:f>
              <c:strCache>
                <c:ptCount val="4"/>
                <c:pt idx="0">
                  <c:v>Year 1</c:v>
                </c:pt>
                <c:pt idx="1">
                  <c:v>Year 2</c:v>
                </c:pt>
                <c:pt idx="2">
                  <c:v>year 3</c:v>
                </c:pt>
                <c:pt idx="3">
                  <c:v>Year 4</c:v>
                </c:pt>
              </c:strCache>
            </c:strRef>
          </c:cat>
          <c:val>
            <c:numRef>
              <c:f>Sheet1!$M$23:$P$23</c:f>
              <c:numCache>
                <c:formatCode>#,##0</c:formatCode>
                <c:ptCount val="4"/>
                <c:pt idx="0">
                  <c:v>8500</c:v>
                </c:pt>
                <c:pt idx="1">
                  <c:v>8670</c:v>
                </c:pt>
                <c:pt idx="2">
                  <c:v>8843.4</c:v>
                </c:pt>
                <c:pt idx="3">
                  <c:v>9020.268</c:v>
                </c:pt>
              </c:numCache>
            </c:numRef>
          </c:val>
          <c:extLst>
            <c:ext xmlns:c16="http://schemas.microsoft.com/office/drawing/2014/chart" uri="{C3380CC4-5D6E-409C-BE32-E72D297353CC}">
              <c16:uniqueId val="{00000001-5D8E-46FD-A105-574D3272736B}"/>
            </c:ext>
          </c:extLst>
        </c:ser>
        <c:dLbls>
          <c:dLblPos val="outEnd"/>
          <c:showLegendKey val="0"/>
          <c:showVal val="1"/>
          <c:showCatName val="0"/>
          <c:showSerName val="0"/>
          <c:showPercent val="0"/>
          <c:showBubbleSize val="0"/>
        </c:dLbls>
        <c:gapWidth val="182"/>
        <c:axId val="429217192"/>
        <c:axId val="429220472"/>
      </c:barChart>
      <c:catAx>
        <c:axId val="429217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20472"/>
        <c:crosses val="autoZero"/>
        <c:auto val="1"/>
        <c:lblAlgn val="ctr"/>
        <c:lblOffset val="100"/>
        <c:noMultiLvlLbl val="0"/>
      </c:catAx>
      <c:valAx>
        <c:axId val="429220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17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Payment to the Bank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Sheet1!$L$217</c:f>
              <c:strCache>
                <c:ptCount val="1"/>
                <c:pt idx="0">
                  <c:v>Top Loan Amount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Sheet1!$M$217:$P$217</c:f>
              <c:numCache>
                <c:formatCode>#,##0</c:formatCode>
                <c:ptCount val="4"/>
                <c:pt idx="0">
                  <c:v>7065</c:v>
                </c:pt>
                <c:pt idx="1">
                  <c:v>5025</c:v>
                </c:pt>
                <c:pt idx="2">
                  <c:v>2985.0000000000005</c:v>
                </c:pt>
                <c:pt idx="3">
                  <c:v>945</c:v>
                </c:pt>
              </c:numCache>
            </c:numRef>
          </c:val>
          <c:extLst>
            <c:ext xmlns:c16="http://schemas.microsoft.com/office/drawing/2014/chart" uri="{C3380CC4-5D6E-409C-BE32-E72D297353CC}">
              <c16:uniqueId val="{00000000-ABA6-48EF-B354-FCEDF4A2868A}"/>
            </c:ext>
          </c:extLst>
        </c:ser>
        <c:ser>
          <c:idx val="1"/>
          <c:order val="1"/>
          <c:tx>
            <c:strRef>
              <c:f>Sheet1!$L$218</c:f>
              <c:strCache>
                <c:ptCount val="1"/>
                <c:pt idx="0">
                  <c:v>Bottom Loan Amount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Sheet1!$M$218:$P$218</c:f>
              <c:numCache>
                <c:formatCode>#,##0</c:formatCode>
                <c:ptCount val="4"/>
                <c:pt idx="0">
                  <c:v>30000</c:v>
                </c:pt>
                <c:pt idx="1">
                  <c:v>30000</c:v>
                </c:pt>
                <c:pt idx="2">
                  <c:v>30000</c:v>
                </c:pt>
                <c:pt idx="3">
                  <c:v>30000</c:v>
                </c:pt>
              </c:numCache>
            </c:numRef>
          </c:val>
          <c:extLst>
            <c:ext xmlns:c16="http://schemas.microsoft.com/office/drawing/2014/chart" uri="{C3380CC4-5D6E-409C-BE32-E72D297353CC}">
              <c16:uniqueId val="{00000001-ABA6-48EF-B354-FCEDF4A2868A}"/>
            </c:ext>
          </c:extLst>
        </c:ser>
        <c:ser>
          <c:idx val="2"/>
          <c:order val="2"/>
          <c:tx>
            <c:strRef>
              <c:f>Sheet1!$L$219</c:f>
              <c:strCache>
                <c:ptCount val="1"/>
                <c:pt idx="0">
                  <c:v>Amortaization Amount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Sheet1!$M$219:$P$219</c:f>
              <c:numCache>
                <c:formatCode>General</c:formatCode>
                <c:ptCount val="4"/>
                <c:pt idx="0">
                  <c:v>51000</c:v>
                </c:pt>
                <c:pt idx="1">
                  <c:v>51000</c:v>
                </c:pt>
                <c:pt idx="2">
                  <c:v>51000</c:v>
                </c:pt>
                <c:pt idx="3">
                  <c:v>51000</c:v>
                </c:pt>
              </c:numCache>
            </c:numRef>
          </c:val>
          <c:extLst>
            <c:ext xmlns:c16="http://schemas.microsoft.com/office/drawing/2014/chart" uri="{C3380CC4-5D6E-409C-BE32-E72D297353CC}">
              <c16:uniqueId val="{00000002-ABA6-48EF-B354-FCEDF4A2868A}"/>
            </c:ext>
          </c:extLst>
        </c:ser>
        <c:ser>
          <c:idx val="3"/>
          <c:order val="3"/>
          <c:tx>
            <c:strRef>
              <c:f>Sheet1!$L$220</c:f>
              <c:strCache>
                <c:ptCount val="1"/>
                <c:pt idx="0">
                  <c:v>Total Amount to  Bank</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Sheet1!$M$220:$P$220</c:f>
              <c:numCache>
                <c:formatCode>#,##0</c:formatCode>
                <c:ptCount val="4"/>
                <c:pt idx="0">
                  <c:v>88065</c:v>
                </c:pt>
                <c:pt idx="1">
                  <c:v>86025</c:v>
                </c:pt>
                <c:pt idx="2">
                  <c:v>83985</c:v>
                </c:pt>
                <c:pt idx="3">
                  <c:v>81945</c:v>
                </c:pt>
              </c:numCache>
            </c:numRef>
          </c:val>
          <c:extLst>
            <c:ext xmlns:c16="http://schemas.microsoft.com/office/drawing/2014/chart" uri="{C3380CC4-5D6E-409C-BE32-E72D297353CC}">
              <c16:uniqueId val="{00000003-ABA6-48EF-B354-FCEDF4A2868A}"/>
            </c:ext>
          </c:extLst>
        </c:ser>
        <c:dLbls>
          <c:showLegendKey val="0"/>
          <c:showVal val="1"/>
          <c:showCatName val="0"/>
          <c:showSerName val="0"/>
          <c:showPercent val="0"/>
          <c:showBubbleSize val="0"/>
        </c:dLbls>
        <c:gapWidth val="65"/>
        <c:shape val="box"/>
        <c:axId val="429225720"/>
        <c:axId val="350550640"/>
        <c:axId val="0"/>
      </c:bar3DChart>
      <c:catAx>
        <c:axId val="42922572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b="1"/>
                  <a:t>Year</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0550640"/>
        <c:crosses val="autoZero"/>
        <c:auto val="1"/>
        <c:lblAlgn val="ctr"/>
        <c:lblOffset val="100"/>
        <c:noMultiLvlLbl val="0"/>
      </c:catAx>
      <c:valAx>
        <c:axId val="35055064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b="1"/>
                  <a:t>Amount</a:t>
                </a:r>
                <a:r>
                  <a:rPr lang="en-IN" sz="1400" b="1" baseline="0"/>
                  <a:t> Each Year</a:t>
                </a:r>
                <a:endParaRPr lang="en-IN"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2922572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Renting Vs Buying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680008456877481E-2"/>
          <c:y val="0.15074764572752633"/>
          <c:w val="0.8253605054938612"/>
          <c:h val="0.73082989267964416"/>
        </c:manualLayout>
      </c:layout>
      <c:pie3DChart>
        <c:varyColors val="1"/>
        <c:ser>
          <c:idx val="0"/>
          <c:order val="0"/>
          <c:explosion val="2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83F-4987-8877-55725EABAC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83F-4987-8877-55725EABAC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val>
            <c:numRef>
              <c:f>Sheet1!$M$248:$N$248</c:f>
              <c:numCache>
                <c:formatCode>#,##0</c:formatCode>
                <c:ptCount val="2"/>
                <c:pt idx="0">
                  <c:v>429604.68936000002</c:v>
                </c:pt>
                <c:pt idx="1">
                  <c:v>-146020</c:v>
                </c:pt>
              </c:numCache>
            </c:numRef>
          </c:val>
          <c:extLst>
            <c:ext xmlns:c16="http://schemas.microsoft.com/office/drawing/2014/chart" uri="{C3380CC4-5D6E-409C-BE32-E72D297353CC}">
              <c16:uniqueId val="{00000000-5E26-4531-90DA-FB65D3200220}"/>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Variation</a:t>
            </a:r>
            <a:r>
              <a:rPr lang="en-IN" b="1" baseline="0"/>
              <a:t> in payments each month</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Sheet1!$L$153</c:f>
              <c:strCache>
                <c:ptCount val="1"/>
                <c:pt idx="0">
                  <c:v>Year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Sheet1!$M$153:$X$153</c:f>
              <c:numCache>
                <c:formatCode>General</c:formatCode>
                <c:ptCount val="12"/>
                <c:pt idx="0">
                  <c:v>7416.666666666667</c:v>
                </c:pt>
                <c:pt idx="1">
                  <c:v>7402.5</c:v>
                </c:pt>
                <c:pt idx="2">
                  <c:v>7388.333333333333</c:v>
                </c:pt>
                <c:pt idx="3">
                  <c:v>7374.166666666667</c:v>
                </c:pt>
                <c:pt idx="4">
                  <c:v>7360</c:v>
                </c:pt>
                <c:pt idx="5">
                  <c:v>7345.833333333333</c:v>
                </c:pt>
                <c:pt idx="6">
                  <c:v>7331.666666666667</c:v>
                </c:pt>
                <c:pt idx="7">
                  <c:v>7317.5</c:v>
                </c:pt>
                <c:pt idx="8">
                  <c:v>7303.333333333333</c:v>
                </c:pt>
                <c:pt idx="9">
                  <c:v>7289.166666666667</c:v>
                </c:pt>
                <c:pt idx="10">
                  <c:v>7275</c:v>
                </c:pt>
                <c:pt idx="11">
                  <c:v>7260.833333333333</c:v>
                </c:pt>
              </c:numCache>
            </c:numRef>
          </c:val>
          <c:smooth val="0"/>
          <c:extLst>
            <c:ext xmlns:c16="http://schemas.microsoft.com/office/drawing/2014/chart" uri="{C3380CC4-5D6E-409C-BE32-E72D297353CC}">
              <c16:uniqueId val="{00000000-ED5E-4389-B9D2-5D2EFD26FF1E}"/>
            </c:ext>
          </c:extLst>
        </c:ser>
        <c:ser>
          <c:idx val="1"/>
          <c:order val="1"/>
          <c:tx>
            <c:strRef>
              <c:f>Sheet1!$L$154</c:f>
              <c:strCache>
                <c:ptCount val="1"/>
                <c:pt idx="0">
                  <c:v>Year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Sheet1!$M$154:$X$154</c:f>
              <c:numCache>
                <c:formatCode>General</c:formatCode>
                <c:ptCount val="12"/>
                <c:pt idx="0">
                  <c:v>7246.666666666667</c:v>
                </c:pt>
                <c:pt idx="1">
                  <c:v>7232.5</c:v>
                </c:pt>
                <c:pt idx="2">
                  <c:v>7218.333333333333</c:v>
                </c:pt>
                <c:pt idx="3">
                  <c:v>7204.166666666667</c:v>
                </c:pt>
                <c:pt idx="4">
                  <c:v>7190</c:v>
                </c:pt>
                <c:pt idx="5">
                  <c:v>7175.833333333333</c:v>
                </c:pt>
                <c:pt idx="6">
                  <c:v>7161.666666666667</c:v>
                </c:pt>
                <c:pt idx="7">
                  <c:v>7147.5</c:v>
                </c:pt>
                <c:pt idx="8">
                  <c:v>7133.333333333333</c:v>
                </c:pt>
                <c:pt idx="9">
                  <c:v>7119.166666666667</c:v>
                </c:pt>
                <c:pt idx="10">
                  <c:v>7105</c:v>
                </c:pt>
                <c:pt idx="11">
                  <c:v>7090.833333333333</c:v>
                </c:pt>
              </c:numCache>
            </c:numRef>
          </c:val>
          <c:smooth val="0"/>
          <c:extLst>
            <c:ext xmlns:c16="http://schemas.microsoft.com/office/drawing/2014/chart" uri="{C3380CC4-5D6E-409C-BE32-E72D297353CC}">
              <c16:uniqueId val="{00000001-ED5E-4389-B9D2-5D2EFD26FF1E}"/>
            </c:ext>
          </c:extLst>
        </c:ser>
        <c:ser>
          <c:idx val="2"/>
          <c:order val="2"/>
          <c:tx>
            <c:strRef>
              <c:f>Sheet1!$L$155</c:f>
              <c:strCache>
                <c:ptCount val="1"/>
                <c:pt idx="0">
                  <c:v>Year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Sheet1!$M$155:$X$155</c:f>
              <c:numCache>
                <c:formatCode>General</c:formatCode>
                <c:ptCount val="12"/>
                <c:pt idx="0">
                  <c:v>7076.666666666667</c:v>
                </c:pt>
                <c:pt idx="1">
                  <c:v>7062.5</c:v>
                </c:pt>
                <c:pt idx="2">
                  <c:v>7048.333333333333</c:v>
                </c:pt>
                <c:pt idx="3">
                  <c:v>7034.166666666667</c:v>
                </c:pt>
                <c:pt idx="4">
                  <c:v>7020</c:v>
                </c:pt>
                <c:pt idx="5">
                  <c:v>7005.833333333333</c:v>
                </c:pt>
                <c:pt idx="6">
                  <c:v>6991.666666666667</c:v>
                </c:pt>
                <c:pt idx="7">
                  <c:v>6977.5</c:v>
                </c:pt>
                <c:pt idx="8">
                  <c:v>6963.333333333333</c:v>
                </c:pt>
                <c:pt idx="9">
                  <c:v>6949.166666666667</c:v>
                </c:pt>
                <c:pt idx="10">
                  <c:v>6935</c:v>
                </c:pt>
                <c:pt idx="11">
                  <c:v>6920.833333333333</c:v>
                </c:pt>
              </c:numCache>
            </c:numRef>
          </c:val>
          <c:smooth val="0"/>
          <c:extLst>
            <c:ext xmlns:c16="http://schemas.microsoft.com/office/drawing/2014/chart" uri="{C3380CC4-5D6E-409C-BE32-E72D297353CC}">
              <c16:uniqueId val="{00000002-ED5E-4389-B9D2-5D2EFD26FF1E}"/>
            </c:ext>
          </c:extLst>
        </c:ser>
        <c:ser>
          <c:idx val="3"/>
          <c:order val="3"/>
          <c:tx>
            <c:strRef>
              <c:f>Sheet1!$L$156</c:f>
              <c:strCache>
                <c:ptCount val="1"/>
                <c:pt idx="0">
                  <c:v>Year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Sheet1!$M$156:$X$156</c:f>
              <c:numCache>
                <c:formatCode>General</c:formatCode>
                <c:ptCount val="12"/>
                <c:pt idx="0">
                  <c:v>6906.666666666667</c:v>
                </c:pt>
                <c:pt idx="1">
                  <c:v>6892.5</c:v>
                </c:pt>
                <c:pt idx="2">
                  <c:v>6878.333333333333</c:v>
                </c:pt>
                <c:pt idx="3">
                  <c:v>6864.166666666667</c:v>
                </c:pt>
                <c:pt idx="4">
                  <c:v>6850</c:v>
                </c:pt>
                <c:pt idx="5">
                  <c:v>6835.833333333333</c:v>
                </c:pt>
                <c:pt idx="6">
                  <c:v>6821.666666666667</c:v>
                </c:pt>
                <c:pt idx="7">
                  <c:v>6807.5</c:v>
                </c:pt>
                <c:pt idx="8">
                  <c:v>6793.333333333333</c:v>
                </c:pt>
                <c:pt idx="9">
                  <c:v>6779.166666666667</c:v>
                </c:pt>
                <c:pt idx="10">
                  <c:v>6765</c:v>
                </c:pt>
                <c:pt idx="11">
                  <c:v>6750.833333333333</c:v>
                </c:pt>
              </c:numCache>
            </c:numRef>
          </c:val>
          <c:smooth val="0"/>
          <c:extLst>
            <c:ext xmlns:c16="http://schemas.microsoft.com/office/drawing/2014/chart" uri="{C3380CC4-5D6E-409C-BE32-E72D297353CC}">
              <c16:uniqueId val="{00000003-ED5E-4389-B9D2-5D2EFD26FF1E}"/>
            </c:ext>
          </c:extLst>
        </c:ser>
        <c:dLbls>
          <c:showLegendKey val="0"/>
          <c:showVal val="0"/>
          <c:showCatName val="0"/>
          <c:showSerName val="0"/>
          <c:showPercent val="0"/>
          <c:showBubbleSize val="0"/>
        </c:dLbls>
        <c:marker val="1"/>
        <c:smooth val="0"/>
        <c:axId val="85394144"/>
        <c:axId val="85394800"/>
      </c:lineChart>
      <c:catAx>
        <c:axId val="85394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4800"/>
        <c:crosses val="autoZero"/>
        <c:auto val="1"/>
        <c:lblAlgn val="ctr"/>
        <c:lblOffset val="100"/>
        <c:noMultiLvlLbl val="0"/>
      </c:catAx>
      <c:valAx>
        <c:axId val="853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94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55628</xdr:colOff>
      <xdr:row>185</xdr:row>
      <xdr:rowOff>186063</xdr:rowOff>
    </xdr:from>
    <xdr:to>
      <xdr:col>16</xdr:col>
      <xdr:colOff>408213</xdr:colOff>
      <xdr:row>209</xdr:row>
      <xdr:rowOff>156565</xdr:rowOff>
    </xdr:to>
    <xdr:graphicFrame macro="">
      <xdr:nvGraphicFramePr>
        <xdr:cNvPr id="3" name="Chart 2">
          <a:extLst>
            <a:ext uri="{FF2B5EF4-FFF2-40B4-BE49-F238E27FC236}">
              <a16:creationId xmlns:a16="http://schemas.microsoft.com/office/drawing/2014/main" id="{A8E172E3-E1DF-4F51-A884-EF0D25CD8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272144</xdr:colOff>
      <xdr:row>26</xdr:row>
      <xdr:rowOff>0</xdr:rowOff>
    </xdr:from>
    <xdr:to>
      <xdr:col>16</xdr:col>
      <xdr:colOff>625929</xdr:colOff>
      <xdr:row>42</xdr:row>
      <xdr:rowOff>176893</xdr:rowOff>
    </xdr:to>
    <xdr:graphicFrame macro="">
      <xdr:nvGraphicFramePr>
        <xdr:cNvPr id="4" name="Chart 3">
          <a:extLst>
            <a:ext uri="{FF2B5EF4-FFF2-40B4-BE49-F238E27FC236}">
              <a16:creationId xmlns:a16="http://schemas.microsoft.com/office/drawing/2014/main" id="{E063E431-DB67-471C-BA26-F4DAD4181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244928</xdr:colOff>
      <xdr:row>223</xdr:row>
      <xdr:rowOff>53145</xdr:rowOff>
    </xdr:from>
    <xdr:to>
      <xdr:col>17</xdr:col>
      <xdr:colOff>256134</xdr:colOff>
      <xdr:row>239</xdr:row>
      <xdr:rowOff>81642</xdr:rowOff>
    </xdr:to>
    <xdr:graphicFrame macro="">
      <xdr:nvGraphicFramePr>
        <xdr:cNvPr id="5" name="Chart 4">
          <a:extLst>
            <a:ext uri="{FF2B5EF4-FFF2-40B4-BE49-F238E27FC236}">
              <a16:creationId xmlns:a16="http://schemas.microsoft.com/office/drawing/2014/main" id="{D0D5B99A-0BDB-46FD-B0B4-9B1F32FA3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802821</xdr:colOff>
      <xdr:row>243</xdr:row>
      <xdr:rowOff>13608</xdr:rowOff>
    </xdr:from>
    <xdr:to>
      <xdr:col>7</xdr:col>
      <xdr:colOff>1401536</xdr:colOff>
      <xdr:row>262</xdr:row>
      <xdr:rowOff>122465</xdr:rowOff>
    </xdr:to>
    <xdr:graphicFrame macro="">
      <xdr:nvGraphicFramePr>
        <xdr:cNvPr id="8" name="Chart 7">
          <a:extLst>
            <a:ext uri="{FF2B5EF4-FFF2-40B4-BE49-F238E27FC236}">
              <a16:creationId xmlns:a16="http://schemas.microsoft.com/office/drawing/2014/main" id="{4345992C-42F2-4FF3-A2D2-AA9F3C8BC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204107</xdr:colOff>
      <xdr:row>158</xdr:row>
      <xdr:rowOff>131987</xdr:rowOff>
    </xdr:from>
    <xdr:to>
      <xdr:col>16</xdr:col>
      <xdr:colOff>449034</xdr:colOff>
      <xdr:row>174</xdr:row>
      <xdr:rowOff>40820</xdr:rowOff>
    </xdr:to>
    <xdr:graphicFrame macro="">
      <xdr:nvGraphicFramePr>
        <xdr:cNvPr id="10" name="Chart 9">
          <a:extLst>
            <a:ext uri="{FF2B5EF4-FFF2-40B4-BE49-F238E27FC236}">
              <a16:creationId xmlns:a16="http://schemas.microsoft.com/office/drawing/2014/main" id="{E35CFC15-0462-4F55-9888-A4A3E327A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xdr:col>
      <xdr:colOff>27215</xdr:colOff>
      <xdr:row>267</xdr:row>
      <xdr:rowOff>108857</xdr:rowOff>
    </xdr:from>
    <xdr:ext cx="7062107" cy="1537607"/>
    <xdr:sp macro="" textlink="">
      <xdr:nvSpPr>
        <xdr:cNvPr id="2" name="TextBox 1">
          <a:extLst>
            <a:ext uri="{FF2B5EF4-FFF2-40B4-BE49-F238E27FC236}">
              <a16:creationId xmlns:a16="http://schemas.microsoft.com/office/drawing/2014/main" id="{ACD4092D-D995-456C-8B41-2970555C25D5}"/>
            </a:ext>
          </a:extLst>
        </xdr:cNvPr>
        <xdr:cNvSpPr txBox="1"/>
      </xdr:nvSpPr>
      <xdr:spPr>
        <a:xfrm>
          <a:off x="204108" y="52537178"/>
          <a:ext cx="7062107" cy="1537607"/>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t>Worst case probability:</a:t>
          </a:r>
        </a:p>
        <a:p>
          <a:endParaRPr lang="en-IN" sz="2000" b="1"/>
        </a:p>
        <a:p>
          <a:r>
            <a:rPr lang="en-IN" sz="2000"/>
            <a:t>       </a:t>
          </a:r>
          <a:r>
            <a:rPr lang="en-IN" sz="2000" baseline="0"/>
            <a:t> P( worst ):  b(4, 4, 0.25) = 4C4 * (0.25)4 * (1-0.25)4-4 = </a:t>
          </a:r>
          <a:r>
            <a:rPr lang="en-IN" sz="2000" b="1" u="sng" baseline="0"/>
            <a:t>0.04</a:t>
          </a:r>
          <a:endParaRPr lang="en-IN" sz="2000" b="1" u="sng"/>
        </a:p>
      </xdr:txBody>
    </xdr:sp>
    <xdr:clientData/>
  </xdr:oneCellAnchor>
  <xdr:oneCellAnchor>
    <xdr:from>
      <xdr:col>1</xdr:col>
      <xdr:colOff>40821</xdr:colOff>
      <xdr:row>276</xdr:row>
      <xdr:rowOff>163286</xdr:rowOff>
    </xdr:from>
    <xdr:ext cx="7062107" cy="1537607"/>
    <xdr:sp macro="" textlink="">
      <xdr:nvSpPr>
        <xdr:cNvPr id="14" name="TextBox 13">
          <a:extLst>
            <a:ext uri="{FF2B5EF4-FFF2-40B4-BE49-F238E27FC236}">
              <a16:creationId xmlns:a16="http://schemas.microsoft.com/office/drawing/2014/main" id="{35BC2858-8DD4-4DCB-8D63-006DE4324127}"/>
            </a:ext>
          </a:extLst>
        </xdr:cNvPr>
        <xdr:cNvSpPr txBox="1"/>
      </xdr:nvSpPr>
      <xdr:spPr>
        <a:xfrm>
          <a:off x="217714" y="54306107"/>
          <a:ext cx="7062107" cy="1537607"/>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t>Best case probability:</a:t>
          </a:r>
        </a:p>
        <a:p>
          <a:endParaRPr lang="en-IN" sz="2000" b="1"/>
        </a:p>
        <a:p>
          <a:r>
            <a:rPr lang="en-IN" sz="2000"/>
            <a:t>       </a:t>
          </a:r>
          <a:r>
            <a:rPr lang="en-IN" sz="2000" baseline="0"/>
            <a:t> P( best ):  b(4, 4, 0.25) = 4C4 * (0.25)4 * (1-0.25)4-4 = </a:t>
          </a:r>
          <a:r>
            <a:rPr lang="en-IN" sz="2000" b="1" u="sng" baseline="0"/>
            <a:t>0.04</a:t>
          </a:r>
          <a:endParaRPr lang="en-IN" sz="2000" b="1" u="sng"/>
        </a:p>
      </xdr:txBody>
    </xdr:sp>
    <xdr:clientData/>
  </xdr:oneCellAnchor>
  <xdr:oneCellAnchor>
    <xdr:from>
      <xdr:col>1</xdr:col>
      <xdr:colOff>27214</xdr:colOff>
      <xdr:row>285</xdr:row>
      <xdr:rowOff>176893</xdr:rowOff>
    </xdr:from>
    <xdr:ext cx="7878536" cy="4789715"/>
    <xdr:sp macro="" textlink="">
      <xdr:nvSpPr>
        <xdr:cNvPr id="16" name="TextBox 15">
          <a:extLst>
            <a:ext uri="{FF2B5EF4-FFF2-40B4-BE49-F238E27FC236}">
              <a16:creationId xmlns:a16="http://schemas.microsoft.com/office/drawing/2014/main" id="{A39CEBE9-EB95-4CAD-B269-10A5E16A70EF}"/>
            </a:ext>
          </a:extLst>
        </xdr:cNvPr>
        <xdr:cNvSpPr txBox="1"/>
      </xdr:nvSpPr>
      <xdr:spPr>
        <a:xfrm>
          <a:off x="204107" y="56034214"/>
          <a:ext cx="7878536" cy="4789715"/>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t>Normal case probability:</a:t>
          </a:r>
        </a:p>
        <a:p>
          <a:endParaRPr lang="en-IN" sz="2000" b="1"/>
        </a:p>
        <a:p>
          <a:r>
            <a:rPr lang="en-IN" sz="2000"/>
            <a:t>      The probability of this scenario occurring is 0.66666 or 66.66%.</a:t>
          </a:r>
        </a:p>
        <a:p>
          <a:r>
            <a:rPr lang="en-IN" sz="2000"/>
            <a:t> </a:t>
          </a:r>
        </a:p>
        <a:p>
          <a:r>
            <a:rPr lang="en-IN" sz="2000"/>
            <a:t>Let:</a:t>
          </a:r>
        </a:p>
        <a:p>
          <a:r>
            <a:rPr lang="en-IN" sz="2000"/>
            <a:t>Y2 = probability of no change in rate in year 2.</a:t>
          </a:r>
        </a:p>
        <a:p>
          <a:r>
            <a:rPr lang="en-IN" sz="2000"/>
            <a:t>Y3 = probability of no change in rate in year 3.</a:t>
          </a:r>
        </a:p>
        <a:p>
          <a:r>
            <a:rPr lang="en-IN" sz="2000"/>
            <a:t>Y4 = probability of no change in rate in year 4.</a:t>
          </a:r>
        </a:p>
        <a:p>
          <a:r>
            <a:rPr lang="en-IN" sz="2000"/>
            <a:t>H = probability of no change in the value of the house.</a:t>
          </a:r>
        </a:p>
        <a:p>
          <a:r>
            <a:rPr lang="en-IN" sz="2000"/>
            <a:t>C = probability of this normal case occurring.</a:t>
          </a:r>
        </a:p>
        <a:p>
          <a:r>
            <a:rPr lang="en-IN" sz="2000"/>
            <a:t> </a:t>
          </a:r>
        </a:p>
        <a:p>
          <a:r>
            <a:rPr lang="en-IN" sz="2000"/>
            <a:t>P (normal scenario) = P (C) * [  P (Y2) + P (Y3) + P (Y4) + P (H) ]</a:t>
          </a:r>
        </a:p>
        <a:p>
          <a:r>
            <a:rPr lang="en-IN" sz="2000"/>
            <a:t>			  =   1/3  * [   0.50    +    0.50  +   0.50   + 0.5 ]</a:t>
          </a:r>
        </a:p>
        <a:p>
          <a:r>
            <a:rPr lang="en-IN" sz="2000"/>
            <a:t>			  =  </a:t>
          </a:r>
          <a:r>
            <a:rPr lang="en-IN" sz="2000" b="1" u="sng"/>
            <a:t>0.66666</a:t>
          </a:r>
        </a:p>
        <a:p>
          <a:endParaRPr lang="en-IN" sz="2000"/>
        </a:p>
      </xdr:txBody>
    </xdr:sp>
    <xdr:clientData/>
  </xdr:oneCellAnchor>
</xdr:wsDr>
</file>

<file path=xl/persons/person.xml><?xml version="1.0" encoding="utf-8"?>
<personList xmlns="http://schemas.microsoft.com/office/spreadsheetml/2018/threadedcomments" xmlns:x="http://schemas.openxmlformats.org/spreadsheetml/2006/main">
  <person displayName="Gokul KB" id="{EAA289A9-B4CB-4F37-9F78-E77301FC6E8F}" userId="a02bc734b12ab32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A9EF8-D5CF-4BB2-85F5-5948BFCC0DE4}">
  <dimension ref="A1:Z266"/>
  <sheetViews>
    <sheetView tabSelected="1" topLeftCell="A268" zoomScale="70" zoomScaleNormal="70" workbookViewId="0">
      <selection activeCell="L302" sqref="L302"/>
    </sheetView>
  </sheetViews>
  <sheetFormatPr defaultRowHeight="15" x14ac:dyDescent="0.25"/>
  <cols>
    <col min="1" max="1" width="2.7109375" customWidth="1"/>
    <col min="2" max="2" width="2.85546875" customWidth="1"/>
    <col min="3" max="3" width="3" style="13" customWidth="1"/>
    <col min="4" max="4" width="42.5703125" customWidth="1"/>
    <col min="5" max="5" width="24.85546875" customWidth="1"/>
    <col min="6" max="6" width="19.7109375" style="1" customWidth="1"/>
    <col min="7" max="7" width="3.85546875" customWidth="1"/>
    <col min="8" max="8" width="21.140625" customWidth="1"/>
    <col min="9" max="10" width="3.28515625" customWidth="1"/>
    <col min="11" max="11" width="3.42578125" style="45" customWidth="1"/>
    <col min="12" max="12" width="27.28515625" customWidth="1"/>
    <col min="13" max="13" width="11.85546875" customWidth="1"/>
    <col min="14" max="14" width="12.5703125" customWidth="1"/>
    <col min="15" max="15" width="11.85546875" customWidth="1"/>
    <col min="16" max="16" width="12.5703125" customWidth="1"/>
    <col min="17" max="18" width="12.42578125" customWidth="1"/>
    <col min="19" max="19" width="12" customWidth="1"/>
    <col min="20" max="20" width="11.140625" customWidth="1"/>
    <col min="21" max="21" width="12" customWidth="1"/>
    <col min="22" max="22" width="12.85546875" customWidth="1"/>
    <col min="23" max="23" width="13.140625" customWidth="1"/>
    <col min="24" max="24" width="14.140625" customWidth="1"/>
    <col min="25" max="25" width="18.28515625" customWidth="1"/>
    <col min="26" max="26" width="3.42578125" customWidth="1"/>
  </cols>
  <sheetData>
    <row r="1" spans="1:22" x14ac:dyDescent="0.25">
      <c r="A1" s="9"/>
      <c r="B1" s="9"/>
      <c r="C1" s="9"/>
      <c r="D1" s="9"/>
      <c r="E1" s="9"/>
      <c r="F1" s="10"/>
      <c r="G1" s="9"/>
      <c r="H1" s="9"/>
      <c r="I1" s="9"/>
      <c r="J1" s="9"/>
      <c r="K1" s="9"/>
      <c r="L1" s="9"/>
      <c r="M1" s="9"/>
      <c r="N1" s="9"/>
      <c r="O1" s="9"/>
      <c r="P1" s="9"/>
      <c r="Q1" s="9"/>
      <c r="R1" s="9"/>
      <c r="S1" s="9"/>
      <c r="T1" s="9"/>
      <c r="U1" s="9"/>
      <c r="V1" s="9"/>
    </row>
    <row r="2" spans="1:22" x14ac:dyDescent="0.25">
      <c r="A2" s="9"/>
      <c r="B2" s="9"/>
      <c r="C2" s="9"/>
      <c r="D2" s="104" t="s">
        <v>130</v>
      </c>
      <c r="E2" s="104"/>
      <c r="F2" s="104"/>
      <c r="G2" s="104"/>
      <c r="H2" s="104"/>
      <c r="I2" s="9"/>
      <c r="J2" s="9"/>
      <c r="K2" s="9"/>
      <c r="L2" s="9"/>
      <c r="M2" s="9"/>
      <c r="N2" s="9"/>
      <c r="O2" s="9"/>
      <c r="P2" s="9"/>
      <c r="Q2" s="9"/>
      <c r="R2" s="9"/>
      <c r="S2" s="9"/>
      <c r="T2" s="9"/>
      <c r="U2" s="9"/>
      <c r="V2" s="9"/>
    </row>
    <row r="3" spans="1:22" x14ac:dyDescent="0.25">
      <c r="A3" s="9"/>
      <c r="B3" s="9"/>
      <c r="C3" s="9"/>
      <c r="D3" s="104"/>
      <c r="E3" s="104"/>
      <c r="F3" s="104"/>
      <c r="G3" s="104"/>
      <c r="H3" s="104"/>
      <c r="I3" s="9"/>
      <c r="J3" s="9"/>
      <c r="K3" s="9"/>
      <c r="L3" s="9"/>
      <c r="M3" s="9"/>
      <c r="N3" s="9"/>
      <c r="O3" s="9"/>
      <c r="P3" s="9"/>
      <c r="Q3" s="9"/>
      <c r="R3" s="9"/>
      <c r="S3" s="9"/>
      <c r="T3" s="9"/>
      <c r="U3" s="9"/>
      <c r="V3" s="9"/>
    </row>
    <row r="4" spans="1:22" x14ac:dyDescent="0.25">
      <c r="A4" s="9"/>
      <c r="B4" s="9"/>
      <c r="C4" s="9"/>
      <c r="D4" s="104"/>
      <c r="E4" s="104"/>
      <c r="F4" s="104"/>
      <c r="G4" s="104"/>
      <c r="H4" s="104"/>
      <c r="I4" s="9"/>
      <c r="J4" s="9"/>
      <c r="K4" s="9"/>
      <c r="L4" s="9"/>
      <c r="M4" s="9"/>
      <c r="N4" s="9"/>
      <c r="O4" s="9"/>
      <c r="P4" s="9"/>
      <c r="Q4" s="9"/>
      <c r="R4" s="9"/>
      <c r="S4" s="9"/>
      <c r="T4" s="9"/>
      <c r="U4" s="9"/>
      <c r="V4" s="9"/>
    </row>
    <row r="5" spans="1:22" x14ac:dyDescent="0.25">
      <c r="A5" s="93"/>
      <c r="B5" s="93"/>
      <c r="C5" s="93"/>
      <c r="D5" s="93"/>
      <c r="E5" s="93"/>
      <c r="F5" s="93"/>
      <c r="G5" s="93"/>
      <c r="H5" s="93"/>
      <c r="I5" s="93"/>
      <c r="J5" s="93"/>
      <c r="K5" s="93"/>
      <c r="L5" s="93"/>
      <c r="M5" s="93"/>
      <c r="N5" s="93"/>
      <c r="O5" s="93"/>
      <c r="P5" s="93"/>
      <c r="Q5" s="93"/>
      <c r="R5" s="93"/>
      <c r="S5" s="93"/>
      <c r="T5" s="93"/>
      <c r="U5" s="9"/>
      <c r="V5" s="9"/>
    </row>
    <row r="6" spans="1:22" x14ac:dyDescent="0.25">
      <c r="A6" s="93"/>
      <c r="B6" s="93"/>
      <c r="C6" s="93"/>
      <c r="D6" s="93"/>
      <c r="E6" s="93"/>
      <c r="F6" s="93"/>
      <c r="G6" s="93"/>
      <c r="H6" s="93"/>
      <c r="I6" s="93"/>
      <c r="J6" s="93"/>
      <c r="K6" s="93"/>
      <c r="L6" s="93"/>
      <c r="M6" s="93"/>
      <c r="N6" s="93"/>
      <c r="O6" s="93"/>
      <c r="P6" s="93"/>
      <c r="Q6" s="93"/>
      <c r="R6" s="93"/>
      <c r="S6" s="93"/>
      <c r="T6" s="93"/>
      <c r="U6" s="9"/>
      <c r="V6" s="9"/>
    </row>
    <row r="7" spans="1:22" ht="19.5" customHeight="1" x14ac:dyDescent="0.25">
      <c r="A7" s="9"/>
      <c r="B7" s="9"/>
      <c r="C7" s="6"/>
      <c r="D7" s="6"/>
      <c r="E7" s="6"/>
      <c r="F7" s="7"/>
      <c r="G7" s="6"/>
      <c r="H7" s="108"/>
      <c r="I7" s="109" t="s">
        <v>128</v>
      </c>
      <c r="J7" s="110"/>
      <c r="K7" s="110"/>
      <c r="L7" s="110"/>
      <c r="M7" s="110"/>
      <c r="N7" s="110"/>
      <c r="O7" s="110"/>
      <c r="P7" s="110"/>
      <c r="Q7" s="110"/>
      <c r="R7" s="110"/>
      <c r="S7" s="110"/>
      <c r="T7" s="9"/>
      <c r="U7" s="9"/>
      <c r="V7" s="9"/>
    </row>
    <row r="8" spans="1:22" x14ac:dyDescent="0.25">
      <c r="A8" s="9"/>
      <c r="B8" s="9"/>
      <c r="C8" s="6"/>
      <c r="D8" s="4" t="s">
        <v>18</v>
      </c>
      <c r="E8" s="4"/>
      <c r="F8" s="5"/>
      <c r="G8" s="6"/>
      <c r="H8" s="108"/>
      <c r="I8" s="110"/>
      <c r="J8" s="110"/>
      <c r="K8" s="110"/>
      <c r="L8" s="110"/>
      <c r="M8" s="110"/>
      <c r="N8" s="110"/>
      <c r="O8" s="110"/>
      <c r="P8" s="110"/>
      <c r="Q8" s="110"/>
      <c r="R8" s="110"/>
      <c r="S8" s="110"/>
      <c r="T8" s="9"/>
      <c r="U8" s="9"/>
      <c r="V8" s="9"/>
    </row>
    <row r="9" spans="1:22" x14ac:dyDescent="0.25">
      <c r="A9" s="9"/>
      <c r="B9" s="9"/>
      <c r="C9" s="6"/>
      <c r="D9" s="13"/>
      <c r="E9" s="13"/>
      <c r="F9" s="14"/>
      <c r="G9" s="6"/>
      <c r="H9" s="108"/>
      <c r="I9" s="110"/>
      <c r="J9" s="110"/>
      <c r="K9" s="110"/>
      <c r="L9" s="110"/>
      <c r="M9" s="110"/>
      <c r="N9" s="110"/>
      <c r="O9" s="110"/>
      <c r="P9" s="110"/>
      <c r="Q9" s="110"/>
      <c r="R9" s="110"/>
      <c r="S9" s="110"/>
      <c r="T9" s="9"/>
      <c r="U9" s="9"/>
      <c r="V9" s="9"/>
    </row>
    <row r="10" spans="1:22" ht="23.25" x14ac:dyDescent="0.35">
      <c r="A10" s="9"/>
      <c r="B10" s="9"/>
      <c r="C10" s="6"/>
      <c r="D10" s="43" t="s">
        <v>24</v>
      </c>
      <c r="E10" s="9"/>
      <c r="F10" s="10"/>
      <c r="G10" s="6"/>
      <c r="H10" s="108"/>
      <c r="I10" s="110"/>
      <c r="J10" s="110"/>
      <c r="K10" s="110"/>
      <c r="L10" s="110"/>
      <c r="M10" s="110"/>
      <c r="N10" s="110"/>
      <c r="O10" s="110"/>
      <c r="P10" s="110"/>
      <c r="Q10" s="110"/>
      <c r="R10" s="110"/>
      <c r="S10" s="110"/>
      <c r="T10" s="9"/>
      <c r="U10" s="9"/>
      <c r="V10" s="9"/>
    </row>
    <row r="11" spans="1:22" x14ac:dyDescent="0.25">
      <c r="A11" s="9"/>
      <c r="B11" s="9"/>
      <c r="C11" s="6"/>
      <c r="D11" s="9"/>
      <c r="E11" s="9"/>
      <c r="F11" s="10"/>
      <c r="G11" s="6"/>
      <c r="H11" s="108"/>
      <c r="I11" s="20"/>
      <c r="J11" s="20"/>
      <c r="K11" s="20"/>
      <c r="L11" s="20"/>
      <c r="M11" s="20"/>
      <c r="N11" s="20"/>
      <c r="O11" s="20"/>
      <c r="P11" s="20"/>
      <c r="Q11" s="20"/>
      <c r="R11" s="20"/>
      <c r="S11" s="20"/>
      <c r="T11" s="9"/>
      <c r="U11" s="9"/>
      <c r="V11" s="9"/>
    </row>
    <row r="12" spans="1:22" x14ac:dyDescent="0.25">
      <c r="A12" s="9"/>
      <c r="B12" s="9"/>
      <c r="C12" s="6"/>
      <c r="D12" s="9" t="s">
        <v>79</v>
      </c>
      <c r="E12" s="9">
        <v>8500</v>
      </c>
      <c r="F12" s="10"/>
      <c r="G12" s="6"/>
      <c r="H12" s="108"/>
      <c r="I12" s="20"/>
      <c r="J12" s="9"/>
      <c r="K12" s="9"/>
      <c r="L12" s="9"/>
      <c r="M12" s="9"/>
      <c r="N12" s="9"/>
      <c r="O12" s="9"/>
      <c r="P12" s="9"/>
      <c r="Q12" s="9"/>
      <c r="R12" s="9"/>
      <c r="S12" s="20"/>
      <c r="T12" s="9"/>
      <c r="U12" s="9"/>
      <c r="V12" s="9"/>
    </row>
    <row r="13" spans="1:22" ht="15" customHeight="1" x14ac:dyDescent="0.25">
      <c r="A13" s="9"/>
      <c r="B13" s="9"/>
      <c r="C13" s="6"/>
      <c r="D13" s="9" t="s">
        <v>20</v>
      </c>
      <c r="E13" s="9">
        <v>4</v>
      </c>
      <c r="F13" s="10"/>
      <c r="G13" s="6"/>
      <c r="H13" s="108"/>
      <c r="I13" s="20"/>
      <c r="J13" s="9"/>
      <c r="K13" s="9"/>
      <c r="L13" s="115" t="s">
        <v>90</v>
      </c>
      <c r="M13" s="115"/>
      <c r="N13" s="115"/>
      <c r="O13" s="115"/>
      <c r="P13" s="115"/>
      <c r="Q13" s="115"/>
      <c r="R13" s="9"/>
      <c r="S13" s="20"/>
      <c r="T13" s="9"/>
      <c r="U13" s="9"/>
      <c r="V13" s="9"/>
    </row>
    <row r="14" spans="1:22" ht="15" customHeight="1" x14ac:dyDescent="0.25">
      <c r="A14" s="9"/>
      <c r="B14" s="9"/>
      <c r="C14" s="6"/>
      <c r="D14" s="9" t="s">
        <v>0</v>
      </c>
      <c r="E14" s="9">
        <v>48</v>
      </c>
      <c r="F14" s="10"/>
      <c r="G14" s="6"/>
      <c r="H14" s="108"/>
      <c r="I14" s="20"/>
      <c r="J14" s="9"/>
      <c r="K14" s="9"/>
      <c r="L14" s="115"/>
      <c r="M14" s="115"/>
      <c r="N14" s="115"/>
      <c r="O14" s="115"/>
      <c r="P14" s="115"/>
      <c r="Q14" s="115"/>
      <c r="R14" s="9"/>
      <c r="S14" s="20"/>
      <c r="T14" s="9"/>
      <c r="U14" s="9"/>
      <c r="V14" s="9"/>
    </row>
    <row r="15" spans="1:22" x14ac:dyDescent="0.25">
      <c r="A15" s="9"/>
      <c r="B15" s="9"/>
      <c r="C15" s="6"/>
      <c r="D15" s="9" t="s">
        <v>1</v>
      </c>
      <c r="E15" s="103">
        <v>0.02</v>
      </c>
      <c r="F15" s="10"/>
      <c r="G15" s="6"/>
      <c r="H15" s="108"/>
      <c r="I15" s="20"/>
      <c r="J15" s="9"/>
      <c r="K15" s="9"/>
      <c r="L15" s="9"/>
      <c r="M15" s="9"/>
      <c r="N15" s="9"/>
      <c r="O15" s="9"/>
      <c r="P15" s="9"/>
      <c r="Q15" s="9"/>
      <c r="R15" s="9"/>
      <c r="S15" s="20"/>
      <c r="T15" s="9"/>
      <c r="U15" s="9"/>
      <c r="V15" s="9"/>
    </row>
    <row r="16" spans="1:22" ht="13.5" customHeight="1" x14ac:dyDescent="0.25">
      <c r="A16" s="9"/>
      <c r="B16" s="9"/>
      <c r="C16" s="6"/>
      <c r="D16" s="9" t="s">
        <v>25</v>
      </c>
      <c r="E16" s="51" t="s">
        <v>26</v>
      </c>
      <c r="F16" s="10"/>
      <c r="G16" s="6"/>
      <c r="H16" s="108"/>
      <c r="I16" s="20"/>
      <c r="J16" s="9"/>
      <c r="K16" s="9"/>
      <c r="L16" s="116" t="s">
        <v>88</v>
      </c>
      <c r="M16" s="116"/>
      <c r="N16" s="116"/>
      <c r="O16" s="116"/>
      <c r="P16" s="116"/>
      <c r="Q16" s="116"/>
      <c r="R16" s="9"/>
      <c r="S16" s="20"/>
      <c r="T16" s="9"/>
      <c r="U16" s="9"/>
      <c r="V16" s="9"/>
    </row>
    <row r="17" spans="1:22" x14ac:dyDescent="0.25">
      <c r="A17" s="9"/>
      <c r="B17" s="9"/>
      <c r="C17" s="6"/>
      <c r="D17" s="9"/>
      <c r="E17" s="9"/>
      <c r="F17" s="10"/>
      <c r="G17" s="6"/>
      <c r="H17" s="108"/>
      <c r="I17" s="20"/>
      <c r="J17" s="9"/>
      <c r="K17" s="9"/>
      <c r="L17" s="9"/>
      <c r="M17" s="9"/>
      <c r="N17" s="9"/>
      <c r="O17" s="9"/>
      <c r="P17" s="9"/>
      <c r="Q17" s="9"/>
      <c r="R17" s="9"/>
      <c r="S17" s="20"/>
      <c r="T17" s="9"/>
      <c r="U17" s="9"/>
      <c r="V17" s="9"/>
    </row>
    <row r="18" spans="1:22" x14ac:dyDescent="0.25">
      <c r="A18" s="9"/>
      <c r="B18" s="9"/>
      <c r="C18" s="6"/>
      <c r="D18" s="13"/>
      <c r="E18" s="13"/>
      <c r="F18" s="14"/>
      <c r="G18" s="6"/>
      <c r="H18" s="108"/>
      <c r="I18" s="20"/>
      <c r="J18" s="9"/>
      <c r="K18" s="9"/>
      <c r="L18" s="9"/>
      <c r="M18" s="9"/>
      <c r="N18" s="9"/>
      <c r="O18" s="9"/>
      <c r="P18" s="9"/>
      <c r="Q18" s="9"/>
      <c r="R18" s="9"/>
      <c r="S18" s="20"/>
      <c r="T18" s="9"/>
      <c r="U18" s="9"/>
      <c r="V18" s="9"/>
    </row>
    <row r="19" spans="1:22" x14ac:dyDescent="0.25">
      <c r="A19" s="9"/>
      <c r="B19" s="9"/>
      <c r="C19" s="6"/>
      <c r="D19" s="16" t="s">
        <v>2</v>
      </c>
      <c r="E19" s="13"/>
      <c r="F19" s="14"/>
      <c r="G19" s="6"/>
      <c r="H19" s="108"/>
      <c r="I19" s="20"/>
      <c r="J19" s="9"/>
      <c r="K19" s="9"/>
      <c r="L19" s="9"/>
      <c r="M19" s="9"/>
      <c r="N19" s="9"/>
      <c r="O19" s="9"/>
      <c r="P19" s="9"/>
      <c r="Q19" s="9"/>
      <c r="R19" s="9"/>
      <c r="S19" s="20"/>
      <c r="T19" s="9"/>
      <c r="U19" s="9"/>
      <c r="V19" s="9"/>
    </row>
    <row r="20" spans="1:22" x14ac:dyDescent="0.25">
      <c r="A20" s="9"/>
      <c r="B20" s="9"/>
      <c r="C20" s="6"/>
      <c r="D20" s="13" t="s">
        <v>12</v>
      </c>
      <c r="E20" s="13" t="str">
        <f ca="1">_xlfn.FORMULATEXT(F20)</f>
        <v>=E12</v>
      </c>
      <c r="F20" s="14">
        <f>E12</f>
        <v>8500</v>
      </c>
      <c r="G20" s="6"/>
      <c r="H20" s="108"/>
      <c r="I20" s="20"/>
      <c r="J20" s="9"/>
      <c r="K20" s="58"/>
      <c r="L20" s="58"/>
      <c r="M20" s="58"/>
      <c r="N20" s="58"/>
      <c r="O20" s="58"/>
      <c r="P20" s="58"/>
      <c r="Q20" s="58"/>
      <c r="R20" s="9"/>
      <c r="S20" s="20"/>
      <c r="T20" s="9"/>
      <c r="U20" s="9"/>
      <c r="V20" s="9"/>
    </row>
    <row r="21" spans="1:22" ht="15.75" x14ac:dyDescent="0.25">
      <c r="A21" s="9"/>
      <c r="B21" s="9"/>
      <c r="C21" s="6"/>
      <c r="D21" s="13" t="s">
        <v>13</v>
      </c>
      <c r="E21" s="13" t="str">
        <f ca="1">_xlfn.FORMULATEXT(F21)</f>
        <v>=E12*12</v>
      </c>
      <c r="F21" s="14">
        <f>E12*12</f>
        <v>102000</v>
      </c>
      <c r="G21" s="6"/>
      <c r="H21" s="108"/>
      <c r="I21" s="20"/>
      <c r="J21" s="9"/>
      <c r="K21" s="58"/>
      <c r="L21" s="55" t="s">
        <v>80</v>
      </c>
      <c r="M21" s="56" t="s">
        <v>2</v>
      </c>
      <c r="N21" s="56" t="s">
        <v>46</v>
      </c>
      <c r="O21" s="56" t="s">
        <v>81</v>
      </c>
      <c r="P21" s="56" t="s">
        <v>7</v>
      </c>
      <c r="Q21" s="58"/>
      <c r="R21" s="9"/>
      <c r="S21" s="20"/>
      <c r="T21" s="9"/>
      <c r="U21" s="9"/>
      <c r="V21" s="9"/>
    </row>
    <row r="22" spans="1:22" x14ac:dyDescent="0.25">
      <c r="A22" s="9"/>
      <c r="B22" s="9"/>
      <c r="C22" s="6"/>
      <c r="D22" s="13"/>
      <c r="E22" s="13"/>
      <c r="F22" s="14"/>
      <c r="G22" s="6"/>
      <c r="H22" s="108"/>
      <c r="I22" s="20"/>
      <c r="J22" s="9"/>
      <c r="K22" s="58"/>
      <c r="L22" s="52"/>
      <c r="M22" s="52"/>
      <c r="N22" s="52"/>
      <c r="O22" s="52"/>
      <c r="P22" s="52"/>
      <c r="Q22" s="58"/>
      <c r="R22" s="9"/>
      <c r="S22" s="20"/>
      <c r="T22" s="9"/>
      <c r="U22" s="9"/>
      <c r="V22" s="9"/>
    </row>
    <row r="23" spans="1:22" x14ac:dyDescent="0.25">
      <c r="A23" s="9"/>
      <c r="B23" s="9"/>
      <c r="C23" s="6"/>
      <c r="D23" s="16" t="s">
        <v>4</v>
      </c>
      <c r="E23" s="13"/>
      <c r="F23" s="14"/>
      <c r="G23" s="6"/>
      <c r="H23" s="108"/>
      <c r="I23" s="20"/>
      <c r="J23" s="9"/>
      <c r="K23" s="58"/>
      <c r="L23" s="54" t="s">
        <v>82</v>
      </c>
      <c r="M23" s="53">
        <f>F20</f>
        <v>8500</v>
      </c>
      <c r="N23" s="53">
        <f>F25</f>
        <v>8670</v>
      </c>
      <c r="O23" s="53">
        <f>F30</f>
        <v>8843.4</v>
      </c>
      <c r="P23" s="53">
        <f>F35</f>
        <v>9020.268</v>
      </c>
      <c r="Q23" s="58"/>
      <c r="R23" s="9"/>
      <c r="S23" s="20"/>
      <c r="T23" s="9"/>
      <c r="U23" s="9"/>
      <c r="V23" s="9"/>
    </row>
    <row r="24" spans="1:22" x14ac:dyDescent="0.25">
      <c r="A24" s="9"/>
      <c r="B24" s="9"/>
      <c r="C24" s="6"/>
      <c r="D24" s="13" t="s">
        <v>5</v>
      </c>
      <c r="E24" s="13" t="str">
        <f ca="1">_xlfn.FORMULATEXT(F24)</f>
        <v>=F20*E15</v>
      </c>
      <c r="F24" s="14">
        <f>F20*E15</f>
        <v>170</v>
      </c>
      <c r="G24" s="6"/>
      <c r="H24" s="108"/>
      <c r="I24" s="20"/>
      <c r="J24" s="9"/>
      <c r="K24" s="58"/>
      <c r="L24" s="58"/>
      <c r="M24" s="58"/>
      <c r="N24" s="58"/>
      <c r="O24" s="58"/>
      <c r="P24" s="58"/>
      <c r="Q24" s="58"/>
      <c r="R24" s="9"/>
      <c r="S24" s="20"/>
      <c r="T24" s="9"/>
      <c r="U24" s="9"/>
      <c r="V24" s="9"/>
    </row>
    <row r="25" spans="1:22" x14ac:dyDescent="0.25">
      <c r="A25" s="9"/>
      <c r="B25" s="9"/>
      <c r="C25" s="6"/>
      <c r="D25" s="13" t="s">
        <v>9</v>
      </c>
      <c r="E25" s="13" t="str">
        <f ca="1">_xlfn.FORMULATEXT(F25)</f>
        <v>=F20+F24</v>
      </c>
      <c r="F25" s="14">
        <f>F20+F24</f>
        <v>8670</v>
      </c>
      <c r="G25" s="6"/>
      <c r="H25" s="108"/>
      <c r="I25" s="20"/>
      <c r="J25" s="9"/>
      <c r="K25" s="9"/>
      <c r="L25" s="9"/>
      <c r="M25" s="9"/>
      <c r="N25" s="9"/>
      <c r="O25" s="9"/>
      <c r="P25" s="9"/>
      <c r="Q25" s="9"/>
      <c r="R25" s="9"/>
      <c r="S25" s="20"/>
      <c r="T25" s="9"/>
      <c r="U25" s="9"/>
      <c r="V25" s="9"/>
    </row>
    <row r="26" spans="1:22" x14ac:dyDescent="0.25">
      <c r="A26" s="9"/>
      <c r="B26" s="9"/>
      <c r="C26" s="6"/>
      <c r="D26" s="13" t="s">
        <v>14</v>
      </c>
      <c r="E26" s="13" t="str">
        <f ca="1">_xlfn.FORMULATEXT(F26)</f>
        <v>=F25*12</v>
      </c>
      <c r="F26" s="14">
        <f>F25*12</f>
        <v>104040</v>
      </c>
      <c r="G26" s="6"/>
      <c r="H26" s="108"/>
      <c r="I26" s="20"/>
      <c r="J26" s="9"/>
      <c r="K26" s="9"/>
      <c r="L26" s="9"/>
      <c r="M26" s="9"/>
      <c r="N26" s="9"/>
      <c r="O26" s="9"/>
      <c r="P26" s="9"/>
      <c r="Q26" s="9"/>
      <c r="R26" s="9"/>
      <c r="S26" s="20"/>
      <c r="T26" s="9"/>
      <c r="U26" s="9"/>
      <c r="V26" s="9"/>
    </row>
    <row r="27" spans="1:22" x14ac:dyDescent="0.25">
      <c r="A27" s="9"/>
      <c r="B27" s="9"/>
      <c r="C27" s="6"/>
      <c r="D27" s="13"/>
      <c r="E27" s="13"/>
      <c r="F27" s="14"/>
      <c r="G27" s="6"/>
      <c r="H27" s="108"/>
      <c r="I27" s="20"/>
      <c r="J27" s="9"/>
      <c r="K27" s="9"/>
      <c r="L27" s="9"/>
      <c r="M27" s="9"/>
      <c r="N27" s="9"/>
      <c r="O27" s="9"/>
      <c r="P27" s="9"/>
      <c r="Q27" s="9"/>
      <c r="R27" s="9"/>
      <c r="S27" s="20"/>
      <c r="T27" s="9"/>
      <c r="U27" s="9"/>
      <c r="V27" s="9"/>
    </row>
    <row r="28" spans="1:22" x14ac:dyDescent="0.25">
      <c r="A28" s="9"/>
      <c r="B28" s="9"/>
      <c r="C28" s="6"/>
      <c r="D28" s="16" t="s">
        <v>3</v>
      </c>
      <c r="E28" s="13"/>
      <c r="F28" s="14"/>
      <c r="G28" s="6"/>
      <c r="H28" s="108"/>
      <c r="I28" s="20"/>
      <c r="J28" s="9"/>
      <c r="K28" s="9"/>
      <c r="L28" s="9"/>
      <c r="M28" s="9"/>
      <c r="N28" s="9"/>
      <c r="O28" s="9"/>
      <c r="P28" s="9"/>
      <c r="Q28" s="9"/>
      <c r="R28" s="9"/>
      <c r="S28" s="20"/>
      <c r="T28" s="9"/>
      <c r="U28" s="9"/>
      <c r="V28" s="9"/>
    </row>
    <row r="29" spans="1:22" x14ac:dyDescent="0.25">
      <c r="A29" s="9"/>
      <c r="B29" s="9"/>
      <c r="C29" s="6"/>
      <c r="D29" s="13" t="s">
        <v>6</v>
      </c>
      <c r="E29" s="13" t="str">
        <f ca="1">_xlfn.FORMULATEXT(F29)</f>
        <v>=F25*E15</v>
      </c>
      <c r="F29" s="14">
        <f>F25*E15</f>
        <v>173.4</v>
      </c>
      <c r="G29" s="6"/>
      <c r="H29" s="108"/>
      <c r="I29" s="20"/>
      <c r="J29" s="9"/>
      <c r="K29" s="9"/>
      <c r="L29" s="9"/>
      <c r="M29" s="9"/>
      <c r="N29" s="9"/>
      <c r="O29" s="9"/>
      <c r="P29" s="9"/>
      <c r="Q29" s="9"/>
      <c r="R29" s="9"/>
      <c r="S29" s="20"/>
      <c r="T29" s="9"/>
      <c r="U29" s="9"/>
      <c r="V29" s="9"/>
    </row>
    <row r="30" spans="1:22" x14ac:dyDescent="0.25">
      <c r="A30" s="9"/>
      <c r="B30" s="9"/>
      <c r="C30" s="6"/>
      <c r="D30" s="13" t="s">
        <v>10</v>
      </c>
      <c r="E30" s="13" t="str">
        <f ca="1">_xlfn.FORMULATEXT(F30)</f>
        <v>=F25+F29</v>
      </c>
      <c r="F30" s="14">
        <f>F25+F29</f>
        <v>8843.4</v>
      </c>
      <c r="G30" s="6"/>
      <c r="H30" s="108"/>
      <c r="I30" s="20"/>
      <c r="J30" s="9"/>
      <c r="K30" s="9"/>
      <c r="L30" s="9"/>
      <c r="M30" s="9"/>
      <c r="N30" s="9"/>
      <c r="O30" s="9"/>
      <c r="P30" s="9"/>
      <c r="Q30" s="9"/>
      <c r="R30" s="9"/>
      <c r="S30" s="20"/>
      <c r="T30" s="9"/>
      <c r="U30" s="9"/>
      <c r="V30" s="9"/>
    </row>
    <row r="31" spans="1:22" x14ac:dyDescent="0.25">
      <c r="A31" s="9"/>
      <c r="B31" s="9"/>
      <c r="C31" s="6"/>
      <c r="D31" s="13" t="s">
        <v>15</v>
      </c>
      <c r="E31" s="13" t="str">
        <f ca="1">_xlfn.FORMULATEXT(F31)</f>
        <v>=F30*12</v>
      </c>
      <c r="F31" s="14">
        <f>F30*12</f>
        <v>106120.79999999999</v>
      </c>
      <c r="G31" s="6"/>
      <c r="H31" s="108"/>
      <c r="I31" s="20"/>
      <c r="J31" s="9"/>
      <c r="K31" s="9"/>
      <c r="L31" s="9"/>
      <c r="M31" s="9"/>
      <c r="N31" s="9"/>
      <c r="O31" s="9"/>
      <c r="P31" s="9"/>
      <c r="Q31" s="9"/>
      <c r="R31" s="9"/>
      <c r="S31" s="20"/>
      <c r="T31" s="9"/>
      <c r="U31" s="9"/>
      <c r="V31" s="9"/>
    </row>
    <row r="32" spans="1:22" x14ac:dyDescent="0.25">
      <c r="A32" s="9"/>
      <c r="B32" s="9"/>
      <c r="C32" s="6"/>
      <c r="D32" s="13"/>
      <c r="E32" s="13"/>
      <c r="F32" s="14"/>
      <c r="G32" s="6"/>
      <c r="H32" s="108"/>
      <c r="I32" s="20"/>
      <c r="J32" s="9"/>
      <c r="K32" s="9"/>
      <c r="L32" s="9"/>
      <c r="M32" s="9"/>
      <c r="N32" s="9"/>
      <c r="O32" s="9"/>
      <c r="P32" s="9"/>
      <c r="Q32" s="9"/>
      <c r="R32" s="9"/>
      <c r="S32" s="20"/>
      <c r="T32" s="9"/>
      <c r="U32" s="9"/>
      <c r="V32" s="9"/>
    </row>
    <row r="33" spans="1:26" x14ac:dyDescent="0.25">
      <c r="A33" s="9"/>
      <c r="B33" s="9"/>
      <c r="C33" s="6"/>
      <c r="D33" s="16" t="s">
        <v>7</v>
      </c>
      <c r="E33" s="13"/>
      <c r="F33" s="14"/>
      <c r="G33" s="6"/>
      <c r="H33" s="108"/>
      <c r="I33" s="20"/>
      <c r="J33" s="9"/>
      <c r="K33" s="9"/>
      <c r="L33" s="9"/>
      <c r="M33" s="9"/>
      <c r="N33" s="9"/>
      <c r="O33" s="9"/>
      <c r="P33" s="9"/>
      <c r="Q33" s="9"/>
      <c r="R33" s="9"/>
      <c r="S33" s="20"/>
      <c r="T33" s="9"/>
      <c r="U33" s="9"/>
      <c r="V33" s="9"/>
    </row>
    <row r="34" spans="1:26" x14ac:dyDescent="0.25">
      <c r="A34" s="9"/>
      <c r="B34" s="9"/>
      <c r="C34" s="6"/>
      <c r="D34" s="13" t="s">
        <v>8</v>
      </c>
      <c r="E34" s="13" t="str">
        <f ca="1">_xlfn.FORMULATEXT(F34)</f>
        <v>=F30*E15</v>
      </c>
      <c r="F34" s="14">
        <f>F30*E15</f>
        <v>176.86799999999999</v>
      </c>
      <c r="G34" s="6"/>
      <c r="H34" s="108"/>
      <c r="I34" s="20"/>
      <c r="J34" s="9"/>
      <c r="K34" s="9"/>
      <c r="L34" s="9"/>
      <c r="M34" s="9"/>
      <c r="N34" s="9"/>
      <c r="O34" s="9"/>
      <c r="P34" s="9"/>
      <c r="Q34" s="9"/>
      <c r="R34" s="9"/>
      <c r="S34" s="20"/>
      <c r="T34" s="9"/>
      <c r="U34" s="9"/>
      <c r="V34" s="9"/>
    </row>
    <row r="35" spans="1:26" x14ac:dyDescent="0.25">
      <c r="A35" s="9"/>
      <c r="B35" s="9"/>
      <c r="C35" s="6"/>
      <c r="D35" s="13" t="s">
        <v>11</v>
      </c>
      <c r="E35" s="13" t="str">
        <f ca="1">_xlfn.FORMULATEXT(F35)</f>
        <v>=F30+F34</v>
      </c>
      <c r="F35" s="14">
        <f>F30+F34</f>
        <v>9020.268</v>
      </c>
      <c r="G35" s="6"/>
      <c r="H35" s="108"/>
      <c r="I35" s="20"/>
      <c r="J35" s="9"/>
      <c r="K35" s="9"/>
      <c r="L35" s="9"/>
      <c r="M35" s="9"/>
      <c r="N35" s="9"/>
      <c r="O35" s="9"/>
      <c r="P35" s="9"/>
      <c r="Q35" s="9"/>
      <c r="R35" s="9"/>
      <c r="S35" s="20"/>
      <c r="T35" s="9"/>
      <c r="U35" s="9"/>
      <c r="V35" s="9"/>
    </row>
    <row r="36" spans="1:26" x14ac:dyDescent="0.25">
      <c r="A36" s="9"/>
      <c r="B36" s="9"/>
      <c r="C36" s="6"/>
      <c r="D36" s="13" t="s">
        <v>16</v>
      </c>
      <c r="E36" s="13" t="str">
        <f ca="1">_xlfn.FORMULATEXT(F36)</f>
        <v>=F35*12</v>
      </c>
      <c r="F36" s="14">
        <f>F35*12</f>
        <v>108243.216</v>
      </c>
      <c r="G36" s="6"/>
      <c r="H36" s="108"/>
      <c r="I36" s="20"/>
      <c r="J36" s="9"/>
      <c r="K36" s="9"/>
      <c r="L36" s="9"/>
      <c r="M36" s="9"/>
      <c r="N36" s="9"/>
      <c r="O36" s="9"/>
      <c r="P36" s="9"/>
      <c r="Q36" s="9"/>
      <c r="R36" s="9"/>
      <c r="S36" s="20"/>
      <c r="T36" s="9"/>
      <c r="U36" s="9"/>
      <c r="V36" s="9"/>
    </row>
    <row r="37" spans="1:26" x14ac:dyDescent="0.25">
      <c r="A37" s="9"/>
      <c r="B37" s="9"/>
      <c r="C37" s="6"/>
      <c r="D37" s="13"/>
      <c r="E37" s="13"/>
      <c r="F37" s="14"/>
      <c r="G37" s="6"/>
      <c r="H37" s="108"/>
      <c r="I37" s="20"/>
      <c r="J37" s="9"/>
      <c r="K37" s="9"/>
      <c r="L37" s="9"/>
      <c r="M37" s="9"/>
      <c r="N37" s="9"/>
      <c r="O37" s="9"/>
      <c r="P37" s="9"/>
      <c r="Q37" s="9"/>
      <c r="R37" s="9"/>
      <c r="S37" s="20"/>
      <c r="T37" s="9"/>
      <c r="U37" s="9"/>
      <c r="V37" s="9"/>
    </row>
    <row r="38" spans="1:26" x14ac:dyDescent="0.25">
      <c r="A38" s="9"/>
      <c r="B38" s="9"/>
      <c r="C38" s="6"/>
      <c r="D38" s="16" t="s">
        <v>21</v>
      </c>
      <c r="E38" s="13" t="str">
        <f ca="1">_xlfn.FORMULATEXT(F38)</f>
        <v>=F21+F26+F31+F36</v>
      </c>
      <c r="F38" s="14">
        <f>F21+F26+F31+F36</f>
        <v>420404.016</v>
      </c>
      <c r="G38" s="6"/>
      <c r="H38" s="108"/>
      <c r="I38" s="20"/>
      <c r="J38" s="9"/>
      <c r="K38" s="9"/>
      <c r="L38" s="9"/>
      <c r="M38" s="9"/>
      <c r="N38" s="9"/>
      <c r="O38" s="9"/>
      <c r="P38" s="9"/>
      <c r="Q38" s="9"/>
      <c r="R38" s="9"/>
      <c r="S38" s="20"/>
      <c r="T38" s="9"/>
      <c r="U38" s="9"/>
      <c r="V38" s="9"/>
    </row>
    <row r="39" spans="1:26" x14ac:dyDescent="0.25">
      <c r="A39" s="9"/>
      <c r="B39" s="9"/>
      <c r="C39" s="6"/>
      <c r="D39" s="13" t="s">
        <v>17</v>
      </c>
      <c r="E39" s="13" t="str">
        <f ca="1">_xlfn.FORMULATEXT(F39)</f>
        <v>=(F35*0.02)+F35</v>
      </c>
      <c r="F39" s="14">
        <f>(F35*0.02)+F35</f>
        <v>9200.6733600000007</v>
      </c>
      <c r="G39" s="6"/>
      <c r="H39" s="108"/>
      <c r="I39" s="20"/>
      <c r="J39" s="9"/>
      <c r="K39" s="9"/>
      <c r="L39" s="9"/>
      <c r="M39" s="9"/>
      <c r="N39" s="9"/>
      <c r="O39" s="9"/>
      <c r="P39" s="9"/>
      <c r="Q39" s="9"/>
      <c r="R39" s="9"/>
      <c r="S39" s="20"/>
      <c r="T39" s="9"/>
      <c r="U39" s="9"/>
      <c r="V39" s="9"/>
    </row>
    <row r="40" spans="1:26" x14ac:dyDescent="0.25">
      <c r="A40" s="9"/>
      <c r="B40" s="9"/>
      <c r="C40" s="6"/>
      <c r="D40" s="13"/>
      <c r="E40" s="13"/>
      <c r="F40" s="14"/>
      <c r="G40" s="6"/>
      <c r="H40" s="108"/>
      <c r="I40" s="20"/>
      <c r="J40" s="9"/>
      <c r="K40" s="9"/>
      <c r="L40" s="9"/>
      <c r="M40" s="9"/>
      <c r="N40" s="9"/>
      <c r="O40" s="9"/>
      <c r="P40" s="9"/>
      <c r="Q40" s="9"/>
      <c r="R40" s="9"/>
      <c r="S40" s="20"/>
      <c r="T40" s="9"/>
      <c r="U40" s="9"/>
      <c r="V40" s="9"/>
    </row>
    <row r="41" spans="1:26" x14ac:dyDescent="0.25">
      <c r="A41" s="9"/>
      <c r="B41" s="9"/>
      <c r="C41" s="6"/>
      <c r="D41" s="2"/>
      <c r="E41" s="2"/>
      <c r="F41" s="3"/>
      <c r="G41" s="6"/>
      <c r="H41" s="108"/>
      <c r="I41" s="20"/>
      <c r="J41" s="9"/>
      <c r="K41" s="9"/>
      <c r="L41" s="9"/>
      <c r="M41" s="9"/>
      <c r="N41" s="9"/>
      <c r="O41" s="9"/>
      <c r="P41" s="9"/>
      <c r="Q41" s="9"/>
      <c r="R41" s="9"/>
      <c r="S41" s="20"/>
      <c r="T41" s="9"/>
      <c r="U41" s="9"/>
      <c r="V41" s="9"/>
    </row>
    <row r="42" spans="1:26" ht="18.75" x14ac:dyDescent="0.3">
      <c r="A42" s="9"/>
      <c r="B42" s="9"/>
      <c r="C42" s="6"/>
      <c r="D42" s="8" t="s">
        <v>22</v>
      </c>
      <c r="E42" s="9" t="str">
        <f ca="1">_xlfn.FORMULATEXT(F42)</f>
        <v>=F38+F39</v>
      </c>
      <c r="F42" s="10">
        <f>F38+F39</f>
        <v>429604.68936000002</v>
      </c>
      <c r="G42" s="6"/>
      <c r="H42" s="108"/>
      <c r="I42" s="20"/>
      <c r="J42" s="9"/>
      <c r="K42" s="9"/>
      <c r="L42" s="9"/>
      <c r="M42" s="9"/>
      <c r="N42" s="9"/>
      <c r="O42" s="9"/>
      <c r="P42" s="9"/>
      <c r="Q42" s="9"/>
      <c r="R42" s="9"/>
      <c r="S42" s="20"/>
      <c r="T42" s="9"/>
      <c r="U42" s="9"/>
      <c r="V42" s="9"/>
    </row>
    <row r="43" spans="1:26" x14ac:dyDescent="0.25">
      <c r="A43" s="9"/>
      <c r="B43" s="9"/>
      <c r="C43" s="6"/>
      <c r="D43" s="2"/>
      <c r="E43" s="2"/>
      <c r="F43" s="3"/>
      <c r="G43" s="6"/>
      <c r="H43" s="108"/>
      <c r="I43" s="20"/>
      <c r="J43" s="9"/>
      <c r="K43" s="9"/>
      <c r="L43" s="9"/>
      <c r="M43" s="9"/>
      <c r="N43" s="9"/>
      <c r="O43" s="9"/>
      <c r="P43" s="9"/>
      <c r="Q43" s="9"/>
      <c r="R43" s="9"/>
      <c r="S43" s="20"/>
      <c r="T43" s="9"/>
      <c r="U43" s="9"/>
      <c r="V43" s="9"/>
    </row>
    <row r="44" spans="1:26" x14ac:dyDescent="0.25">
      <c r="A44" s="9"/>
      <c r="B44" s="9"/>
      <c r="C44" s="6"/>
      <c r="D44" s="6"/>
      <c r="E44" s="6"/>
      <c r="F44" s="7"/>
      <c r="G44" s="6"/>
      <c r="H44" s="108"/>
      <c r="I44" s="20"/>
      <c r="J44" s="9"/>
      <c r="K44" s="9"/>
      <c r="L44" s="9"/>
      <c r="M44" s="9"/>
      <c r="N44" s="9"/>
      <c r="O44" s="9"/>
      <c r="P44" s="9"/>
      <c r="Q44" s="9"/>
      <c r="R44" s="9"/>
      <c r="S44" s="20"/>
      <c r="T44" s="9"/>
      <c r="U44" s="9"/>
      <c r="V44" s="9"/>
    </row>
    <row r="45" spans="1:26" x14ac:dyDescent="0.25">
      <c r="A45" s="9"/>
      <c r="B45" s="9"/>
      <c r="C45" s="9"/>
      <c r="D45" s="9"/>
      <c r="E45" s="9"/>
      <c r="F45" s="10"/>
      <c r="G45" s="9"/>
      <c r="H45" s="108"/>
      <c r="I45" s="20"/>
      <c r="J45" s="9"/>
      <c r="K45" s="9"/>
      <c r="L45" s="9"/>
      <c r="M45" s="9"/>
      <c r="N45" s="9"/>
      <c r="O45" s="9"/>
      <c r="P45" s="9"/>
      <c r="Q45" s="9"/>
      <c r="R45" s="9"/>
      <c r="S45" s="20"/>
      <c r="T45" s="9"/>
      <c r="U45" s="9"/>
      <c r="V45" s="9"/>
    </row>
    <row r="46" spans="1:26" x14ac:dyDescent="0.25">
      <c r="A46" s="9"/>
      <c r="B46" s="60"/>
      <c r="C46" s="60"/>
      <c r="D46" s="60"/>
      <c r="E46" s="60"/>
      <c r="F46" s="61"/>
      <c r="G46" s="60"/>
      <c r="H46" s="60"/>
      <c r="I46" s="60"/>
      <c r="J46" s="60"/>
      <c r="K46" s="60"/>
      <c r="L46" s="60"/>
      <c r="M46" s="60"/>
      <c r="N46" s="60"/>
      <c r="O46" s="60"/>
      <c r="P46" s="60"/>
      <c r="Q46" s="60"/>
      <c r="R46" s="60"/>
      <c r="S46" s="60"/>
      <c r="T46" s="60"/>
      <c r="U46" s="60"/>
      <c r="V46" s="60"/>
      <c r="W46" s="60"/>
      <c r="X46" s="60"/>
      <c r="Y46" s="60"/>
      <c r="Z46" s="60"/>
    </row>
    <row r="47" spans="1:26" ht="15" customHeight="1" x14ac:dyDescent="0.25">
      <c r="A47" s="9"/>
      <c r="B47" s="9"/>
      <c r="C47" s="9"/>
      <c r="D47" s="9"/>
      <c r="E47" s="9"/>
      <c r="F47" s="10"/>
      <c r="G47" s="9"/>
      <c r="H47" s="91"/>
      <c r="I47" s="92"/>
      <c r="J47" s="92"/>
      <c r="K47" s="92"/>
      <c r="L47" s="92"/>
      <c r="M47" s="92"/>
      <c r="N47" s="92"/>
      <c r="O47" s="92"/>
      <c r="P47" s="92"/>
      <c r="Q47" s="92"/>
      <c r="R47" s="92"/>
      <c r="S47" s="92"/>
      <c r="T47" s="9"/>
      <c r="U47" s="9"/>
      <c r="V47" s="9"/>
      <c r="W47" s="9"/>
      <c r="X47" s="9"/>
      <c r="Y47" s="9"/>
      <c r="Z47" s="60"/>
    </row>
    <row r="48" spans="1:26" ht="15" customHeight="1" x14ac:dyDescent="0.25">
      <c r="A48" s="9"/>
      <c r="B48" s="9"/>
      <c r="C48" s="9"/>
      <c r="D48" s="9"/>
      <c r="E48" s="9"/>
      <c r="F48" s="10"/>
      <c r="G48" s="9"/>
      <c r="H48" s="91"/>
      <c r="I48" s="92"/>
      <c r="J48" s="92"/>
      <c r="K48" s="92"/>
      <c r="L48" s="92"/>
      <c r="M48" s="92"/>
      <c r="N48" s="92"/>
      <c r="O48" s="92"/>
      <c r="P48" s="92"/>
      <c r="Q48" s="92"/>
      <c r="R48" s="92"/>
      <c r="S48" s="92"/>
      <c r="T48" s="9"/>
      <c r="U48" s="9"/>
      <c r="V48" s="9"/>
      <c r="W48" s="9"/>
      <c r="X48" s="9"/>
      <c r="Y48" s="9"/>
      <c r="Z48" s="60"/>
    </row>
    <row r="49" spans="1:26" ht="15" customHeight="1" x14ac:dyDescent="0.25">
      <c r="A49" s="9"/>
      <c r="B49" s="9"/>
      <c r="C49" s="9"/>
      <c r="D49" s="112" t="s">
        <v>127</v>
      </c>
      <c r="E49" s="113"/>
      <c r="F49" s="113"/>
      <c r="G49" s="113"/>
      <c r="H49" s="113"/>
      <c r="I49" s="113"/>
      <c r="J49" s="113"/>
      <c r="K49" s="113"/>
      <c r="L49" s="113"/>
      <c r="M49" s="113"/>
      <c r="N49" s="92"/>
      <c r="O49" s="92"/>
      <c r="P49" s="92"/>
      <c r="Q49" s="92"/>
      <c r="R49" s="92"/>
      <c r="S49" s="92"/>
      <c r="T49" s="9"/>
      <c r="U49" s="9"/>
      <c r="V49" s="9"/>
      <c r="W49" s="9"/>
      <c r="X49" s="9"/>
      <c r="Y49" s="9"/>
      <c r="Z49" s="60"/>
    </row>
    <row r="50" spans="1:26" ht="15" customHeight="1" x14ac:dyDescent="0.25">
      <c r="A50" s="9"/>
      <c r="B50" s="9"/>
      <c r="C50" s="9"/>
      <c r="D50" s="113"/>
      <c r="E50" s="113"/>
      <c r="F50" s="113"/>
      <c r="G50" s="113"/>
      <c r="H50" s="113"/>
      <c r="I50" s="113"/>
      <c r="J50" s="113"/>
      <c r="K50" s="113"/>
      <c r="L50" s="113"/>
      <c r="M50" s="113"/>
      <c r="N50" s="92"/>
      <c r="O50" s="92"/>
      <c r="P50" s="92"/>
      <c r="Q50" s="92"/>
      <c r="R50" s="92"/>
      <c r="S50" s="92"/>
      <c r="T50" s="9"/>
      <c r="U50" s="9"/>
      <c r="V50" s="9"/>
      <c r="W50" s="9"/>
      <c r="X50" s="9"/>
      <c r="Y50" s="9"/>
      <c r="Z50" s="60"/>
    </row>
    <row r="51" spans="1:26" ht="15" customHeight="1" x14ac:dyDescent="0.25">
      <c r="A51" s="9"/>
      <c r="B51" s="9"/>
      <c r="C51" s="9"/>
      <c r="D51" s="113"/>
      <c r="E51" s="113"/>
      <c r="F51" s="113"/>
      <c r="G51" s="113"/>
      <c r="H51" s="113"/>
      <c r="I51" s="113"/>
      <c r="J51" s="113"/>
      <c r="K51" s="113"/>
      <c r="L51" s="113"/>
      <c r="M51" s="113"/>
      <c r="N51" s="92"/>
      <c r="O51" s="92"/>
      <c r="P51" s="92"/>
      <c r="Q51" s="92"/>
      <c r="R51" s="92"/>
      <c r="S51" s="92"/>
      <c r="T51" s="9"/>
      <c r="U51" s="9"/>
      <c r="V51" s="9"/>
      <c r="W51" s="9"/>
      <c r="X51" s="9"/>
      <c r="Y51" s="9"/>
      <c r="Z51" s="60"/>
    </row>
    <row r="52" spans="1:26" ht="15" customHeight="1" x14ac:dyDescent="0.25">
      <c r="A52" s="9"/>
      <c r="B52" s="9"/>
      <c r="C52" s="9"/>
      <c r="D52" s="113"/>
      <c r="E52" s="113"/>
      <c r="F52" s="113"/>
      <c r="G52" s="113"/>
      <c r="H52" s="113"/>
      <c r="I52" s="113"/>
      <c r="J52" s="113"/>
      <c r="K52" s="113"/>
      <c r="L52" s="113"/>
      <c r="M52" s="113"/>
      <c r="N52" s="92"/>
      <c r="O52" s="92"/>
      <c r="P52" s="92"/>
      <c r="Q52" s="92"/>
      <c r="R52" s="92"/>
      <c r="S52" s="92"/>
      <c r="T52" s="9"/>
      <c r="U52" s="9"/>
      <c r="V52" s="9"/>
      <c r="W52" s="9"/>
      <c r="X52" s="9"/>
      <c r="Y52" s="9"/>
      <c r="Z52" s="60"/>
    </row>
    <row r="53" spans="1:26" ht="15" customHeight="1" x14ac:dyDescent="0.25">
      <c r="A53" s="9"/>
      <c r="B53" s="9"/>
      <c r="C53" s="9"/>
      <c r="D53" s="113"/>
      <c r="E53" s="113"/>
      <c r="F53" s="113"/>
      <c r="G53" s="113"/>
      <c r="H53" s="113"/>
      <c r="I53" s="113"/>
      <c r="J53" s="113"/>
      <c r="K53" s="113"/>
      <c r="L53" s="113"/>
      <c r="M53" s="113"/>
      <c r="N53" s="92"/>
      <c r="O53" s="92"/>
      <c r="P53" s="92"/>
      <c r="Q53" s="92"/>
      <c r="R53" s="92"/>
      <c r="S53" s="92"/>
      <c r="T53" s="9"/>
      <c r="U53" s="9"/>
      <c r="V53" s="9"/>
      <c r="W53" s="9"/>
      <c r="X53" s="9"/>
      <c r="Y53" s="9"/>
      <c r="Z53" s="60"/>
    </row>
    <row r="54" spans="1:26" ht="15" customHeight="1" x14ac:dyDescent="0.25">
      <c r="A54" s="9"/>
      <c r="B54" s="9"/>
      <c r="C54" s="9"/>
      <c r="D54" s="113"/>
      <c r="E54" s="113"/>
      <c r="F54" s="113"/>
      <c r="G54" s="113"/>
      <c r="H54" s="113"/>
      <c r="I54" s="113"/>
      <c r="J54" s="113"/>
      <c r="K54" s="113"/>
      <c r="L54" s="113"/>
      <c r="M54" s="113"/>
      <c r="N54" s="92"/>
      <c r="O54" s="92"/>
      <c r="P54" s="92"/>
      <c r="Q54" s="92"/>
      <c r="R54" s="92"/>
      <c r="S54" s="92"/>
      <c r="T54" s="9"/>
      <c r="U54" s="9"/>
      <c r="V54" s="9"/>
      <c r="W54" s="9"/>
      <c r="X54" s="9"/>
      <c r="Y54" s="9"/>
      <c r="Z54" s="60"/>
    </row>
    <row r="55" spans="1:26" ht="15" customHeight="1" x14ac:dyDescent="0.25">
      <c r="A55" s="9"/>
      <c r="B55" s="9"/>
      <c r="C55" s="9"/>
      <c r="D55" s="113"/>
      <c r="E55" s="113"/>
      <c r="F55" s="113"/>
      <c r="G55" s="113"/>
      <c r="H55" s="113"/>
      <c r="I55" s="113"/>
      <c r="J55" s="113"/>
      <c r="K55" s="113"/>
      <c r="L55" s="113"/>
      <c r="M55" s="113"/>
      <c r="N55" s="92"/>
      <c r="O55" s="92"/>
      <c r="P55" s="92"/>
      <c r="Q55" s="92"/>
      <c r="R55" s="92"/>
      <c r="S55" s="92"/>
      <c r="T55" s="9"/>
      <c r="U55" s="9"/>
      <c r="V55" s="9"/>
      <c r="W55" s="9"/>
      <c r="X55" s="9"/>
      <c r="Y55" s="9"/>
      <c r="Z55" s="60"/>
    </row>
    <row r="56" spans="1:26" ht="15" customHeight="1" x14ac:dyDescent="0.25">
      <c r="A56" s="9"/>
      <c r="B56" s="9"/>
      <c r="C56" s="9"/>
      <c r="D56" s="113"/>
      <c r="E56" s="113"/>
      <c r="F56" s="113"/>
      <c r="G56" s="113"/>
      <c r="H56" s="113"/>
      <c r="I56" s="113"/>
      <c r="J56" s="113"/>
      <c r="K56" s="113"/>
      <c r="L56" s="113"/>
      <c r="M56" s="113"/>
      <c r="N56" s="92"/>
      <c r="O56" s="92"/>
      <c r="P56" s="92"/>
      <c r="Q56" s="92"/>
      <c r="R56" s="92"/>
      <c r="S56" s="92"/>
      <c r="T56" s="9"/>
      <c r="U56" s="9"/>
      <c r="V56" s="9"/>
      <c r="W56" s="9"/>
      <c r="X56" s="9"/>
      <c r="Y56" s="9"/>
      <c r="Z56" s="60"/>
    </row>
    <row r="57" spans="1:26" ht="15" customHeight="1" x14ac:dyDescent="0.25">
      <c r="A57" s="9"/>
      <c r="B57" s="9"/>
      <c r="C57" s="9"/>
      <c r="D57" s="113"/>
      <c r="E57" s="113"/>
      <c r="F57" s="113"/>
      <c r="G57" s="113"/>
      <c r="H57" s="113"/>
      <c r="I57" s="113"/>
      <c r="J57" s="113"/>
      <c r="K57" s="113"/>
      <c r="L57" s="113"/>
      <c r="M57" s="113"/>
      <c r="N57" s="92"/>
      <c r="O57" s="92"/>
      <c r="P57" s="92"/>
      <c r="Q57" s="92"/>
      <c r="R57" s="92"/>
      <c r="S57" s="92"/>
      <c r="T57" s="9"/>
      <c r="U57" s="9"/>
      <c r="V57" s="9"/>
      <c r="W57" s="9"/>
      <c r="X57" s="9"/>
      <c r="Y57" s="9"/>
      <c r="Z57" s="60"/>
    </row>
    <row r="58" spans="1:26" ht="15" customHeight="1" x14ac:dyDescent="0.25">
      <c r="A58" s="9"/>
      <c r="B58" s="9"/>
      <c r="C58" s="9"/>
      <c r="D58" s="113"/>
      <c r="E58" s="113"/>
      <c r="F58" s="113"/>
      <c r="G58" s="113"/>
      <c r="H58" s="113"/>
      <c r="I58" s="113"/>
      <c r="J58" s="113"/>
      <c r="K58" s="113"/>
      <c r="L58" s="113"/>
      <c r="M58" s="113"/>
      <c r="N58" s="92"/>
      <c r="O58" s="92"/>
      <c r="P58" s="92"/>
      <c r="Q58" s="92"/>
      <c r="R58" s="92"/>
      <c r="S58" s="92"/>
      <c r="T58" s="9"/>
      <c r="U58" s="9"/>
      <c r="V58" s="9"/>
      <c r="W58" s="9"/>
      <c r="X58" s="9"/>
      <c r="Y58" s="9"/>
      <c r="Z58" s="60"/>
    </row>
    <row r="59" spans="1:26" ht="15" customHeight="1" x14ac:dyDescent="0.25">
      <c r="A59" s="9"/>
      <c r="B59" s="9"/>
      <c r="C59" s="9"/>
      <c r="D59" s="113"/>
      <c r="E59" s="113"/>
      <c r="F59" s="113"/>
      <c r="G59" s="113"/>
      <c r="H59" s="113"/>
      <c r="I59" s="113"/>
      <c r="J59" s="113"/>
      <c r="K59" s="113"/>
      <c r="L59" s="113"/>
      <c r="M59" s="113"/>
      <c r="N59" s="92"/>
      <c r="O59" s="92"/>
      <c r="P59" s="92"/>
      <c r="Q59" s="92"/>
      <c r="R59" s="92"/>
      <c r="S59" s="92"/>
      <c r="T59" s="9"/>
      <c r="U59" s="9"/>
      <c r="V59" s="9"/>
      <c r="W59" s="9"/>
      <c r="X59" s="9"/>
      <c r="Y59" s="9"/>
      <c r="Z59" s="60"/>
    </row>
    <row r="60" spans="1:26" ht="15" customHeight="1" x14ac:dyDescent="0.25">
      <c r="A60" s="9"/>
      <c r="B60" s="9"/>
      <c r="C60" s="9"/>
      <c r="D60" s="113"/>
      <c r="E60" s="113"/>
      <c r="F60" s="113"/>
      <c r="G60" s="113"/>
      <c r="H60" s="113"/>
      <c r="I60" s="113"/>
      <c r="J60" s="113"/>
      <c r="K60" s="113"/>
      <c r="L60" s="113"/>
      <c r="M60" s="113"/>
      <c r="N60" s="92"/>
      <c r="O60" s="92"/>
      <c r="P60" s="92"/>
      <c r="Q60" s="92"/>
      <c r="R60" s="92"/>
      <c r="S60" s="92"/>
      <c r="T60" s="9"/>
      <c r="U60" s="9"/>
      <c r="V60" s="9"/>
      <c r="W60" s="9"/>
      <c r="X60" s="9"/>
      <c r="Y60" s="9"/>
      <c r="Z60" s="60"/>
    </row>
    <row r="61" spans="1:26" ht="15" customHeight="1" x14ac:dyDescent="0.25">
      <c r="A61" s="9"/>
      <c r="B61" s="9"/>
      <c r="C61" s="9"/>
      <c r="D61" s="113"/>
      <c r="E61" s="113"/>
      <c r="F61" s="113"/>
      <c r="G61" s="113"/>
      <c r="H61" s="113"/>
      <c r="I61" s="113"/>
      <c r="J61" s="113"/>
      <c r="K61" s="113"/>
      <c r="L61" s="113"/>
      <c r="M61" s="113"/>
      <c r="N61" s="92"/>
      <c r="O61" s="92"/>
      <c r="P61" s="92"/>
      <c r="Q61" s="92"/>
      <c r="R61" s="92"/>
      <c r="S61" s="92"/>
      <c r="T61" s="9"/>
      <c r="U61" s="9"/>
      <c r="V61" s="9"/>
      <c r="W61" s="9"/>
      <c r="X61" s="9"/>
      <c r="Y61" s="9"/>
      <c r="Z61" s="60"/>
    </row>
    <row r="62" spans="1:26" ht="15" customHeight="1" x14ac:dyDescent="0.25">
      <c r="A62" s="9"/>
      <c r="B62" s="9"/>
      <c r="C62" s="9"/>
      <c r="D62" s="113"/>
      <c r="E62" s="113"/>
      <c r="F62" s="113"/>
      <c r="G62" s="113"/>
      <c r="H62" s="113"/>
      <c r="I62" s="113"/>
      <c r="J62" s="113"/>
      <c r="K62" s="113"/>
      <c r="L62" s="113"/>
      <c r="M62" s="113"/>
      <c r="N62" s="92"/>
      <c r="O62" s="92"/>
      <c r="P62" s="92"/>
      <c r="Q62" s="92"/>
      <c r="R62" s="92"/>
      <c r="S62" s="92"/>
      <c r="T62" s="9"/>
      <c r="U62" s="9"/>
      <c r="V62" s="9"/>
      <c r="W62" s="9"/>
      <c r="X62" s="9"/>
      <c r="Y62" s="9"/>
      <c r="Z62" s="60"/>
    </row>
    <row r="63" spans="1:26" ht="15" customHeight="1" x14ac:dyDescent="0.25">
      <c r="A63" s="9"/>
      <c r="B63" s="9"/>
      <c r="C63" s="9"/>
      <c r="D63" s="113"/>
      <c r="E63" s="113"/>
      <c r="F63" s="113"/>
      <c r="G63" s="113"/>
      <c r="H63" s="113"/>
      <c r="I63" s="113"/>
      <c r="J63" s="113"/>
      <c r="K63" s="113"/>
      <c r="L63" s="113"/>
      <c r="M63" s="113"/>
      <c r="N63" s="92"/>
      <c r="O63" s="92"/>
      <c r="P63" s="92"/>
      <c r="Q63" s="92"/>
      <c r="R63" s="92"/>
      <c r="S63" s="92"/>
      <c r="T63" s="9"/>
      <c r="U63" s="9"/>
      <c r="V63" s="9"/>
      <c r="W63" s="9"/>
      <c r="X63" s="9"/>
      <c r="Y63" s="9"/>
      <c r="Z63" s="60"/>
    </row>
    <row r="64" spans="1:26" ht="15" customHeight="1" x14ac:dyDescent="0.25">
      <c r="A64" s="9"/>
      <c r="B64" s="9"/>
      <c r="C64" s="9"/>
      <c r="D64" s="113"/>
      <c r="E64" s="113"/>
      <c r="F64" s="113"/>
      <c r="G64" s="113"/>
      <c r="H64" s="113"/>
      <c r="I64" s="113"/>
      <c r="J64" s="113"/>
      <c r="K64" s="113"/>
      <c r="L64" s="113"/>
      <c r="M64" s="113"/>
      <c r="N64" s="92"/>
      <c r="O64" s="92"/>
      <c r="P64" s="92"/>
      <c r="Q64" s="92"/>
      <c r="R64" s="92"/>
      <c r="S64" s="92"/>
      <c r="T64" s="9"/>
      <c r="U64" s="9"/>
      <c r="V64" s="9"/>
      <c r="W64" s="9"/>
      <c r="X64" s="9"/>
      <c r="Y64" s="9"/>
      <c r="Z64" s="60"/>
    </row>
    <row r="65" spans="1:26" ht="15" customHeight="1" x14ac:dyDescent="0.25">
      <c r="A65" s="9"/>
      <c r="B65" s="9"/>
      <c r="C65" s="9"/>
      <c r="D65" s="113"/>
      <c r="E65" s="113"/>
      <c r="F65" s="113"/>
      <c r="G65" s="113"/>
      <c r="H65" s="113"/>
      <c r="I65" s="113"/>
      <c r="J65" s="113"/>
      <c r="K65" s="113"/>
      <c r="L65" s="113"/>
      <c r="M65" s="113"/>
      <c r="N65" s="92"/>
      <c r="O65" s="92"/>
      <c r="P65" s="92"/>
      <c r="Q65" s="92"/>
      <c r="R65" s="92"/>
      <c r="S65" s="92"/>
      <c r="T65" s="9"/>
      <c r="U65" s="9"/>
      <c r="V65" s="9"/>
      <c r="W65" s="9"/>
      <c r="X65" s="9"/>
      <c r="Y65" s="9"/>
      <c r="Z65" s="60"/>
    </row>
    <row r="66" spans="1:26" ht="15" customHeight="1" x14ac:dyDescent="0.25">
      <c r="A66" s="9"/>
      <c r="B66" s="9"/>
      <c r="C66" s="9"/>
      <c r="D66" s="113"/>
      <c r="E66" s="113"/>
      <c r="F66" s="113"/>
      <c r="G66" s="113"/>
      <c r="H66" s="113"/>
      <c r="I66" s="113"/>
      <c r="J66" s="113"/>
      <c r="K66" s="113"/>
      <c r="L66" s="113"/>
      <c r="M66" s="113"/>
      <c r="N66" s="92"/>
      <c r="O66" s="92"/>
      <c r="P66" s="92"/>
      <c r="Q66" s="92"/>
      <c r="R66" s="92"/>
      <c r="S66" s="92"/>
      <c r="T66" s="9"/>
      <c r="U66" s="9"/>
      <c r="V66" s="9"/>
      <c r="W66" s="9"/>
      <c r="X66" s="9"/>
      <c r="Y66" s="9"/>
      <c r="Z66" s="60"/>
    </row>
    <row r="67" spans="1:26" ht="15" customHeight="1" x14ac:dyDescent="0.25">
      <c r="A67" s="9"/>
      <c r="B67" s="9"/>
      <c r="C67" s="9"/>
      <c r="D67" s="113"/>
      <c r="E67" s="113"/>
      <c r="F67" s="113"/>
      <c r="G67" s="113"/>
      <c r="H67" s="113"/>
      <c r="I67" s="113"/>
      <c r="J67" s="113"/>
      <c r="K67" s="113"/>
      <c r="L67" s="113"/>
      <c r="M67" s="113"/>
      <c r="N67" s="92"/>
      <c r="O67" s="92"/>
      <c r="P67" s="92"/>
      <c r="Q67" s="92"/>
      <c r="R67" s="92"/>
      <c r="S67" s="92"/>
      <c r="T67" s="9"/>
      <c r="U67" s="9"/>
      <c r="V67" s="9"/>
      <c r="W67" s="9"/>
      <c r="X67" s="9"/>
      <c r="Y67" s="9"/>
      <c r="Z67" s="60"/>
    </row>
    <row r="68" spans="1:26" ht="15" customHeight="1" x14ac:dyDescent="0.25">
      <c r="A68" s="9"/>
      <c r="B68" s="9"/>
      <c r="C68" s="9"/>
      <c r="D68" s="113"/>
      <c r="E68" s="113"/>
      <c r="F68" s="113"/>
      <c r="G68" s="113"/>
      <c r="H68" s="113"/>
      <c r="I68" s="113"/>
      <c r="J68" s="113"/>
      <c r="K68" s="113"/>
      <c r="L68" s="113"/>
      <c r="M68" s="113"/>
      <c r="N68" s="92"/>
      <c r="O68" s="92"/>
      <c r="P68" s="92"/>
      <c r="Q68" s="92"/>
      <c r="R68" s="92"/>
      <c r="S68" s="92"/>
      <c r="T68" s="9"/>
      <c r="U68" s="9"/>
      <c r="V68" s="9"/>
      <c r="W68" s="9"/>
      <c r="X68" s="9"/>
      <c r="Y68" s="9"/>
      <c r="Z68" s="60"/>
    </row>
    <row r="69" spans="1:26" ht="15" customHeight="1" x14ac:dyDescent="0.25">
      <c r="A69" s="9"/>
      <c r="B69" s="9"/>
      <c r="C69" s="9"/>
      <c r="D69" s="113"/>
      <c r="E69" s="113"/>
      <c r="F69" s="113"/>
      <c r="G69" s="113"/>
      <c r="H69" s="113"/>
      <c r="I69" s="113"/>
      <c r="J69" s="113"/>
      <c r="K69" s="113"/>
      <c r="L69" s="113"/>
      <c r="M69" s="113"/>
      <c r="N69" s="92"/>
      <c r="O69" s="92"/>
      <c r="P69" s="92"/>
      <c r="Q69" s="92"/>
      <c r="R69" s="92"/>
      <c r="S69" s="92"/>
      <c r="T69" s="9"/>
      <c r="U69" s="9"/>
      <c r="V69" s="9"/>
      <c r="W69" s="9"/>
      <c r="X69" s="9"/>
      <c r="Y69" s="9"/>
      <c r="Z69" s="60"/>
    </row>
    <row r="70" spans="1:26" ht="15" customHeight="1" x14ac:dyDescent="0.25">
      <c r="A70" s="9"/>
      <c r="B70" s="9"/>
      <c r="C70" s="9"/>
      <c r="D70" s="113"/>
      <c r="E70" s="113"/>
      <c r="F70" s="113"/>
      <c r="G70" s="113"/>
      <c r="H70" s="113"/>
      <c r="I70" s="113"/>
      <c r="J70" s="113"/>
      <c r="K70" s="113"/>
      <c r="L70" s="113"/>
      <c r="M70" s="113"/>
      <c r="N70" s="92"/>
      <c r="O70" s="92"/>
      <c r="P70" s="92"/>
      <c r="Q70" s="92"/>
      <c r="R70" s="92"/>
      <c r="S70" s="92"/>
      <c r="T70" s="9"/>
      <c r="U70" s="9"/>
      <c r="V70" s="9"/>
      <c r="W70" s="9"/>
      <c r="X70" s="9"/>
      <c r="Y70" s="9"/>
      <c r="Z70" s="60"/>
    </row>
    <row r="71" spans="1:26" ht="15" customHeight="1" x14ac:dyDescent="0.25">
      <c r="A71" s="9"/>
      <c r="B71" s="9"/>
      <c r="C71" s="9"/>
      <c r="D71" s="113"/>
      <c r="E71" s="113"/>
      <c r="F71" s="113"/>
      <c r="G71" s="113"/>
      <c r="H71" s="113"/>
      <c r="I71" s="113"/>
      <c r="J71" s="113"/>
      <c r="K71" s="113"/>
      <c r="L71" s="113"/>
      <c r="M71" s="113"/>
      <c r="N71" s="92"/>
      <c r="O71" s="92"/>
      <c r="P71" s="92"/>
      <c r="Q71" s="92"/>
      <c r="R71" s="92"/>
      <c r="S71" s="92"/>
      <c r="T71" s="9"/>
      <c r="U71" s="9"/>
      <c r="V71" s="9"/>
      <c r="W71" s="9"/>
      <c r="X71" s="9"/>
      <c r="Y71" s="9"/>
      <c r="Z71" s="60"/>
    </row>
    <row r="72" spans="1:26" ht="15" customHeight="1" x14ac:dyDescent="0.25">
      <c r="A72" s="9"/>
      <c r="B72" s="9"/>
      <c r="C72" s="9"/>
      <c r="D72" s="113"/>
      <c r="E72" s="113"/>
      <c r="F72" s="113"/>
      <c r="G72" s="113"/>
      <c r="H72" s="113"/>
      <c r="I72" s="113"/>
      <c r="J72" s="113"/>
      <c r="K72" s="113"/>
      <c r="L72" s="113"/>
      <c r="M72" s="113"/>
      <c r="N72" s="92"/>
      <c r="O72" s="92"/>
      <c r="P72" s="92"/>
      <c r="Q72" s="92"/>
      <c r="R72" s="92"/>
      <c r="S72" s="92"/>
      <c r="T72" s="9"/>
      <c r="U72" s="9"/>
      <c r="V72" s="9"/>
      <c r="W72" s="9"/>
      <c r="X72" s="9"/>
      <c r="Y72" s="9"/>
      <c r="Z72" s="60"/>
    </row>
    <row r="73" spans="1:26" ht="15" customHeight="1" x14ac:dyDescent="0.25">
      <c r="A73" s="9"/>
      <c r="B73" s="9"/>
      <c r="C73" s="9"/>
      <c r="D73" s="113"/>
      <c r="E73" s="113"/>
      <c r="F73" s="113"/>
      <c r="G73" s="113"/>
      <c r="H73" s="113"/>
      <c r="I73" s="113"/>
      <c r="J73" s="113"/>
      <c r="K73" s="113"/>
      <c r="L73" s="113"/>
      <c r="M73" s="113"/>
      <c r="N73" s="92"/>
      <c r="O73" s="92"/>
      <c r="P73" s="92"/>
      <c r="Q73" s="92"/>
      <c r="R73" s="92"/>
      <c r="S73" s="92"/>
      <c r="T73" s="9"/>
      <c r="U73" s="9"/>
      <c r="V73" s="9"/>
      <c r="W73" s="9"/>
      <c r="X73" s="9"/>
      <c r="Y73" s="9"/>
      <c r="Z73" s="60"/>
    </row>
    <row r="74" spans="1:26" ht="15" customHeight="1" x14ac:dyDescent="0.25">
      <c r="A74" s="9"/>
      <c r="B74" s="9"/>
      <c r="C74" s="9"/>
      <c r="D74" s="113"/>
      <c r="E74" s="113"/>
      <c r="F74" s="113"/>
      <c r="G74" s="113"/>
      <c r="H74" s="113"/>
      <c r="I74" s="113"/>
      <c r="J74" s="113"/>
      <c r="K74" s="113"/>
      <c r="L74" s="113"/>
      <c r="M74" s="113"/>
      <c r="N74" s="92"/>
      <c r="O74" s="92"/>
      <c r="P74" s="92"/>
      <c r="Q74" s="92"/>
      <c r="R74" s="92"/>
      <c r="S74" s="92"/>
      <c r="T74" s="9"/>
      <c r="U74" s="9"/>
      <c r="V74" s="9"/>
      <c r="W74" s="9"/>
      <c r="X74" s="9"/>
      <c r="Y74" s="9"/>
      <c r="Z74" s="60"/>
    </row>
    <row r="75" spans="1:26" ht="15" customHeight="1" x14ac:dyDescent="0.25">
      <c r="A75" s="9"/>
      <c r="B75" s="9"/>
      <c r="C75" s="9"/>
      <c r="D75" s="113"/>
      <c r="E75" s="113"/>
      <c r="F75" s="113"/>
      <c r="G75" s="113"/>
      <c r="H75" s="113"/>
      <c r="I75" s="113"/>
      <c r="J75" s="113"/>
      <c r="K75" s="113"/>
      <c r="L75" s="113"/>
      <c r="M75" s="113"/>
      <c r="N75" s="92"/>
      <c r="O75" s="92"/>
      <c r="P75" s="92"/>
      <c r="Q75" s="92"/>
      <c r="R75" s="92"/>
      <c r="S75" s="92"/>
      <c r="T75" s="9"/>
      <c r="U75" s="9"/>
      <c r="V75" s="9"/>
      <c r="W75" s="9"/>
      <c r="X75" s="9"/>
      <c r="Y75" s="9"/>
      <c r="Z75" s="60"/>
    </row>
    <row r="76" spans="1:26" ht="15" customHeight="1" x14ac:dyDescent="0.25">
      <c r="A76" s="9"/>
      <c r="B76" s="9"/>
      <c r="C76" s="9"/>
      <c r="D76" s="113"/>
      <c r="E76" s="113"/>
      <c r="F76" s="113"/>
      <c r="G76" s="113"/>
      <c r="H76" s="113"/>
      <c r="I76" s="113"/>
      <c r="J76" s="113"/>
      <c r="K76" s="113"/>
      <c r="L76" s="113"/>
      <c r="M76" s="113"/>
      <c r="N76" s="92"/>
      <c r="O76" s="92"/>
      <c r="P76" s="92"/>
      <c r="Q76" s="92"/>
      <c r="R76" s="92"/>
      <c r="S76" s="92"/>
      <c r="T76" s="9"/>
      <c r="U76" s="9"/>
      <c r="V76" s="9"/>
      <c r="W76" s="9"/>
      <c r="X76" s="9"/>
      <c r="Y76" s="9"/>
      <c r="Z76" s="60"/>
    </row>
    <row r="77" spans="1:26" ht="15" customHeight="1" x14ac:dyDescent="0.25">
      <c r="A77" s="9"/>
      <c r="B77" s="9"/>
      <c r="C77" s="9"/>
      <c r="D77" s="9"/>
      <c r="E77" s="9"/>
      <c r="F77" s="10"/>
      <c r="G77" s="9"/>
      <c r="H77" s="91"/>
      <c r="I77" s="92"/>
      <c r="J77" s="87"/>
      <c r="K77" s="87"/>
      <c r="L77" s="87"/>
      <c r="M77" s="87"/>
      <c r="N77" s="87"/>
      <c r="O77" s="87"/>
      <c r="P77" s="87"/>
      <c r="Q77" s="87"/>
      <c r="R77" s="87"/>
      <c r="S77" s="87"/>
      <c r="T77" s="88"/>
      <c r="U77" s="88"/>
      <c r="V77" s="88"/>
      <c r="W77" s="88"/>
      <c r="X77" s="88"/>
      <c r="Y77" s="88"/>
      <c r="Z77" s="60"/>
    </row>
    <row r="78" spans="1:26" ht="15" customHeight="1" x14ac:dyDescent="0.25">
      <c r="A78" s="9"/>
      <c r="B78" s="9"/>
      <c r="C78" s="9"/>
      <c r="D78" s="105" t="s">
        <v>131</v>
      </c>
      <c r="E78" s="105"/>
      <c r="F78" s="105"/>
      <c r="G78" s="105"/>
      <c r="H78" s="111"/>
      <c r="I78" s="92"/>
      <c r="J78" s="87"/>
      <c r="K78" s="92"/>
      <c r="L78" s="92"/>
      <c r="M78" s="92"/>
      <c r="N78" s="92"/>
      <c r="O78" s="92"/>
      <c r="P78" s="92"/>
      <c r="Q78" s="92"/>
      <c r="R78" s="92"/>
      <c r="S78" s="92"/>
      <c r="T78" s="9"/>
      <c r="U78" s="9"/>
      <c r="V78" s="9"/>
      <c r="W78" s="9"/>
      <c r="X78" s="9"/>
      <c r="Y78" s="9"/>
      <c r="Z78" s="60"/>
    </row>
    <row r="79" spans="1:26" ht="15" customHeight="1" x14ac:dyDescent="0.25">
      <c r="A79" s="9"/>
      <c r="B79" s="9"/>
      <c r="C79" s="9"/>
      <c r="D79" s="9"/>
      <c r="E79" s="9"/>
      <c r="F79" s="10"/>
      <c r="G79" s="9"/>
      <c r="H79" s="111"/>
      <c r="I79" s="92"/>
      <c r="J79" s="87"/>
      <c r="K79" s="92"/>
      <c r="L79" s="74" t="s">
        <v>2</v>
      </c>
      <c r="M79" s="69"/>
      <c r="N79" s="69"/>
      <c r="O79" s="69"/>
      <c r="P79" s="69"/>
      <c r="Q79" s="69"/>
      <c r="R79" s="69"/>
      <c r="S79" s="69"/>
      <c r="T79" s="70"/>
      <c r="U79" s="70"/>
      <c r="V79" s="70"/>
      <c r="W79" s="70"/>
      <c r="X79" s="70"/>
      <c r="Y79" s="76"/>
      <c r="Z79" s="60"/>
    </row>
    <row r="80" spans="1:26" ht="15" customHeight="1" x14ac:dyDescent="0.25">
      <c r="A80" s="9"/>
      <c r="B80" s="9"/>
      <c r="C80" s="6"/>
      <c r="D80" s="6"/>
      <c r="E80" s="6"/>
      <c r="F80" s="7"/>
      <c r="G80" s="6"/>
      <c r="H80" s="111"/>
      <c r="I80" s="92"/>
      <c r="J80" s="87"/>
      <c r="K80" s="92"/>
      <c r="L80" s="69" t="s">
        <v>97</v>
      </c>
      <c r="M80" s="69" t="s">
        <v>102</v>
      </c>
      <c r="N80" s="69" t="s">
        <v>101</v>
      </c>
      <c r="O80" s="69" t="s">
        <v>101</v>
      </c>
      <c r="P80" s="69" t="s">
        <v>103</v>
      </c>
      <c r="Q80" s="69" t="s">
        <v>104</v>
      </c>
      <c r="R80" s="69" t="s">
        <v>105</v>
      </c>
      <c r="S80" s="69" t="s">
        <v>106</v>
      </c>
      <c r="T80" s="69" t="s">
        <v>107</v>
      </c>
      <c r="U80" s="69" t="s">
        <v>122</v>
      </c>
      <c r="V80" s="69" t="s">
        <v>109</v>
      </c>
      <c r="W80" s="71" t="s">
        <v>110</v>
      </c>
      <c r="X80" s="69" t="s">
        <v>111</v>
      </c>
      <c r="Y80" s="78" t="s">
        <v>116</v>
      </c>
      <c r="Z80" s="60"/>
    </row>
    <row r="81" spans="1:26" ht="15" customHeight="1" x14ac:dyDescent="0.35">
      <c r="A81" s="9"/>
      <c r="B81" s="9"/>
      <c r="C81" s="6"/>
      <c r="D81" s="4" t="s">
        <v>19</v>
      </c>
      <c r="E81" s="4"/>
      <c r="F81" s="5"/>
      <c r="G81" s="6"/>
      <c r="H81" s="111"/>
      <c r="I81" s="92"/>
      <c r="J81" s="87"/>
      <c r="K81" s="92"/>
      <c r="L81" s="69"/>
      <c r="M81" s="69"/>
      <c r="N81" s="69"/>
      <c r="O81" s="69"/>
      <c r="P81" s="69"/>
      <c r="Q81" s="69"/>
      <c r="R81" s="69"/>
      <c r="S81" s="69"/>
      <c r="T81" s="69"/>
      <c r="U81" s="69"/>
      <c r="V81" s="69"/>
      <c r="W81" s="71"/>
      <c r="X81" s="69"/>
      <c r="Y81" s="79"/>
      <c r="Z81" s="60"/>
    </row>
    <row r="82" spans="1:26" ht="14.25" customHeight="1" x14ac:dyDescent="0.35">
      <c r="A82" s="9"/>
      <c r="B82" s="9"/>
      <c r="C82" s="6"/>
      <c r="D82" s="9"/>
      <c r="E82" s="9"/>
      <c r="F82" s="10"/>
      <c r="G82" s="6"/>
      <c r="H82" s="111"/>
      <c r="I82" s="92"/>
      <c r="J82" s="87"/>
      <c r="K82" s="92"/>
      <c r="L82" s="69" t="s">
        <v>30</v>
      </c>
      <c r="M82" s="72">
        <f>F102</f>
        <v>1700000</v>
      </c>
      <c r="N82" s="72">
        <f>N83+N84</f>
        <v>1695750</v>
      </c>
      <c r="O82" s="72">
        <f>O83+O85</f>
        <v>195750</v>
      </c>
      <c r="P82" s="72">
        <f t="shared" ref="P82:X82" si="0">P83+P84</f>
        <v>1687250</v>
      </c>
      <c r="Q82" s="72">
        <f t="shared" si="0"/>
        <v>1683000</v>
      </c>
      <c r="R82" s="72">
        <f t="shared" si="0"/>
        <v>1678750</v>
      </c>
      <c r="S82" s="72">
        <f t="shared" si="0"/>
        <v>1674500</v>
      </c>
      <c r="T82" s="75">
        <f t="shared" si="0"/>
        <v>1670250</v>
      </c>
      <c r="U82" s="75">
        <f t="shared" si="0"/>
        <v>1666000</v>
      </c>
      <c r="V82" s="75">
        <f t="shared" si="0"/>
        <v>1661750</v>
      </c>
      <c r="W82" s="75">
        <f t="shared" si="0"/>
        <v>1657500</v>
      </c>
      <c r="X82" s="75">
        <f t="shared" si="0"/>
        <v>1653250</v>
      </c>
      <c r="Y82" s="79"/>
      <c r="Z82" s="60"/>
    </row>
    <row r="83" spans="1:26" ht="15.75" customHeight="1" x14ac:dyDescent="0.35">
      <c r="A83" s="9"/>
      <c r="B83" s="9"/>
      <c r="C83" s="6"/>
      <c r="D83" s="66" t="s">
        <v>23</v>
      </c>
      <c r="E83" s="9"/>
      <c r="F83" s="10"/>
      <c r="G83" s="6"/>
      <c r="H83" s="111"/>
      <c r="I83" s="92"/>
      <c r="J83" s="87"/>
      <c r="K83" s="92"/>
      <c r="L83" s="69" t="s">
        <v>98</v>
      </c>
      <c r="M83" s="72">
        <f>F103</f>
        <v>200000</v>
      </c>
      <c r="N83" s="72">
        <f t="shared" ref="N83:X83" si="1">IF(M83&lt;&gt;0,M83-M85,M83)</f>
        <v>195750</v>
      </c>
      <c r="O83" s="72">
        <f t="shared" si="1"/>
        <v>191500</v>
      </c>
      <c r="P83" s="72">
        <f t="shared" si="1"/>
        <v>187250</v>
      </c>
      <c r="Q83" s="72">
        <f t="shared" si="1"/>
        <v>183000</v>
      </c>
      <c r="R83" s="72">
        <f t="shared" si="1"/>
        <v>178750</v>
      </c>
      <c r="S83" s="72">
        <f t="shared" si="1"/>
        <v>174500</v>
      </c>
      <c r="T83" s="75">
        <f t="shared" si="1"/>
        <v>170250</v>
      </c>
      <c r="U83" s="75">
        <f t="shared" si="1"/>
        <v>166000</v>
      </c>
      <c r="V83" s="75">
        <f t="shared" si="1"/>
        <v>161750</v>
      </c>
      <c r="W83" s="75">
        <f t="shared" si="1"/>
        <v>157500</v>
      </c>
      <c r="X83" s="75">
        <f t="shared" si="1"/>
        <v>153250</v>
      </c>
      <c r="Y83" s="79"/>
      <c r="Z83" s="60"/>
    </row>
    <row r="84" spans="1:26" ht="15" customHeight="1" x14ac:dyDescent="0.35">
      <c r="A84" s="9"/>
      <c r="B84" s="9"/>
      <c r="C84" s="6"/>
      <c r="D84" s="9"/>
      <c r="E84" s="9"/>
      <c r="F84" s="10"/>
      <c r="G84" s="6"/>
      <c r="H84" s="111"/>
      <c r="I84" s="92"/>
      <c r="J84" s="87"/>
      <c r="K84" s="92"/>
      <c r="L84" s="69" t="s">
        <v>31</v>
      </c>
      <c r="M84" s="72">
        <f>F104</f>
        <v>1500000</v>
      </c>
      <c r="N84" s="72">
        <f t="shared" ref="N84:X84" si="2">IF(M83=0,M84-M85,M84)</f>
        <v>1500000</v>
      </c>
      <c r="O84" s="72">
        <f t="shared" si="2"/>
        <v>1500000</v>
      </c>
      <c r="P84" s="72">
        <f t="shared" si="2"/>
        <v>1500000</v>
      </c>
      <c r="Q84" s="72">
        <f t="shared" si="2"/>
        <v>1500000</v>
      </c>
      <c r="R84" s="72">
        <f t="shared" si="2"/>
        <v>1500000</v>
      </c>
      <c r="S84" s="72">
        <f t="shared" si="2"/>
        <v>1500000</v>
      </c>
      <c r="T84" s="75">
        <f t="shared" si="2"/>
        <v>1500000</v>
      </c>
      <c r="U84" s="75">
        <f t="shared" si="2"/>
        <v>1500000</v>
      </c>
      <c r="V84" s="75">
        <f t="shared" si="2"/>
        <v>1500000</v>
      </c>
      <c r="W84" s="75">
        <f t="shared" si="2"/>
        <v>1500000</v>
      </c>
      <c r="X84" s="75">
        <f t="shared" si="2"/>
        <v>1500000</v>
      </c>
      <c r="Y84" s="79"/>
      <c r="Z84" s="60"/>
    </row>
    <row r="85" spans="1:26" ht="15" customHeight="1" x14ac:dyDescent="0.35">
      <c r="A85" s="9"/>
      <c r="B85" s="9"/>
      <c r="C85" s="6"/>
      <c r="D85" s="9" t="s">
        <v>27</v>
      </c>
      <c r="E85" s="99">
        <v>2000000</v>
      </c>
      <c r="F85" s="10"/>
      <c r="G85" s="6"/>
      <c r="H85" s="111"/>
      <c r="I85" s="92"/>
      <c r="J85" s="87"/>
      <c r="K85" s="92"/>
      <c r="L85" s="69" t="s">
        <v>99</v>
      </c>
      <c r="M85" s="72">
        <f>E98</f>
        <v>4250</v>
      </c>
      <c r="N85" s="72">
        <f t="shared" ref="N85:X85" si="3">M85</f>
        <v>4250</v>
      </c>
      <c r="O85" s="72">
        <f t="shared" si="3"/>
        <v>4250</v>
      </c>
      <c r="P85" s="72">
        <f t="shared" si="3"/>
        <v>4250</v>
      </c>
      <c r="Q85" s="72">
        <f t="shared" si="3"/>
        <v>4250</v>
      </c>
      <c r="R85" s="72">
        <f t="shared" si="3"/>
        <v>4250</v>
      </c>
      <c r="S85" s="72">
        <f t="shared" si="3"/>
        <v>4250</v>
      </c>
      <c r="T85" s="72">
        <f t="shared" si="3"/>
        <v>4250</v>
      </c>
      <c r="U85" s="72">
        <f t="shared" si="3"/>
        <v>4250</v>
      </c>
      <c r="V85" s="72">
        <f t="shared" si="3"/>
        <v>4250</v>
      </c>
      <c r="W85" s="72">
        <f t="shared" si="3"/>
        <v>4250</v>
      </c>
      <c r="X85" s="72">
        <f t="shared" si="3"/>
        <v>4250</v>
      </c>
      <c r="Y85" s="79">
        <f>M85+N85+O85+P85+Q85+R85+S85+T85+U85+V85+W85+X85</f>
        <v>51000</v>
      </c>
      <c r="Z85" s="60"/>
    </row>
    <row r="86" spans="1:26" ht="15" customHeight="1" x14ac:dyDescent="0.35">
      <c r="A86" s="9"/>
      <c r="B86" s="9"/>
      <c r="C86" s="6"/>
      <c r="D86" s="9"/>
      <c r="E86" s="9"/>
      <c r="F86" s="10"/>
      <c r="G86" s="6"/>
      <c r="H86" s="111"/>
      <c r="I86" s="92"/>
      <c r="J86" s="87"/>
      <c r="K86" s="92"/>
      <c r="L86" s="73"/>
      <c r="M86" s="72"/>
      <c r="N86" s="72"/>
      <c r="O86" s="72"/>
      <c r="P86" s="72"/>
      <c r="Q86" s="72"/>
      <c r="R86" s="72"/>
      <c r="S86" s="72"/>
      <c r="T86" s="75"/>
      <c r="U86" s="75"/>
      <c r="V86" s="75"/>
      <c r="W86" s="75"/>
      <c r="X86" s="75"/>
      <c r="Y86" s="79"/>
      <c r="Z86" s="60"/>
    </row>
    <row r="87" spans="1:26" ht="15" customHeight="1" x14ac:dyDescent="0.35">
      <c r="A87" s="9"/>
      <c r="B87" s="9"/>
      <c r="C87" s="6"/>
      <c r="D87" s="9" t="s">
        <v>28</v>
      </c>
      <c r="E87" s="99">
        <v>300000</v>
      </c>
      <c r="F87" s="10"/>
      <c r="G87" s="6"/>
      <c r="H87" s="111"/>
      <c r="I87" s="92"/>
      <c r="J87" s="87"/>
      <c r="K87" s="92"/>
      <c r="L87" s="69" t="s">
        <v>112</v>
      </c>
      <c r="M87" s="72">
        <f>(M83*F108)</f>
        <v>666.66666666666674</v>
      </c>
      <c r="N87" s="72">
        <f>N83*F108</f>
        <v>652.5</v>
      </c>
      <c r="O87" s="72">
        <f>O83*F108</f>
        <v>638.33333333333337</v>
      </c>
      <c r="P87" s="72">
        <f>P83*F108</f>
        <v>624.16666666666674</v>
      </c>
      <c r="Q87" s="72">
        <f>Q83*F108</f>
        <v>610</v>
      </c>
      <c r="R87" s="72">
        <f>R83*F108</f>
        <v>595.83333333333337</v>
      </c>
      <c r="S87" s="72">
        <f>S83*F108</f>
        <v>581.66666666666674</v>
      </c>
      <c r="T87" s="75">
        <f>T83*F108</f>
        <v>567.5</v>
      </c>
      <c r="U87" s="75">
        <f>U83*F108</f>
        <v>553.33333333333337</v>
      </c>
      <c r="V87" s="75">
        <f>V83*F108</f>
        <v>539.16666666666674</v>
      </c>
      <c r="W87" s="75">
        <f>W83*F108</f>
        <v>525</v>
      </c>
      <c r="X87" s="75">
        <f>X83*F108</f>
        <v>510.83333333333337</v>
      </c>
      <c r="Y87" s="79">
        <f>M87+N87+O87+P87+Q87+R87+S87+T87+U87+V87+W87+X87</f>
        <v>7065</v>
      </c>
      <c r="Z87" s="60"/>
    </row>
    <row r="88" spans="1:26" ht="15" customHeight="1" x14ac:dyDescent="0.35">
      <c r="A88" s="9"/>
      <c r="B88" s="9"/>
      <c r="C88" s="6"/>
      <c r="D88" s="9"/>
      <c r="E88" s="9"/>
      <c r="F88" s="10"/>
      <c r="G88" s="6"/>
      <c r="H88" s="111"/>
      <c r="I88" s="92"/>
      <c r="J88" s="87"/>
      <c r="K88" s="92"/>
      <c r="L88" s="69" t="s">
        <v>113</v>
      </c>
      <c r="M88" s="72">
        <f>(M84*F109)</f>
        <v>2500</v>
      </c>
      <c r="N88" s="72">
        <f>N84*F109</f>
        <v>2500</v>
      </c>
      <c r="O88" s="72">
        <f>O84*F109</f>
        <v>2500</v>
      </c>
      <c r="P88" s="72">
        <f>P84*F109</f>
        <v>2500</v>
      </c>
      <c r="Q88" s="72">
        <f>Q84*F109</f>
        <v>2500</v>
      </c>
      <c r="R88" s="72">
        <f>R84*F109</f>
        <v>2500</v>
      </c>
      <c r="S88" s="72">
        <f>S84*F109</f>
        <v>2500</v>
      </c>
      <c r="T88" s="75">
        <f>T84*F109</f>
        <v>2500</v>
      </c>
      <c r="U88" s="75">
        <f>U84*F109</f>
        <v>2500</v>
      </c>
      <c r="V88" s="75">
        <f>V84*F109</f>
        <v>2500</v>
      </c>
      <c r="W88" s="75">
        <f>W84*F109</f>
        <v>2500</v>
      </c>
      <c r="X88" s="75">
        <f>X84*F109</f>
        <v>2500</v>
      </c>
      <c r="Y88" s="79">
        <f>M88+N88+O88+P88+Q88+R88+S88+T88+U88+V88+W88+X88</f>
        <v>30000</v>
      </c>
      <c r="Z88" s="60"/>
    </row>
    <row r="89" spans="1:26" ht="15" customHeight="1" x14ac:dyDescent="0.35">
      <c r="A89" s="9"/>
      <c r="B89" s="9"/>
      <c r="C89" s="6"/>
      <c r="D89" s="9" t="s">
        <v>40</v>
      </c>
      <c r="E89" s="99">
        <v>3000</v>
      </c>
      <c r="F89" s="10"/>
      <c r="G89" s="6"/>
      <c r="H89" s="111"/>
      <c r="I89" s="92"/>
      <c r="J89" s="87"/>
      <c r="K89" s="92"/>
      <c r="L89" s="69"/>
      <c r="M89" s="72"/>
      <c r="N89" s="72"/>
      <c r="O89" s="72"/>
      <c r="P89" s="72"/>
      <c r="Q89" s="72"/>
      <c r="R89" s="72"/>
      <c r="S89" s="72"/>
      <c r="T89" s="75"/>
      <c r="U89" s="75"/>
      <c r="V89" s="75"/>
      <c r="W89" s="75"/>
      <c r="X89" s="75"/>
      <c r="Y89" s="79"/>
      <c r="Z89" s="60"/>
    </row>
    <row r="90" spans="1:26" ht="15" customHeight="1" x14ac:dyDescent="0.25">
      <c r="A90" s="9"/>
      <c r="B90" s="9"/>
      <c r="C90" s="6"/>
      <c r="D90" s="9"/>
      <c r="E90" s="9"/>
      <c r="F90" s="10"/>
      <c r="G90" s="6"/>
      <c r="H90" s="111"/>
      <c r="I90" s="92"/>
      <c r="J90" s="87"/>
      <c r="K90" s="92"/>
      <c r="L90" s="69" t="s">
        <v>114</v>
      </c>
      <c r="M90" s="72">
        <f t="shared" ref="M90:X90" si="4">M85+M87+M88</f>
        <v>7416.666666666667</v>
      </c>
      <c r="N90" s="72">
        <f t="shared" si="4"/>
        <v>7402.5</v>
      </c>
      <c r="O90" s="72">
        <f t="shared" si="4"/>
        <v>7388.333333333333</v>
      </c>
      <c r="P90" s="72">
        <f t="shared" si="4"/>
        <v>7374.166666666667</v>
      </c>
      <c r="Q90" s="72">
        <f t="shared" si="4"/>
        <v>7360</v>
      </c>
      <c r="R90" s="72">
        <f t="shared" si="4"/>
        <v>7345.833333333333</v>
      </c>
      <c r="S90" s="72">
        <f t="shared" si="4"/>
        <v>7331.666666666667</v>
      </c>
      <c r="T90" s="75">
        <f t="shared" si="4"/>
        <v>7317.5</v>
      </c>
      <c r="U90" s="75">
        <f t="shared" si="4"/>
        <v>7303.333333333333</v>
      </c>
      <c r="V90" s="75">
        <f t="shared" si="4"/>
        <v>7289.166666666667</v>
      </c>
      <c r="W90" s="75">
        <f t="shared" si="4"/>
        <v>7275</v>
      </c>
      <c r="X90" s="75">
        <f t="shared" si="4"/>
        <v>7260.833333333333</v>
      </c>
      <c r="Y90" s="75">
        <f>M90+N90+O90+P90+Q90+R90+S90+T90+U90+V90+W90+X90</f>
        <v>88065</v>
      </c>
      <c r="Z90" s="60"/>
    </row>
    <row r="91" spans="1:26" ht="15" customHeight="1" x14ac:dyDescent="0.25">
      <c r="A91" s="9"/>
      <c r="B91" s="9"/>
      <c r="C91" s="6"/>
      <c r="D91" s="9" t="s">
        <v>41</v>
      </c>
      <c r="E91" s="9">
        <f>E92+E93</f>
        <v>1700000</v>
      </c>
      <c r="F91" s="10" t="str">
        <f ca="1">_xlfn.FORMULATEXT(E91)</f>
        <v>=E92+E93</v>
      </c>
      <c r="G91" s="6"/>
      <c r="H91" s="111"/>
      <c r="I91" s="92"/>
      <c r="J91" s="87"/>
      <c r="K91" s="92"/>
      <c r="L91" s="96"/>
      <c r="M91" s="96"/>
      <c r="N91" s="96"/>
      <c r="O91" s="96"/>
      <c r="P91" s="96"/>
      <c r="Q91" s="96"/>
      <c r="R91" s="96"/>
      <c r="S91" s="96"/>
      <c r="T91" s="97"/>
      <c r="U91" s="97"/>
      <c r="V91" s="97"/>
      <c r="W91" s="97"/>
      <c r="X91" s="97"/>
      <c r="Y91" s="9"/>
      <c r="Z91" s="60"/>
    </row>
    <row r="92" spans="1:26" ht="15" customHeight="1" x14ac:dyDescent="0.25">
      <c r="A92" s="9"/>
      <c r="B92" s="9"/>
      <c r="C92" s="6"/>
      <c r="D92" s="9" t="s">
        <v>42</v>
      </c>
      <c r="E92" s="99">
        <v>200000</v>
      </c>
      <c r="F92" s="10"/>
      <c r="G92" s="6"/>
      <c r="H92" s="111"/>
      <c r="I92" s="92"/>
      <c r="J92" s="87"/>
      <c r="K92" s="92"/>
      <c r="L92" s="74" t="s">
        <v>46</v>
      </c>
      <c r="M92" s="69"/>
      <c r="N92" s="69"/>
      <c r="O92" s="69"/>
      <c r="P92" s="69"/>
      <c r="Q92" s="69"/>
      <c r="R92" s="69"/>
      <c r="S92" s="69"/>
      <c r="T92" s="70"/>
      <c r="U92" s="70"/>
      <c r="V92" s="70"/>
      <c r="W92" s="70"/>
      <c r="X92" s="70"/>
      <c r="Y92" s="76"/>
      <c r="Z92" s="60"/>
    </row>
    <row r="93" spans="1:26" ht="15" customHeight="1" x14ac:dyDescent="0.25">
      <c r="A93" s="9"/>
      <c r="B93" s="9"/>
      <c r="C93" s="6"/>
      <c r="D93" s="9" t="s">
        <v>43</v>
      </c>
      <c r="E93" s="99">
        <v>1500000</v>
      </c>
      <c r="F93" s="10"/>
      <c r="G93" s="6"/>
      <c r="H93" s="111"/>
      <c r="I93" s="92"/>
      <c r="J93" s="87"/>
      <c r="K93" s="92"/>
      <c r="L93" s="69" t="s">
        <v>97</v>
      </c>
      <c r="M93" s="69" t="s">
        <v>102</v>
      </c>
      <c r="N93" s="69" t="s">
        <v>101</v>
      </c>
      <c r="O93" s="69" t="s">
        <v>101</v>
      </c>
      <c r="P93" s="69" t="s">
        <v>103</v>
      </c>
      <c r="Q93" s="69" t="s">
        <v>104</v>
      </c>
      <c r="R93" s="69" t="s">
        <v>105</v>
      </c>
      <c r="S93" s="69" t="s">
        <v>106</v>
      </c>
      <c r="T93" s="69" t="s">
        <v>107</v>
      </c>
      <c r="U93" s="69" t="s">
        <v>122</v>
      </c>
      <c r="V93" s="69" t="s">
        <v>109</v>
      </c>
      <c r="W93" s="71" t="s">
        <v>110</v>
      </c>
      <c r="X93" s="69" t="s">
        <v>111</v>
      </c>
      <c r="Y93" s="77" t="s">
        <v>100</v>
      </c>
      <c r="Z93" s="60"/>
    </row>
    <row r="94" spans="1:26" ht="15" customHeight="1" x14ac:dyDescent="0.25">
      <c r="A94" s="9"/>
      <c r="B94" s="9"/>
      <c r="C94" s="6"/>
      <c r="D94" s="9" t="s">
        <v>32</v>
      </c>
      <c r="E94" s="40">
        <v>0.04</v>
      </c>
      <c r="F94" s="10"/>
      <c r="G94" s="6"/>
      <c r="H94" s="111"/>
      <c r="I94" s="92"/>
      <c r="J94" s="87"/>
      <c r="K94" s="92"/>
      <c r="L94" s="69"/>
      <c r="M94" s="69"/>
      <c r="N94" s="69"/>
      <c r="O94" s="69"/>
      <c r="P94" s="69"/>
      <c r="Q94" s="69"/>
      <c r="R94" s="69"/>
      <c r="S94" s="69"/>
      <c r="T94" s="69"/>
      <c r="U94" s="69"/>
      <c r="V94" s="69"/>
      <c r="W94" s="71"/>
      <c r="X94" s="69"/>
      <c r="Y94" s="76"/>
      <c r="Z94" s="60"/>
    </row>
    <row r="95" spans="1:26" ht="15" customHeight="1" x14ac:dyDescent="0.35">
      <c r="A95" s="9"/>
      <c r="B95" s="9"/>
      <c r="C95" s="6"/>
      <c r="D95" s="9" t="s">
        <v>33</v>
      </c>
      <c r="E95" s="40">
        <v>0.02</v>
      </c>
      <c r="F95" s="10"/>
      <c r="G95" s="6"/>
      <c r="H95" s="111"/>
      <c r="I95" s="92"/>
      <c r="J95" s="87"/>
      <c r="K95" s="92"/>
      <c r="L95" s="69" t="s">
        <v>30</v>
      </c>
      <c r="M95" s="72">
        <f t="shared" ref="M95:X95" si="5">M96+M97</f>
        <v>1649000</v>
      </c>
      <c r="N95" s="72">
        <f t="shared" si="5"/>
        <v>1644750</v>
      </c>
      <c r="O95" s="72">
        <f t="shared" si="5"/>
        <v>1640500</v>
      </c>
      <c r="P95" s="72">
        <f t="shared" si="5"/>
        <v>1636250</v>
      </c>
      <c r="Q95" s="72">
        <f t="shared" si="5"/>
        <v>1632000</v>
      </c>
      <c r="R95" s="72">
        <f t="shared" si="5"/>
        <v>1627750</v>
      </c>
      <c r="S95" s="72">
        <f t="shared" si="5"/>
        <v>1623500</v>
      </c>
      <c r="T95" s="75">
        <f t="shared" si="5"/>
        <v>1619250</v>
      </c>
      <c r="U95" s="75">
        <f t="shared" si="5"/>
        <v>1615000</v>
      </c>
      <c r="V95" s="75">
        <f t="shared" si="5"/>
        <v>1610750</v>
      </c>
      <c r="W95" s="75">
        <f t="shared" si="5"/>
        <v>1606500</v>
      </c>
      <c r="X95" s="75">
        <f t="shared" si="5"/>
        <v>1602250</v>
      </c>
      <c r="Y95" s="79"/>
      <c r="Z95" s="60"/>
    </row>
    <row r="96" spans="1:26" ht="15" customHeight="1" x14ac:dyDescent="0.35">
      <c r="A96" s="9"/>
      <c r="B96" s="9"/>
      <c r="C96" s="6"/>
      <c r="D96" s="9" t="s">
        <v>34</v>
      </c>
      <c r="E96" s="40">
        <v>0.03</v>
      </c>
      <c r="F96" s="10"/>
      <c r="G96" s="6"/>
      <c r="H96" s="111"/>
      <c r="I96" s="92"/>
      <c r="J96" s="87"/>
      <c r="K96" s="92"/>
      <c r="L96" s="69" t="s">
        <v>98</v>
      </c>
      <c r="M96" s="72">
        <f>IF(X83&lt;&gt;0,X83-X85,X83)</f>
        <v>149000</v>
      </c>
      <c r="N96" s="72">
        <f t="shared" ref="N96:X96" si="6">IF(M96&lt;&gt;0,M96-M98,M96)</f>
        <v>144750</v>
      </c>
      <c r="O96" s="72">
        <f t="shared" si="6"/>
        <v>140500</v>
      </c>
      <c r="P96" s="72">
        <f t="shared" si="6"/>
        <v>136250</v>
      </c>
      <c r="Q96" s="72">
        <f t="shared" si="6"/>
        <v>132000</v>
      </c>
      <c r="R96" s="72">
        <f t="shared" si="6"/>
        <v>127750</v>
      </c>
      <c r="S96" s="72">
        <f t="shared" si="6"/>
        <v>123500</v>
      </c>
      <c r="T96" s="75">
        <f t="shared" si="6"/>
        <v>119250</v>
      </c>
      <c r="U96" s="75">
        <f t="shared" si="6"/>
        <v>115000</v>
      </c>
      <c r="V96" s="75">
        <f t="shared" si="6"/>
        <v>110750</v>
      </c>
      <c r="W96" s="75">
        <f t="shared" si="6"/>
        <v>106500</v>
      </c>
      <c r="X96" s="75">
        <f t="shared" si="6"/>
        <v>102250</v>
      </c>
      <c r="Y96" s="79"/>
      <c r="Z96" s="60"/>
    </row>
    <row r="97" spans="1:26" ht="15" customHeight="1" x14ac:dyDescent="0.35">
      <c r="A97" s="9"/>
      <c r="B97" s="9"/>
      <c r="C97" s="6"/>
      <c r="D97" s="9" t="s">
        <v>35</v>
      </c>
      <c r="E97" s="9">
        <f>E91*E96</f>
        <v>51000</v>
      </c>
      <c r="F97" s="10" t="str">
        <f ca="1">_xlfn.FORMULATEXT(E97)</f>
        <v>=E91*E96</v>
      </c>
      <c r="G97" s="6"/>
      <c r="H97" s="111"/>
      <c r="I97" s="92"/>
      <c r="J97" s="87"/>
      <c r="K97" s="92"/>
      <c r="L97" s="69" t="s">
        <v>31</v>
      </c>
      <c r="M97" s="72">
        <f>IF(X83=0,X84-X85,X84)</f>
        <v>1500000</v>
      </c>
      <c r="N97" s="72">
        <f t="shared" ref="N97:X97" si="7">IF(M96=0,M97-M98,M97)</f>
        <v>1500000</v>
      </c>
      <c r="O97" s="72">
        <f t="shared" si="7"/>
        <v>1500000</v>
      </c>
      <c r="P97" s="72">
        <f t="shared" si="7"/>
        <v>1500000</v>
      </c>
      <c r="Q97" s="72">
        <f t="shared" si="7"/>
        <v>1500000</v>
      </c>
      <c r="R97" s="72">
        <f t="shared" si="7"/>
        <v>1500000</v>
      </c>
      <c r="S97" s="72">
        <f t="shared" si="7"/>
        <v>1500000</v>
      </c>
      <c r="T97" s="75">
        <f t="shared" si="7"/>
        <v>1500000</v>
      </c>
      <c r="U97" s="75">
        <f t="shared" si="7"/>
        <v>1500000</v>
      </c>
      <c r="V97" s="75">
        <f t="shared" si="7"/>
        <v>1500000</v>
      </c>
      <c r="W97" s="75">
        <f t="shared" si="7"/>
        <v>1500000</v>
      </c>
      <c r="X97" s="75">
        <f t="shared" si="7"/>
        <v>1500000</v>
      </c>
      <c r="Y97" s="79"/>
      <c r="Z97" s="60"/>
    </row>
    <row r="98" spans="1:26" ht="15" customHeight="1" x14ac:dyDescent="0.35">
      <c r="A98" s="9"/>
      <c r="B98" s="9"/>
      <c r="C98" s="6"/>
      <c r="D98" s="9" t="s">
        <v>115</v>
      </c>
      <c r="E98" s="9">
        <f>E97/12</f>
        <v>4250</v>
      </c>
      <c r="F98" s="10" t="str">
        <f ca="1">_xlfn.FORMULATEXT(E98)</f>
        <v>=E97/12</v>
      </c>
      <c r="G98" s="6"/>
      <c r="H98" s="111"/>
      <c r="I98" s="92"/>
      <c r="J98" s="87"/>
      <c r="K98" s="92"/>
      <c r="L98" s="69" t="s">
        <v>99</v>
      </c>
      <c r="M98" s="72">
        <f>E98</f>
        <v>4250</v>
      </c>
      <c r="N98" s="72">
        <f t="shared" ref="N98:X98" si="8">M98</f>
        <v>4250</v>
      </c>
      <c r="O98" s="72">
        <f t="shared" si="8"/>
        <v>4250</v>
      </c>
      <c r="P98" s="72">
        <f t="shared" si="8"/>
        <v>4250</v>
      </c>
      <c r="Q98" s="72">
        <f t="shared" si="8"/>
        <v>4250</v>
      </c>
      <c r="R98" s="72">
        <f t="shared" si="8"/>
        <v>4250</v>
      </c>
      <c r="S98" s="72">
        <f t="shared" si="8"/>
        <v>4250</v>
      </c>
      <c r="T98" s="72">
        <f t="shared" si="8"/>
        <v>4250</v>
      </c>
      <c r="U98" s="72">
        <f t="shared" si="8"/>
        <v>4250</v>
      </c>
      <c r="V98" s="72">
        <f t="shared" si="8"/>
        <v>4250</v>
      </c>
      <c r="W98" s="72">
        <f t="shared" si="8"/>
        <v>4250</v>
      </c>
      <c r="X98" s="72">
        <f t="shared" si="8"/>
        <v>4250</v>
      </c>
      <c r="Y98" s="79">
        <f>M98+N98+O98+P98+Q98+R98+S98+T98+U98+V98+W98+X98</f>
        <v>51000</v>
      </c>
      <c r="Z98" s="60"/>
    </row>
    <row r="99" spans="1:26" ht="15" customHeight="1" x14ac:dyDescent="0.35">
      <c r="A99" s="9"/>
      <c r="B99" s="9"/>
      <c r="C99" s="6"/>
      <c r="G99" s="6"/>
      <c r="H99" s="111"/>
      <c r="I99" s="92"/>
      <c r="J99" s="87"/>
      <c r="K99" s="92"/>
      <c r="L99" s="73"/>
      <c r="M99" s="72"/>
      <c r="N99" s="72"/>
      <c r="O99" s="72"/>
      <c r="P99" s="72"/>
      <c r="Q99" s="72"/>
      <c r="R99" s="72"/>
      <c r="S99" s="72"/>
      <c r="T99" s="75"/>
      <c r="U99" s="75"/>
      <c r="V99" s="75"/>
      <c r="W99" s="75"/>
      <c r="X99" s="75"/>
      <c r="Y99" s="79"/>
      <c r="Z99" s="60"/>
    </row>
    <row r="100" spans="1:26" ht="15" customHeight="1" x14ac:dyDescent="0.35">
      <c r="A100" s="9"/>
      <c r="B100" s="9"/>
      <c r="C100" s="6"/>
      <c r="D100" s="67" t="s">
        <v>2</v>
      </c>
      <c r="E100" s="11"/>
      <c r="F100" s="12"/>
      <c r="G100" s="6"/>
      <c r="H100" s="111"/>
      <c r="I100" s="92"/>
      <c r="J100" s="87"/>
      <c r="K100" s="92"/>
      <c r="L100" s="69" t="s">
        <v>112</v>
      </c>
      <c r="M100" s="72">
        <f>M96*F132</f>
        <v>496.66666666666669</v>
      </c>
      <c r="N100" s="72">
        <f>N96*F132</f>
        <v>482.50000000000006</v>
      </c>
      <c r="O100" s="72">
        <f>O96*F132</f>
        <v>468.33333333333337</v>
      </c>
      <c r="P100" s="72">
        <f>P96*F132</f>
        <v>454.16666666666669</v>
      </c>
      <c r="Q100" s="72">
        <f>Q96*F132</f>
        <v>440</v>
      </c>
      <c r="R100" s="72">
        <f>R96*F132</f>
        <v>425.83333333333337</v>
      </c>
      <c r="S100" s="72">
        <f>S96*F132</f>
        <v>411.66666666666669</v>
      </c>
      <c r="T100" s="75">
        <f>T96*F132</f>
        <v>397.5</v>
      </c>
      <c r="U100" s="75">
        <f>U96*F132</f>
        <v>383.33333333333337</v>
      </c>
      <c r="V100" s="75">
        <f>V96*F132</f>
        <v>369.16666666666669</v>
      </c>
      <c r="W100" s="75">
        <f>W96*F132</f>
        <v>355</v>
      </c>
      <c r="X100" s="75">
        <f>X96*F132</f>
        <v>340.83333333333337</v>
      </c>
      <c r="Y100" s="79">
        <f>M100+N100+O100+P100+Q100+R100+S100+T100+U100+V100+W100+X100</f>
        <v>5025</v>
      </c>
      <c r="Z100" s="60"/>
    </row>
    <row r="101" spans="1:26" ht="15" customHeight="1" x14ac:dyDescent="0.35">
      <c r="A101" s="9"/>
      <c r="B101" s="9"/>
      <c r="C101" s="6"/>
      <c r="G101" s="6"/>
      <c r="H101" s="111"/>
      <c r="I101" s="92"/>
      <c r="J101" s="87"/>
      <c r="K101" s="92"/>
      <c r="L101" s="69" t="s">
        <v>113</v>
      </c>
      <c r="M101" s="72">
        <f>M97*F133</f>
        <v>2500</v>
      </c>
      <c r="N101" s="72">
        <f>N97*F133</f>
        <v>2500</v>
      </c>
      <c r="O101" s="72">
        <f>O97*F133</f>
        <v>2500</v>
      </c>
      <c r="P101" s="72">
        <f>P97*F133</f>
        <v>2500</v>
      </c>
      <c r="Q101" s="72">
        <f>Q97*F133</f>
        <v>2500</v>
      </c>
      <c r="R101" s="72">
        <f>R97*F133</f>
        <v>2500</v>
      </c>
      <c r="S101" s="72">
        <f>S97*F133</f>
        <v>2500</v>
      </c>
      <c r="T101" s="75">
        <f>T97*F133</f>
        <v>2500</v>
      </c>
      <c r="U101" s="75">
        <f>U97*F133</f>
        <v>2500</v>
      </c>
      <c r="V101" s="75">
        <f>V97*F133</f>
        <v>2500</v>
      </c>
      <c r="W101" s="75">
        <f>W97*F133</f>
        <v>2500</v>
      </c>
      <c r="X101" s="75">
        <f>X97*F133</f>
        <v>2500</v>
      </c>
      <c r="Y101" s="79">
        <f>M101+N101+O101+P101+Q101+R101+S101+T101+U101+V101+W101+X101</f>
        <v>30000</v>
      </c>
      <c r="Z101" s="60"/>
    </row>
    <row r="102" spans="1:26" ht="15" customHeight="1" x14ac:dyDescent="0.35">
      <c r="A102" s="9"/>
      <c r="B102" s="9"/>
      <c r="C102" s="6"/>
      <c r="D102" t="s">
        <v>30</v>
      </c>
      <c r="E102" t="str">
        <f t="shared" ref="E102:E115" ca="1" si="9">_xlfn.FORMULATEXT(F102)</f>
        <v>=E91</v>
      </c>
      <c r="F102">
        <f>E91</f>
        <v>1700000</v>
      </c>
      <c r="G102" s="6"/>
      <c r="H102" s="111"/>
      <c r="I102" s="92"/>
      <c r="J102" s="87"/>
      <c r="K102" s="92"/>
      <c r="L102" s="69"/>
      <c r="M102" s="72"/>
      <c r="N102" s="72"/>
      <c r="O102" s="72"/>
      <c r="P102" s="72"/>
      <c r="Q102" s="72"/>
      <c r="R102" s="72"/>
      <c r="S102" s="72"/>
      <c r="T102" s="75"/>
      <c r="U102" s="75"/>
      <c r="V102" s="75"/>
      <c r="W102" s="75"/>
      <c r="X102" s="75"/>
      <c r="Y102" s="79"/>
      <c r="Z102" s="60"/>
    </row>
    <row r="103" spans="1:26" ht="15" customHeight="1" x14ac:dyDescent="0.35">
      <c r="A103" s="9"/>
      <c r="B103" s="9"/>
      <c r="C103" s="6"/>
      <c r="D103" t="s">
        <v>29</v>
      </c>
      <c r="E103" t="str">
        <f t="shared" ca="1" si="9"/>
        <v>=E92</v>
      </c>
      <c r="F103">
        <f>E92</f>
        <v>200000</v>
      </c>
      <c r="G103" s="6"/>
      <c r="H103" s="111"/>
      <c r="I103" s="92"/>
      <c r="J103" s="87"/>
      <c r="K103" s="92"/>
      <c r="L103" s="69" t="s">
        <v>114</v>
      </c>
      <c r="M103" s="72">
        <f t="shared" ref="M103:X103" si="10">M98+M100+M101</f>
        <v>7246.666666666667</v>
      </c>
      <c r="N103" s="72">
        <f t="shared" si="10"/>
        <v>7232.5</v>
      </c>
      <c r="O103" s="72">
        <f t="shared" si="10"/>
        <v>7218.333333333333</v>
      </c>
      <c r="P103" s="72">
        <f t="shared" si="10"/>
        <v>7204.166666666667</v>
      </c>
      <c r="Q103" s="72">
        <f t="shared" si="10"/>
        <v>7190</v>
      </c>
      <c r="R103" s="72">
        <f t="shared" si="10"/>
        <v>7175.833333333333</v>
      </c>
      <c r="S103" s="72">
        <f t="shared" si="10"/>
        <v>7161.666666666667</v>
      </c>
      <c r="T103" s="75">
        <f t="shared" si="10"/>
        <v>7147.5</v>
      </c>
      <c r="U103" s="75">
        <f t="shared" si="10"/>
        <v>7133.333333333333</v>
      </c>
      <c r="V103" s="75">
        <f t="shared" si="10"/>
        <v>7119.166666666667</v>
      </c>
      <c r="W103" s="75">
        <f t="shared" si="10"/>
        <v>7105</v>
      </c>
      <c r="X103" s="75">
        <f t="shared" si="10"/>
        <v>7090.833333333333</v>
      </c>
      <c r="Y103" s="79">
        <f>M103+N103+O103+P103+Q103+R103+S103+T103+U103+V103+W103+X103</f>
        <v>86025</v>
      </c>
      <c r="Z103" s="60"/>
    </row>
    <row r="104" spans="1:26" ht="15" customHeight="1" x14ac:dyDescent="0.25">
      <c r="A104" s="9"/>
      <c r="B104" s="9"/>
      <c r="C104" s="6"/>
      <c r="D104" t="s">
        <v>31</v>
      </c>
      <c r="E104" t="str">
        <f t="shared" ca="1" si="9"/>
        <v>=IF(E92=0,E93-E97,E93)</v>
      </c>
      <c r="F104">
        <f>IF(E92=0,E93-E97,E93)</f>
        <v>1500000</v>
      </c>
      <c r="G104" s="6"/>
      <c r="H104" s="111"/>
      <c r="I104" s="92"/>
      <c r="J104" s="87"/>
      <c r="K104" s="92"/>
      <c r="L104" s="96"/>
      <c r="M104" s="96"/>
      <c r="N104" s="96"/>
      <c r="O104" s="96"/>
      <c r="P104" s="96"/>
      <c r="Q104" s="96"/>
      <c r="R104" s="96"/>
      <c r="S104" s="96"/>
      <c r="T104" s="97"/>
      <c r="U104" s="97"/>
      <c r="V104" s="97"/>
      <c r="W104" s="97"/>
      <c r="X104" s="97"/>
      <c r="Y104" s="9"/>
      <c r="Z104" s="60"/>
    </row>
    <row r="105" spans="1:26" ht="15" customHeight="1" x14ac:dyDescent="0.25">
      <c r="A105" s="9"/>
      <c r="B105" s="9"/>
      <c r="C105" s="6"/>
      <c r="D105" t="s">
        <v>92</v>
      </c>
      <c r="E105" s="44" t="str">
        <f t="shared" ca="1" si="9"/>
        <v>=E94</v>
      </c>
      <c r="F105" s="15">
        <f>E94</f>
        <v>0.04</v>
      </c>
      <c r="G105" s="6"/>
      <c r="H105" s="111"/>
      <c r="I105" s="92"/>
      <c r="J105" s="87"/>
      <c r="K105" s="92"/>
      <c r="L105" s="74" t="s">
        <v>3</v>
      </c>
      <c r="M105" s="69"/>
      <c r="N105" s="69"/>
      <c r="O105" s="69"/>
      <c r="P105" s="69"/>
      <c r="Q105" s="69"/>
      <c r="R105" s="69"/>
      <c r="S105" s="69"/>
      <c r="T105" s="70"/>
      <c r="U105" s="70"/>
      <c r="V105" s="70"/>
      <c r="W105" s="70"/>
      <c r="X105" s="70"/>
      <c r="Y105" s="76"/>
      <c r="Z105" s="60"/>
    </row>
    <row r="106" spans="1:26" ht="15" customHeight="1" x14ac:dyDescent="0.25">
      <c r="A106" s="9"/>
      <c r="B106" s="9"/>
      <c r="C106" s="6"/>
      <c r="D106" t="s">
        <v>91</v>
      </c>
      <c r="E106" t="str">
        <f t="shared" ca="1" si="9"/>
        <v>=E95</v>
      </c>
      <c r="F106" s="15">
        <f>E95</f>
        <v>0.02</v>
      </c>
      <c r="G106" s="6"/>
      <c r="H106" s="111"/>
      <c r="I106" s="92"/>
      <c r="J106" s="87"/>
      <c r="K106" s="92"/>
      <c r="L106" s="69" t="s">
        <v>97</v>
      </c>
      <c r="M106" s="69" t="s">
        <v>102</v>
      </c>
      <c r="N106" s="69" t="s">
        <v>101</v>
      </c>
      <c r="O106" s="69" t="s">
        <v>101</v>
      </c>
      <c r="P106" s="69" t="s">
        <v>103</v>
      </c>
      <c r="Q106" s="69" t="s">
        <v>104</v>
      </c>
      <c r="R106" s="69" t="s">
        <v>105</v>
      </c>
      <c r="S106" s="69" t="s">
        <v>106</v>
      </c>
      <c r="T106" s="69" t="s">
        <v>107</v>
      </c>
      <c r="U106" s="69" t="s">
        <v>122</v>
      </c>
      <c r="V106" s="69" t="s">
        <v>109</v>
      </c>
      <c r="W106" s="71" t="s">
        <v>110</v>
      </c>
      <c r="X106" s="69" t="s">
        <v>111</v>
      </c>
      <c r="Y106" s="77" t="s">
        <v>100</v>
      </c>
      <c r="Z106" s="60"/>
    </row>
    <row r="107" spans="1:26" ht="15" customHeight="1" x14ac:dyDescent="0.35">
      <c r="A107" s="9"/>
      <c r="B107" s="9"/>
      <c r="C107" s="6"/>
      <c r="F107" s="15"/>
      <c r="G107" s="6"/>
      <c r="H107" s="111"/>
      <c r="I107" s="92"/>
      <c r="J107" s="87"/>
      <c r="K107" s="92"/>
      <c r="L107" s="69"/>
      <c r="M107" s="69"/>
      <c r="N107" s="69"/>
      <c r="O107" s="69"/>
      <c r="P107" s="69"/>
      <c r="Q107" s="69"/>
      <c r="R107" s="69"/>
      <c r="S107" s="69"/>
      <c r="T107" s="69"/>
      <c r="U107" s="69"/>
      <c r="V107" s="69"/>
      <c r="W107" s="71"/>
      <c r="X107" s="69"/>
      <c r="Y107" s="79"/>
      <c r="Z107" s="60"/>
    </row>
    <row r="108" spans="1:26" ht="16.5" customHeight="1" x14ac:dyDescent="0.35">
      <c r="A108" s="9"/>
      <c r="B108" s="9"/>
      <c r="C108" s="6"/>
      <c r="D108" t="s">
        <v>95</v>
      </c>
      <c r="E108" t="str">
        <f ca="1">_xlfn.FORMULATEXT(F108)</f>
        <v>=F105/12</v>
      </c>
      <c r="F108" s="48">
        <f>F105/12</f>
        <v>3.3333333333333335E-3</v>
      </c>
      <c r="G108" s="6"/>
      <c r="H108" s="111"/>
      <c r="I108" s="92"/>
      <c r="J108" s="87"/>
      <c r="K108" s="92"/>
      <c r="L108" s="69" t="s">
        <v>30</v>
      </c>
      <c r="M108" s="72">
        <f t="shared" ref="M108:X108" si="11">M109+M110</f>
        <v>1598000</v>
      </c>
      <c r="N108" s="72">
        <f t="shared" si="11"/>
        <v>1593750</v>
      </c>
      <c r="O108" s="72">
        <f t="shared" si="11"/>
        <v>1589500</v>
      </c>
      <c r="P108" s="72">
        <f t="shared" si="11"/>
        <v>1585250</v>
      </c>
      <c r="Q108" s="72">
        <f t="shared" si="11"/>
        <v>1581000</v>
      </c>
      <c r="R108" s="72">
        <f t="shared" si="11"/>
        <v>1576750</v>
      </c>
      <c r="S108" s="72">
        <f t="shared" si="11"/>
        <v>1572500</v>
      </c>
      <c r="T108" s="75">
        <f t="shared" si="11"/>
        <v>1568250</v>
      </c>
      <c r="U108" s="75">
        <f t="shared" si="11"/>
        <v>1564000</v>
      </c>
      <c r="V108" s="75">
        <f t="shared" si="11"/>
        <v>1559750</v>
      </c>
      <c r="W108" s="75">
        <f t="shared" si="11"/>
        <v>1555500</v>
      </c>
      <c r="X108" s="75">
        <f t="shared" si="11"/>
        <v>1551250</v>
      </c>
      <c r="Y108" s="79"/>
      <c r="Z108" s="60"/>
    </row>
    <row r="109" spans="1:26" ht="15" customHeight="1" x14ac:dyDescent="0.35">
      <c r="A109" s="9"/>
      <c r="B109" s="9"/>
      <c r="C109" s="6"/>
      <c r="D109" t="s">
        <v>96</v>
      </c>
      <c r="E109" t="str">
        <f ca="1">_xlfn.FORMULATEXT(F109)</f>
        <v>=F106/12</v>
      </c>
      <c r="F109" s="48">
        <f>F106/12</f>
        <v>1.6666666666666668E-3</v>
      </c>
      <c r="G109" s="6"/>
      <c r="H109" s="111"/>
      <c r="I109" s="92"/>
      <c r="J109" s="87"/>
      <c r="K109" s="92"/>
      <c r="L109" s="69" t="s">
        <v>98</v>
      </c>
      <c r="M109" s="72">
        <f>IF(X96&lt;&gt;0,X96-X98,X96)</f>
        <v>98000</v>
      </c>
      <c r="N109" s="72">
        <f t="shared" ref="N109:X109" si="12">IF(M109&lt;&gt;0,M109-M111,M109)</f>
        <v>93750</v>
      </c>
      <c r="O109" s="72">
        <f t="shared" si="12"/>
        <v>89500</v>
      </c>
      <c r="P109" s="72">
        <f t="shared" si="12"/>
        <v>85250</v>
      </c>
      <c r="Q109" s="72">
        <f t="shared" si="12"/>
        <v>81000</v>
      </c>
      <c r="R109" s="72">
        <f t="shared" si="12"/>
        <v>76750</v>
      </c>
      <c r="S109" s="72">
        <f t="shared" si="12"/>
        <v>72500</v>
      </c>
      <c r="T109" s="75">
        <f t="shared" si="12"/>
        <v>68250</v>
      </c>
      <c r="U109" s="75">
        <f t="shared" si="12"/>
        <v>64000</v>
      </c>
      <c r="V109" s="75">
        <f t="shared" si="12"/>
        <v>59750</v>
      </c>
      <c r="W109" s="75">
        <f t="shared" si="12"/>
        <v>55500</v>
      </c>
      <c r="X109" s="75">
        <f t="shared" si="12"/>
        <v>51250</v>
      </c>
      <c r="Y109" s="79"/>
      <c r="Z109" s="60"/>
    </row>
    <row r="110" spans="1:26" ht="15" customHeight="1" x14ac:dyDescent="0.35">
      <c r="A110" s="9"/>
      <c r="B110" s="9"/>
      <c r="C110" s="6"/>
      <c r="F110" s="15"/>
      <c r="G110" s="6"/>
      <c r="H110" s="111"/>
      <c r="I110" s="92"/>
      <c r="J110" s="87"/>
      <c r="K110" s="92"/>
      <c r="L110" s="69" t="s">
        <v>31</v>
      </c>
      <c r="M110" s="72">
        <f>IF(X96=0,X97-X98,X97)</f>
        <v>1500000</v>
      </c>
      <c r="N110" s="72">
        <f t="shared" ref="N110:X110" si="13">IF(M109=0,M110-M111,M110)</f>
        <v>1500000</v>
      </c>
      <c r="O110" s="72">
        <f t="shared" si="13"/>
        <v>1500000</v>
      </c>
      <c r="P110" s="72">
        <f t="shared" si="13"/>
        <v>1500000</v>
      </c>
      <c r="Q110" s="72">
        <f t="shared" si="13"/>
        <v>1500000</v>
      </c>
      <c r="R110" s="72">
        <f t="shared" si="13"/>
        <v>1500000</v>
      </c>
      <c r="S110" s="72">
        <f t="shared" si="13"/>
        <v>1500000</v>
      </c>
      <c r="T110" s="75">
        <f t="shared" si="13"/>
        <v>1500000</v>
      </c>
      <c r="U110" s="75">
        <f t="shared" si="13"/>
        <v>1500000</v>
      </c>
      <c r="V110" s="75">
        <f t="shared" si="13"/>
        <v>1500000</v>
      </c>
      <c r="W110" s="75">
        <f t="shared" si="13"/>
        <v>1500000</v>
      </c>
      <c r="X110" s="75">
        <f t="shared" si="13"/>
        <v>1500000</v>
      </c>
      <c r="Y110" s="79"/>
      <c r="Z110" s="60"/>
    </row>
    <row r="111" spans="1:26" ht="15" customHeight="1" x14ac:dyDescent="0.35">
      <c r="A111" s="9"/>
      <c r="B111" s="9"/>
      <c r="C111" s="6"/>
      <c r="F111" s="15"/>
      <c r="G111" s="6"/>
      <c r="H111" s="111"/>
      <c r="I111" s="92"/>
      <c r="J111" s="87"/>
      <c r="K111" s="92"/>
      <c r="L111" s="69" t="s">
        <v>99</v>
      </c>
      <c r="M111" s="72">
        <f>E98</f>
        <v>4250</v>
      </c>
      <c r="N111" s="72">
        <f t="shared" ref="N111:X111" si="14">M111</f>
        <v>4250</v>
      </c>
      <c r="O111" s="72">
        <f t="shared" si="14"/>
        <v>4250</v>
      </c>
      <c r="P111" s="72">
        <f t="shared" si="14"/>
        <v>4250</v>
      </c>
      <c r="Q111" s="72">
        <f t="shared" si="14"/>
        <v>4250</v>
      </c>
      <c r="R111" s="72">
        <f t="shared" si="14"/>
        <v>4250</v>
      </c>
      <c r="S111" s="72">
        <f t="shared" si="14"/>
        <v>4250</v>
      </c>
      <c r="T111" s="72">
        <f t="shared" si="14"/>
        <v>4250</v>
      </c>
      <c r="U111" s="72">
        <f t="shared" si="14"/>
        <v>4250</v>
      </c>
      <c r="V111" s="72">
        <f t="shared" si="14"/>
        <v>4250</v>
      </c>
      <c r="W111" s="72">
        <f t="shared" si="14"/>
        <v>4250</v>
      </c>
      <c r="X111" s="72">
        <f t="shared" si="14"/>
        <v>4250</v>
      </c>
      <c r="Y111" s="79">
        <f>M111+N111+O111+P111+Q111+R111+S111+T111+U111+V111+W111+X111</f>
        <v>51000</v>
      </c>
      <c r="Z111" s="60"/>
    </row>
    <row r="112" spans="1:26" ht="15" customHeight="1" x14ac:dyDescent="0.35">
      <c r="A112" s="9"/>
      <c r="B112" s="9"/>
      <c r="C112" s="6"/>
      <c r="D112" t="s">
        <v>36</v>
      </c>
      <c r="E112" t="str">
        <f t="shared" ca="1" si="9"/>
        <v>=Y87</v>
      </c>
      <c r="F112" s="1">
        <f>Y87</f>
        <v>7065</v>
      </c>
      <c r="G112" s="6"/>
      <c r="H112" s="111"/>
      <c r="I112" s="92"/>
      <c r="J112" s="87"/>
      <c r="K112" s="92"/>
      <c r="L112" s="73"/>
      <c r="M112" s="72"/>
      <c r="N112" s="72"/>
      <c r="O112" s="72"/>
      <c r="P112" s="72"/>
      <c r="Q112" s="72"/>
      <c r="R112" s="72"/>
      <c r="S112" s="72"/>
      <c r="T112" s="75"/>
      <c r="U112" s="75"/>
      <c r="V112" s="75"/>
      <c r="W112" s="75"/>
      <c r="X112" s="75"/>
      <c r="Y112" s="79"/>
      <c r="Z112" s="60"/>
    </row>
    <row r="113" spans="1:26" ht="15" customHeight="1" x14ac:dyDescent="0.35">
      <c r="A113" s="9"/>
      <c r="B113" s="9"/>
      <c r="C113" s="6"/>
      <c r="D113" t="s">
        <v>37</v>
      </c>
      <c r="E113" t="str">
        <f t="shared" ca="1" si="9"/>
        <v>=Y88</v>
      </c>
      <c r="F113" s="1">
        <f>Y88</f>
        <v>30000</v>
      </c>
      <c r="G113" s="6"/>
      <c r="H113" s="111"/>
      <c r="I113" s="92"/>
      <c r="J113" s="87"/>
      <c r="K113" s="92"/>
      <c r="L113" s="69" t="s">
        <v>112</v>
      </c>
      <c r="M113" s="72">
        <f>M109*F155</f>
        <v>326.66666666666669</v>
      </c>
      <c r="N113" s="72">
        <f>N109*F155</f>
        <v>312.5</v>
      </c>
      <c r="O113" s="72">
        <f>O109*F155</f>
        <v>298.33333333333337</v>
      </c>
      <c r="P113" s="72">
        <f>P109*F155</f>
        <v>284.16666666666669</v>
      </c>
      <c r="Q113" s="72">
        <f>Q109*F155</f>
        <v>270</v>
      </c>
      <c r="R113" s="72">
        <f>R109*F155</f>
        <v>255.83333333333334</v>
      </c>
      <c r="S113" s="72">
        <f>S109*F155</f>
        <v>241.66666666666669</v>
      </c>
      <c r="T113" s="75">
        <f>T109*F155</f>
        <v>227.50000000000003</v>
      </c>
      <c r="U113" s="75">
        <f>U109*F155</f>
        <v>213.33333333333334</v>
      </c>
      <c r="V113" s="75">
        <f>V109*F155</f>
        <v>199.16666666666669</v>
      </c>
      <c r="W113" s="75">
        <f>W109*F155</f>
        <v>185</v>
      </c>
      <c r="X113" s="75">
        <f>X109*F155</f>
        <v>170.83333333333334</v>
      </c>
      <c r="Y113" s="79">
        <f>M113+N113+O113+P113+Q113+R113+S113+T113+U113+V113+W113+X113</f>
        <v>2985.0000000000005</v>
      </c>
      <c r="Z113" s="60"/>
    </row>
    <row r="114" spans="1:26" ht="15" customHeight="1" x14ac:dyDescent="0.35">
      <c r="A114" s="9"/>
      <c r="B114" s="9"/>
      <c r="C114" s="6"/>
      <c r="D114" t="s">
        <v>44</v>
      </c>
      <c r="E114" t="str">
        <f t="shared" ca="1" si="9"/>
        <v>=F112+F113</v>
      </c>
      <c r="F114" s="1">
        <f>F112+F113</f>
        <v>37065</v>
      </c>
      <c r="G114" s="6"/>
      <c r="H114" s="111"/>
      <c r="I114" s="92"/>
      <c r="J114" s="87"/>
      <c r="K114" s="92"/>
      <c r="L114" s="69" t="s">
        <v>113</v>
      </c>
      <c r="M114" s="72">
        <f>M110*F156</f>
        <v>2500</v>
      </c>
      <c r="N114" s="72">
        <f>N110*F156</f>
        <v>2500</v>
      </c>
      <c r="O114" s="72">
        <f>O110*F156</f>
        <v>2500</v>
      </c>
      <c r="P114" s="72">
        <f>P110*F156</f>
        <v>2500</v>
      </c>
      <c r="Q114" s="72">
        <f>Q110*F156</f>
        <v>2500</v>
      </c>
      <c r="R114" s="72">
        <f>R110*F156</f>
        <v>2500</v>
      </c>
      <c r="S114" s="72">
        <f>S110*F156</f>
        <v>2500</v>
      </c>
      <c r="T114" s="75">
        <f>T110*F156</f>
        <v>2500</v>
      </c>
      <c r="U114" s="75">
        <f>U110*F156</f>
        <v>2500</v>
      </c>
      <c r="V114" s="75">
        <f>V110*F156</f>
        <v>2500</v>
      </c>
      <c r="W114" s="75">
        <f>W110*F156</f>
        <v>2500</v>
      </c>
      <c r="X114" s="75">
        <f>X110*F156</f>
        <v>2500</v>
      </c>
      <c r="Y114" s="79">
        <f>M114+N114+O114+P114+Q114+R114+S114+T114+U114+V114+W114+X114</f>
        <v>30000</v>
      </c>
      <c r="Z114" s="60"/>
    </row>
    <row r="115" spans="1:26" ht="15" customHeight="1" x14ac:dyDescent="0.35">
      <c r="A115" s="9"/>
      <c r="B115" s="9"/>
      <c r="C115" s="6"/>
      <c r="D115" t="s">
        <v>39</v>
      </c>
      <c r="E115" t="str">
        <f t="shared" ca="1" si="9"/>
        <v>=Y90</v>
      </c>
      <c r="F115" s="1">
        <f>Y90</f>
        <v>88065</v>
      </c>
      <c r="G115" s="6"/>
      <c r="H115" s="111"/>
      <c r="I115" s="92"/>
      <c r="J115" s="87"/>
      <c r="K115" s="92"/>
      <c r="L115" s="69"/>
      <c r="M115" s="72"/>
      <c r="N115" s="72"/>
      <c r="O115" s="72"/>
      <c r="P115" s="72"/>
      <c r="Q115" s="72"/>
      <c r="R115" s="72"/>
      <c r="S115" s="72"/>
      <c r="T115" s="75"/>
      <c r="U115" s="75"/>
      <c r="V115" s="75"/>
      <c r="W115" s="75"/>
      <c r="X115" s="75"/>
      <c r="Y115" s="79"/>
      <c r="Z115" s="60"/>
    </row>
    <row r="116" spans="1:26" ht="15" customHeight="1" x14ac:dyDescent="0.35">
      <c r="A116" s="9"/>
      <c r="B116" s="9"/>
      <c r="C116" s="6"/>
      <c r="F116"/>
      <c r="G116" s="6"/>
      <c r="H116" s="111"/>
      <c r="I116" s="92"/>
      <c r="J116" s="87"/>
      <c r="K116" s="92"/>
      <c r="L116" s="69" t="s">
        <v>114</v>
      </c>
      <c r="M116" s="72">
        <f t="shared" ref="M116:X116" si="15">M111+M113+M114</f>
        <v>7076.666666666667</v>
      </c>
      <c r="N116" s="72">
        <f t="shared" si="15"/>
        <v>7062.5</v>
      </c>
      <c r="O116" s="72">
        <f t="shared" si="15"/>
        <v>7048.333333333333</v>
      </c>
      <c r="P116" s="72">
        <f t="shared" si="15"/>
        <v>7034.166666666667</v>
      </c>
      <c r="Q116" s="72">
        <f t="shared" si="15"/>
        <v>7020</v>
      </c>
      <c r="R116" s="72">
        <f t="shared" si="15"/>
        <v>7005.833333333333</v>
      </c>
      <c r="S116" s="72">
        <f t="shared" si="15"/>
        <v>6991.666666666667</v>
      </c>
      <c r="T116" s="75">
        <f t="shared" si="15"/>
        <v>6977.5</v>
      </c>
      <c r="U116" s="75">
        <f t="shared" si="15"/>
        <v>6963.333333333333</v>
      </c>
      <c r="V116" s="75">
        <f t="shared" si="15"/>
        <v>6949.166666666667</v>
      </c>
      <c r="W116" s="75">
        <f t="shared" si="15"/>
        <v>6935</v>
      </c>
      <c r="X116" s="75">
        <f t="shared" si="15"/>
        <v>6920.833333333333</v>
      </c>
      <c r="Y116" s="79">
        <f>M116+N116+O116+P116+Q116+R116+S116+T116+U116+V116+W116+X116</f>
        <v>83985</v>
      </c>
      <c r="Z116" s="60"/>
    </row>
    <row r="117" spans="1:26" ht="15" customHeight="1" x14ac:dyDescent="0.25">
      <c r="A117" s="9"/>
      <c r="B117" s="9"/>
      <c r="C117" s="6"/>
      <c r="D117" t="s">
        <v>38</v>
      </c>
      <c r="E117" t="str">
        <f ca="1">_xlfn.FORMULATEXT(F117)</f>
        <v>=E89*12</v>
      </c>
      <c r="F117" s="1">
        <f>E89*12</f>
        <v>36000</v>
      </c>
      <c r="G117" s="6"/>
      <c r="H117" s="111"/>
      <c r="I117" s="92"/>
      <c r="J117" s="87"/>
      <c r="K117" s="92"/>
      <c r="L117" s="97"/>
      <c r="M117" s="97"/>
      <c r="N117" s="97"/>
      <c r="O117" s="97"/>
      <c r="P117" s="97"/>
      <c r="Q117" s="97"/>
      <c r="R117" s="97"/>
      <c r="S117" s="97"/>
      <c r="T117" s="97"/>
      <c r="U117" s="97"/>
      <c r="V117" s="97"/>
      <c r="W117" s="97"/>
      <c r="X117" s="97"/>
      <c r="Y117" s="9"/>
      <c r="Z117" s="60"/>
    </row>
    <row r="118" spans="1:26" ht="15" customHeight="1" x14ac:dyDescent="0.25">
      <c r="A118" s="9"/>
      <c r="B118" s="9"/>
      <c r="C118" s="6"/>
      <c r="G118" s="6"/>
      <c r="H118" s="111"/>
      <c r="I118" s="92"/>
      <c r="J118" s="87"/>
      <c r="K118" s="92"/>
      <c r="L118" s="74" t="s">
        <v>7</v>
      </c>
      <c r="M118" s="70"/>
      <c r="N118" s="70"/>
      <c r="O118" s="70"/>
      <c r="P118" s="70"/>
      <c r="Q118" s="70"/>
      <c r="R118" s="70"/>
      <c r="S118" s="70"/>
      <c r="T118" s="70"/>
      <c r="U118" s="70"/>
      <c r="V118" s="70"/>
      <c r="W118" s="70"/>
      <c r="X118" s="70"/>
      <c r="Y118" s="76"/>
      <c r="Z118" s="60"/>
    </row>
    <row r="119" spans="1:26" ht="15" customHeight="1" x14ac:dyDescent="0.25">
      <c r="A119" s="9"/>
      <c r="B119" s="9"/>
      <c r="C119" s="6"/>
      <c r="D119" t="s">
        <v>45</v>
      </c>
      <c r="E119" t="str">
        <f ca="1">_xlfn.FORMULATEXT(F119)</f>
        <v>=F117+F115</v>
      </c>
      <c r="F119" s="1">
        <f>F117+F115</f>
        <v>124065</v>
      </c>
      <c r="G119" s="6"/>
      <c r="H119" s="111"/>
      <c r="I119" s="92"/>
      <c r="J119" s="87"/>
      <c r="K119" s="92"/>
      <c r="L119" s="69" t="s">
        <v>97</v>
      </c>
      <c r="M119" s="69" t="s">
        <v>102</v>
      </c>
      <c r="N119" s="69" t="s">
        <v>101</v>
      </c>
      <c r="O119" s="69" t="s">
        <v>101</v>
      </c>
      <c r="P119" s="69" t="s">
        <v>103</v>
      </c>
      <c r="Q119" s="69" t="s">
        <v>104</v>
      </c>
      <c r="R119" s="69" t="s">
        <v>105</v>
      </c>
      <c r="S119" s="69" t="s">
        <v>106</v>
      </c>
      <c r="T119" s="69" t="s">
        <v>107</v>
      </c>
      <c r="U119" s="69" t="s">
        <v>122</v>
      </c>
      <c r="V119" s="69" t="s">
        <v>109</v>
      </c>
      <c r="W119" s="71" t="s">
        <v>110</v>
      </c>
      <c r="X119" s="69" t="s">
        <v>111</v>
      </c>
      <c r="Y119" s="77" t="s">
        <v>100</v>
      </c>
      <c r="Z119" s="60"/>
    </row>
    <row r="120" spans="1:26" ht="15" customHeight="1" x14ac:dyDescent="0.25">
      <c r="A120" s="9"/>
      <c r="B120" s="9"/>
      <c r="C120" s="6"/>
      <c r="G120" s="6"/>
      <c r="H120" s="111"/>
      <c r="I120" s="92"/>
      <c r="J120" s="87"/>
      <c r="K120" s="92"/>
      <c r="L120" s="69"/>
      <c r="M120" s="69"/>
      <c r="N120" s="69"/>
      <c r="O120" s="69"/>
      <c r="P120" s="69"/>
      <c r="Q120" s="69"/>
      <c r="R120" s="69"/>
      <c r="S120" s="69"/>
      <c r="T120" s="69"/>
      <c r="U120" s="69"/>
      <c r="V120" s="69"/>
      <c r="W120" s="71"/>
      <c r="X120" s="69"/>
      <c r="Y120" s="76"/>
      <c r="Z120" s="60"/>
    </row>
    <row r="121" spans="1:26" ht="16.5" customHeight="1" x14ac:dyDescent="0.25">
      <c r="A121" s="9"/>
      <c r="B121" s="9"/>
      <c r="C121" s="6"/>
      <c r="G121" s="6"/>
      <c r="H121" s="111"/>
      <c r="I121" s="92"/>
      <c r="J121" s="87"/>
      <c r="K121" s="92"/>
      <c r="L121" s="69" t="s">
        <v>30</v>
      </c>
      <c r="M121" s="72">
        <f t="shared" ref="M121:X121" si="16">M122+M123</f>
        <v>1547000</v>
      </c>
      <c r="N121" s="72">
        <f t="shared" si="16"/>
        <v>1542750</v>
      </c>
      <c r="O121" s="72">
        <f t="shared" si="16"/>
        <v>1538500</v>
      </c>
      <c r="P121" s="72">
        <f t="shared" si="16"/>
        <v>1534250</v>
      </c>
      <c r="Q121" s="72">
        <f t="shared" si="16"/>
        <v>1530000</v>
      </c>
      <c r="R121" s="72">
        <f t="shared" si="16"/>
        <v>1525750</v>
      </c>
      <c r="S121" s="72">
        <f t="shared" si="16"/>
        <v>1521500</v>
      </c>
      <c r="T121" s="75">
        <f t="shared" si="16"/>
        <v>1517250</v>
      </c>
      <c r="U121" s="75">
        <f t="shared" si="16"/>
        <v>1513000</v>
      </c>
      <c r="V121" s="75">
        <f t="shared" si="16"/>
        <v>1508750</v>
      </c>
      <c r="W121" s="75">
        <f t="shared" si="16"/>
        <v>1504500</v>
      </c>
      <c r="X121" s="75">
        <f t="shared" si="16"/>
        <v>1500250</v>
      </c>
      <c r="Y121" s="76"/>
      <c r="Z121" s="60"/>
    </row>
    <row r="122" spans="1:26" ht="15" customHeight="1" x14ac:dyDescent="0.35">
      <c r="A122" s="9"/>
      <c r="B122" s="9"/>
      <c r="C122" s="6"/>
      <c r="D122" s="67" t="s">
        <v>46</v>
      </c>
      <c r="E122" s="11"/>
      <c r="F122" s="12"/>
      <c r="G122" s="6"/>
      <c r="H122" s="111"/>
      <c r="I122" s="92"/>
      <c r="J122" s="87"/>
      <c r="K122" s="92"/>
      <c r="L122" s="69" t="s">
        <v>98</v>
      </c>
      <c r="M122" s="72">
        <f>IF(X109&lt;&gt;0,X109-X111,X109)</f>
        <v>47000</v>
      </c>
      <c r="N122" s="72">
        <f t="shared" ref="N122:X122" si="17">IF(M122&lt;&gt;0,M122-M124,M122)</f>
        <v>42750</v>
      </c>
      <c r="O122" s="72">
        <f t="shared" si="17"/>
        <v>38500</v>
      </c>
      <c r="P122" s="72">
        <f t="shared" si="17"/>
        <v>34250</v>
      </c>
      <c r="Q122" s="72">
        <f t="shared" si="17"/>
        <v>30000</v>
      </c>
      <c r="R122" s="72">
        <f t="shared" si="17"/>
        <v>25750</v>
      </c>
      <c r="S122" s="72">
        <f t="shared" si="17"/>
        <v>21500</v>
      </c>
      <c r="T122" s="75">
        <f t="shared" si="17"/>
        <v>17250</v>
      </c>
      <c r="U122" s="75">
        <f t="shared" si="17"/>
        <v>13000</v>
      </c>
      <c r="V122" s="75">
        <f t="shared" si="17"/>
        <v>8750</v>
      </c>
      <c r="W122" s="75">
        <f t="shared" si="17"/>
        <v>4500</v>
      </c>
      <c r="X122" s="75">
        <f t="shared" si="17"/>
        <v>250</v>
      </c>
      <c r="Y122" s="79"/>
      <c r="Z122" s="60"/>
    </row>
    <row r="123" spans="1:26" ht="15" customHeight="1" x14ac:dyDescent="0.35">
      <c r="A123" s="9"/>
      <c r="B123" s="9"/>
      <c r="C123" s="6"/>
      <c r="G123" s="6"/>
      <c r="H123" s="111"/>
      <c r="I123" s="92"/>
      <c r="J123" s="87"/>
      <c r="K123" s="92"/>
      <c r="L123" s="69" t="s">
        <v>31</v>
      </c>
      <c r="M123" s="72">
        <f>IF(X109=0,X110-X111,X110)</f>
        <v>1500000</v>
      </c>
      <c r="N123" s="72">
        <f t="shared" ref="N123:X123" si="18">IF(M122=0,M123-M124,M123)</f>
        <v>1500000</v>
      </c>
      <c r="O123" s="72">
        <f t="shared" si="18"/>
        <v>1500000</v>
      </c>
      <c r="P123" s="72">
        <f t="shared" si="18"/>
        <v>1500000</v>
      </c>
      <c r="Q123" s="72">
        <f t="shared" si="18"/>
        <v>1500000</v>
      </c>
      <c r="R123" s="72">
        <f t="shared" si="18"/>
        <v>1500000</v>
      </c>
      <c r="S123" s="72">
        <f t="shared" si="18"/>
        <v>1500000</v>
      </c>
      <c r="T123" s="75">
        <f t="shared" si="18"/>
        <v>1500000</v>
      </c>
      <c r="U123" s="75">
        <f t="shared" si="18"/>
        <v>1500000</v>
      </c>
      <c r="V123" s="75">
        <f t="shared" si="18"/>
        <v>1500000</v>
      </c>
      <c r="W123" s="75">
        <f t="shared" si="18"/>
        <v>1500000</v>
      </c>
      <c r="X123" s="75">
        <f t="shared" si="18"/>
        <v>1500000</v>
      </c>
      <c r="Y123" s="79"/>
      <c r="Z123" s="60"/>
    </row>
    <row r="124" spans="1:26" ht="15" customHeight="1" x14ac:dyDescent="0.35">
      <c r="A124" s="9"/>
      <c r="B124" s="9"/>
      <c r="C124" s="6"/>
      <c r="D124" t="s">
        <v>51</v>
      </c>
      <c r="E124" s="40">
        <v>0</v>
      </c>
      <c r="G124" s="6"/>
      <c r="H124" s="111"/>
      <c r="I124" s="92"/>
      <c r="J124" s="87"/>
      <c r="K124" s="92"/>
      <c r="L124" s="69" t="s">
        <v>99</v>
      </c>
      <c r="M124" s="72">
        <f>E98</f>
        <v>4250</v>
      </c>
      <c r="N124" s="72">
        <f t="shared" ref="N124:X124" si="19">M124</f>
        <v>4250</v>
      </c>
      <c r="O124" s="72">
        <f t="shared" si="19"/>
        <v>4250</v>
      </c>
      <c r="P124" s="72">
        <f t="shared" si="19"/>
        <v>4250</v>
      </c>
      <c r="Q124" s="72">
        <f t="shared" si="19"/>
        <v>4250</v>
      </c>
      <c r="R124" s="72">
        <f t="shared" si="19"/>
        <v>4250</v>
      </c>
      <c r="S124" s="72">
        <f t="shared" si="19"/>
        <v>4250</v>
      </c>
      <c r="T124" s="72">
        <f t="shared" si="19"/>
        <v>4250</v>
      </c>
      <c r="U124" s="72">
        <f t="shared" si="19"/>
        <v>4250</v>
      </c>
      <c r="V124" s="72">
        <f t="shared" si="19"/>
        <v>4250</v>
      </c>
      <c r="W124" s="72">
        <f t="shared" si="19"/>
        <v>4250</v>
      </c>
      <c r="X124" s="72">
        <f t="shared" si="19"/>
        <v>4250</v>
      </c>
      <c r="Y124" s="79">
        <f>M124+N124+O124+P124+Q124+R124+S124+T124+U124+V124+W124+X124</f>
        <v>51000</v>
      </c>
      <c r="Z124" s="60"/>
    </row>
    <row r="125" spans="1:26" ht="15" customHeight="1" x14ac:dyDescent="0.35">
      <c r="A125" s="9"/>
      <c r="B125" s="9"/>
      <c r="C125" s="6"/>
      <c r="E125">
        <v>0</v>
      </c>
      <c r="G125" s="6"/>
      <c r="H125" s="111"/>
      <c r="I125" s="92"/>
      <c r="J125" s="87"/>
      <c r="K125" s="92"/>
      <c r="L125" s="73"/>
      <c r="M125" s="72"/>
      <c r="N125" s="72"/>
      <c r="O125" s="72"/>
      <c r="P125" s="72"/>
      <c r="Q125" s="72"/>
      <c r="R125" s="72"/>
      <c r="S125" s="72"/>
      <c r="T125" s="75"/>
      <c r="U125" s="75"/>
      <c r="V125" s="75"/>
      <c r="W125" s="75"/>
      <c r="X125" s="75"/>
      <c r="Y125" s="79"/>
      <c r="Z125" s="60"/>
    </row>
    <row r="126" spans="1:26" ht="15" customHeight="1" x14ac:dyDescent="0.35">
      <c r="A126" s="9"/>
      <c r="B126" s="9"/>
      <c r="C126" s="6"/>
      <c r="D126" t="s">
        <v>50</v>
      </c>
      <c r="E126" t="str">
        <f ca="1">_xlfn.FORMULATEXT(F126)</f>
        <v>=M95</v>
      </c>
      <c r="F126" s="1">
        <f>M95</f>
        <v>1649000</v>
      </c>
      <c r="G126" s="6"/>
      <c r="H126" s="111"/>
      <c r="I126" s="92"/>
      <c r="J126" s="87"/>
      <c r="K126" s="92"/>
      <c r="L126" s="69" t="s">
        <v>112</v>
      </c>
      <c r="M126" s="72">
        <f>M122*F178</f>
        <v>156.66666666666669</v>
      </c>
      <c r="N126" s="72">
        <f>N122*F178</f>
        <v>142.5</v>
      </c>
      <c r="O126" s="72">
        <f>O122*F178</f>
        <v>128.33333333333334</v>
      </c>
      <c r="P126" s="72">
        <f>P122*F178</f>
        <v>114.16666666666667</v>
      </c>
      <c r="Q126" s="72">
        <f>Q122*F178</f>
        <v>100</v>
      </c>
      <c r="R126" s="72">
        <f>R122*F178</f>
        <v>85.833333333333343</v>
      </c>
      <c r="S126" s="72">
        <f>S122*F178</f>
        <v>71.666666666666671</v>
      </c>
      <c r="T126" s="75">
        <f>T122*F178</f>
        <v>57.500000000000007</v>
      </c>
      <c r="U126" s="75">
        <f>U122*F178</f>
        <v>43.333333333333336</v>
      </c>
      <c r="V126" s="75">
        <f>V122*F178</f>
        <v>29.166666666666668</v>
      </c>
      <c r="W126" s="75">
        <f>W122*F178</f>
        <v>15.000000000000002</v>
      </c>
      <c r="X126" s="75">
        <f>X122*F178</f>
        <v>0.83333333333333337</v>
      </c>
      <c r="Y126" s="79">
        <f>M126+N126+O126+P126+Q126+R126+S126+T126+U126+V126+W126+X126</f>
        <v>945</v>
      </c>
      <c r="Z126" s="60"/>
    </row>
    <row r="127" spans="1:26" ht="15" customHeight="1" x14ac:dyDescent="0.35">
      <c r="A127" s="9"/>
      <c r="B127" s="9"/>
      <c r="C127" s="6"/>
      <c r="D127" t="s">
        <v>29</v>
      </c>
      <c r="E127" t="str">
        <f ca="1">_xlfn.FORMULATEXT(F127)</f>
        <v>=M96</v>
      </c>
      <c r="F127" s="1">
        <f>M96</f>
        <v>149000</v>
      </c>
      <c r="G127" s="6"/>
      <c r="H127" s="111"/>
      <c r="I127" s="92"/>
      <c r="J127" s="87"/>
      <c r="K127" s="92"/>
      <c r="L127" s="69" t="s">
        <v>113</v>
      </c>
      <c r="M127" s="72">
        <f>M123*F179</f>
        <v>2500</v>
      </c>
      <c r="N127" s="72">
        <f>N123*F179</f>
        <v>2500</v>
      </c>
      <c r="O127" s="72">
        <f>O123*F179</f>
        <v>2500</v>
      </c>
      <c r="P127" s="72">
        <f>P123*F179</f>
        <v>2500</v>
      </c>
      <c r="Q127" s="72">
        <f>Q123*F179</f>
        <v>2500</v>
      </c>
      <c r="R127" s="72">
        <f>R123*F179</f>
        <v>2500</v>
      </c>
      <c r="S127" s="72">
        <f>S123*F179</f>
        <v>2500</v>
      </c>
      <c r="T127" s="75">
        <f>T123*F179</f>
        <v>2500</v>
      </c>
      <c r="U127" s="75">
        <f>U123*F179</f>
        <v>2500</v>
      </c>
      <c r="V127" s="75">
        <f>V123*F179</f>
        <v>2500</v>
      </c>
      <c r="W127" s="75">
        <f>W123*F179</f>
        <v>2500</v>
      </c>
      <c r="X127" s="75">
        <f>X123*F179</f>
        <v>2500</v>
      </c>
      <c r="Y127" s="79">
        <f>M127+N127+O127+P127+Q127+R127+S127+T127+U127+V127+W127+X127</f>
        <v>30000</v>
      </c>
      <c r="Z127" s="60"/>
    </row>
    <row r="128" spans="1:26" ht="15" customHeight="1" x14ac:dyDescent="0.35">
      <c r="A128" s="9"/>
      <c r="B128" s="9"/>
      <c r="C128" s="6"/>
      <c r="D128" t="s">
        <v>31</v>
      </c>
      <c r="E128" t="str">
        <f ca="1">_xlfn.FORMULATEXT(F128)</f>
        <v>=M97</v>
      </c>
      <c r="F128" s="1">
        <f>M97</f>
        <v>1500000</v>
      </c>
      <c r="G128" s="6"/>
      <c r="H128" s="111"/>
      <c r="I128" s="92"/>
      <c r="J128" s="87"/>
      <c r="K128" s="92"/>
      <c r="L128" s="69"/>
      <c r="M128" s="72"/>
      <c r="N128" s="72"/>
      <c r="O128" s="72"/>
      <c r="P128" s="72"/>
      <c r="Q128" s="72"/>
      <c r="R128" s="72"/>
      <c r="S128" s="72"/>
      <c r="T128" s="75"/>
      <c r="U128" s="75"/>
      <c r="V128" s="75"/>
      <c r="W128" s="75"/>
      <c r="X128" s="75"/>
      <c r="Y128" s="79"/>
      <c r="Z128" s="60"/>
    </row>
    <row r="129" spans="1:26" ht="15" customHeight="1" x14ac:dyDescent="0.35">
      <c r="A129" s="9"/>
      <c r="B129" s="9"/>
      <c r="C129" s="6"/>
      <c r="D129" t="s">
        <v>93</v>
      </c>
      <c r="E129" t="str">
        <f t="shared" ref="E129:E138" ca="1" si="20">_xlfn.FORMULATEXT(F129)</f>
        <v>=F105+E124</v>
      </c>
      <c r="F129" s="15">
        <f>F105+E124</f>
        <v>0.04</v>
      </c>
      <c r="G129" s="6"/>
      <c r="H129" s="111"/>
      <c r="I129" s="92"/>
      <c r="J129" s="87"/>
      <c r="K129" s="92"/>
      <c r="L129" s="69" t="s">
        <v>114</v>
      </c>
      <c r="M129" s="72">
        <f t="shared" ref="M129:X129" si="21">M124+M126+M127</f>
        <v>6906.666666666667</v>
      </c>
      <c r="N129" s="72">
        <f t="shared" si="21"/>
        <v>6892.5</v>
      </c>
      <c r="O129" s="72">
        <f t="shared" si="21"/>
        <v>6878.333333333333</v>
      </c>
      <c r="P129" s="72">
        <f t="shared" si="21"/>
        <v>6864.166666666667</v>
      </c>
      <c r="Q129" s="72">
        <f t="shared" si="21"/>
        <v>6850</v>
      </c>
      <c r="R129" s="72">
        <f t="shared" si="21"/>
        <v>6835.833333333333</v>
      </c>
      <c r="S129" s="72">
        <f t="shared" si="21"/>
        <v>6821.666666666667</v>
      </c>
      <c r="T129" s="75">
        <f t="shared" si="21"/>
        <v>6807.5</v>
      </c>
      <c r="U129" s="75">
        <f t="shared" si="21"/>
        <v>6793.333333333333</v>
      </c>
      <c r="V129" s="75">
        <f t="shared" si="21"/>
        <v>6779.166666666667</v>
      </c>
      <c r="W129" s="75">
        <f t="shared" si="21"/>
        <v>6765</v>
      </c>
      <c r="X129" s="75">
        <f t="shared" si="21"/>
        <v>6750.833333333333</v>
      </c>
      <c r="Y129" s="79">
        <f>M129+N129+O129+P129+Q129+R129+S129+T129+U129+V129+W129+X129</f>
        <v>81945</v>
      </c>
      <c r="Z129" s="60"/>
    </row>
    <row r="130" spans="1:26" ht="15" customHeight="1" x14ac:dyDescent="0.25">
      <c r="A130" s="9"/>
      <c r="B130" s="9"/>
      <c r="C130" s="6"/>
      <c r="D130" t="s">
        <v>94</v>
      </c>
      <c r="E130" t="str">
        <f t="shared" ca="1" si="20"/>
        <v>=F106+E124</v>
      </c>
      <c r="F130" s="15">
        <f>F106+E124</f>
        <v>0.02</v>
      </c>
      <c r="G130" s="6"/>
      <c r="H130" s="111"/>
      <c r="I130" s="92"/>
      <c r="J130" s="87"/>
      <c r="K130" s="92"/>
      <c r="L130" s="96"/>
      <c r="M130" s="96"/>
      <c r="N130" s="96"/>
      <c r="O130" s="96"/>
      <c r="P130" s="96"/>
      <c r="Q130" s="96"/>
      <c r="R130" s="96"/>
      <c r="S130" s="96"/>
      <c r="T130" s="97"/>
      <c r="U130" s="97"/>
      <c r="V130" s="97"/>
      <c r="W130" s="97"/>
      <c r="X130" s="97"/>
      <c r="Y130" s="9"/>
      <c r="Z130" s="60"/>
    </row>
    <row r="131" spans="1:26" ht="15" customHeight="1" x14ac:dyDescent="0.35">
      <c r="A131" s="9"/>
      <c r="B131" s="9"/>
      <c r="C131" s="6"/>
      <c r="F131" s="15"/>
      <c r="G131" s="6"/>
      <c r="H131" s="111"/>
      <c r="I131" s="92"/>
      <c r="J131" s="87"/>
      <c r="K131" s="92"/>
      <c r="L131" s="74" t="s">
        <v>117</v>
      </c>
      <c r="M131" s="69" t="s">
        <v>118</v>
      </c>
      <c r="N131" s="96"/>
      <c r="O131" s="96"/>
      <c r="P131" s="96"/>
      <c r="Q131" s="92"/>
      <c r="R131" s="92"/>
      <c r="S131" s="92"/>
      <c r="T131" s="9"/>
      <c r="U131" s="9"/>
      <c r="V131" s="9"/>
      <c r="W131" s="9"/>
      <c r="X131" s="9"/>
      <c r="Y131" s="98"/>
      <c r="Z131" s="60"/>
    </row>
    <row r="132" spans="1:26" ht="15" customHeight="1" x14ac:dyDescent="0.25">
      <c r="A132" s="9"/>
      <c r="B132" s="9"/>
      <c r="C132" s="6"/>
      <c r="D132" t="s">
        <v>95</v>
      </c>
      <c r="E132" t="str">
        <f ca="1">_xlfn.FORMULATEXT(F132)</f>
        <v>=F129/12</v>
      </c>
      <c r="F132" s="48">
        <f>F129/12</f>
        <v>3.3333333333333335E-3</v>
      </c>
      <c r="G132" s="6"/>
      <c r="H132" s="111"/>
      <c r="I132" s="92"/>
      <c r="J132" s="87"/>
      <c r="K132" s="92"/>
      <c r="L132" s="69"/>
      <c r="M132" s="69"/>
      <c r="N132" s="96"/>
      <c r="O132" s="96"/>
      <c r="P132" s="96"/>
      <c r="Q132" s="92"/>
      <c r="R132" s="92"/>
      <c r="S132" s="92"/>
      <c r="T132" s="9"/>
      <c r="U132" s="9"/>
      <c r="V132" s="9"/>
      <c r="W132" s="9"/>
      <c r="X132" s="9"/>
      <c r="Y132" s="9"/>
      <c r="Z132" s="60"/>
    </row>
    <row r="133" spans="1:26" ht="15" customHeight="1" x14ac:dyDescent="0.25">
      <c r="A133" s="9"/>
      <c r="B133" s="9"/>
      <c r="C133" s="6"/>
      <c r="D133" t="s">
        <v>96</v>
      </c>
      <c r="E133" t="str">
        <f ca="1">_xlfn.FORMULATEXT(F133)</f>
        <v>=F130/12</v>
      </c>
      <c r="F133" s="48">
        <f>F130/12</f>
        <v>1.6666666666666668E-3</v>
      </c>
      <c r="G133" s="6"/>
      <c r="H133" s="111"/>
      <c r="I133" s="92"/>
      <c r="J133" s="87"/>
      <c r="K133" s="92"/>
      <c r="L133" s="69" t="s">
        <v>29</v>
      </c>
      <c r="M133" s="69">
        <f>IF(X122&lt;&gt;0,X122-X124,X122)</f>
        <v>-4000</v>
      </c>
      <c r="N133" s="96"/>
      <c r="O133" s="96"/>
      <c r="P133" s="96"/>
      <c r="Q133" s="92"/>
      <c r="R133" s="92"/>
      <c r="S133" s="92"/>
      <c r="T133" s="9"/>
      <c r="U133" s="9"/>
      <c r="V133" s="9"/>
      <c r="W133" s="9"/>
      <c r="X133" s="9"/>
      <c r="Y133" s="9"/>
      <c r="Z133" s="60"/>
    </row>
    <row r="134" spans="1:26" ht="15" customHeight="1" x14ac:dyDescent="0.25">
      <c r="A134" s="9"/>
      <c r="B134" s="9"/>
      <c r="C134" s="6"/>
      <c r="F134" s="15"/>
      <c r="G134" s="6"/>
      <c r="H134" s="111"/>
      <c r="I134" s="92"/>
      <c r="J134" s="87"/>
      <c r="K134" s="92"/>
      <c r="L134" s="69" t="s">
        <v>31</v>
      </c>
      <c r="M134" s="69">
        <f>IF(X122=0,X123-X124,X123)</f>
        <v>1500000</v>
      </c>
      <c r="N134" s="96"/>
      <c r="O134" s="96"/>
      <c r="P134" s="96"/>
      <c r="Q134" s="92"/>
      <c r="R134" s="92"/>
      <c r="S134" s="92"/>
      <c r="T134" s="9"/>
      <c r="U134" s="9"/>
      <c r="V134" s="9"/>
      <c r="W134" s="9"/>
      <c r="X134" s="9"/>
      <c r="Y134" s="9"/>
      <c r="Z134" s="60"/>
    </row>
    <row r="135" spans="1:26" ht="15" customHeight="1" x14ac:dyDescent="0.25">
      <c r="A135" s="9"/>
      <c r="B135" s="9"/>
      <c r="C135" s="6"/>
      <c r="D135" t="s">
        <v>36</v>
      </c>
      <c r="E135" t="str">
        <f t="shared" ca="1" si="20"/>
        <v>=Y100</v>
      </c>
      <c r="F135" s="1">
        <f>Y100</f>
        <v>5025</v>
      </c>
      <c r="G135" s="6"/>
      <c r="H135" s="111"/>
      <c r="I135" s="92"/>
      <c r="J135" s="87"/>
      <c r="K135" s="92"/>
      <c r="L135" s="69"/>
      <c r="M135" s="69"/>
      <c r="N135" s="96"/>
      <c r="O135" s="96"/>
      <c r="P135" s="96"/>
      <c r="Q135" s="92"/>
      <c r="R135" s="92"/>
      <c r="S135" s="92"/>
      <c r="T135" s="9"/>
      <c r="U135" s="9"/>
      <c r="V135" s="9"/>
      <c r="W135" s="9"/>
      <c r="X135" s="9"/>
      <c r="Y135" s="9"/>
      <c r="Z135" s="60"/>
    </row>
    <row r="136" spans="1:26" ht="15" customHeight="1" x14ac:dyDescent="0.25">
      <c r="A136" s="9"/>
      <c r="B136" s="9"/>
      <c r="C136" s="6"/>
      <c r="D136" t="s">
        <v>37</v>
      </c>
      <c r="E136" t="str">
        <f t="shared" ca="1" si="20"/>
        <v>=Y101</v>
      </c>
      <c r="F136" s="1">
        <f>Y101</f>
        <v>30000</v>
      </c>
      <c r="G136" s="6"/>
      <c r="H136" s="111"/>
      <c r="I136" s="92"/>
      <c r="J136" s="87"/>
      <c r="K136" s="92"/>
      <c r="L136" s="69" t="s">
        <v>119</v>
      </c>
      <c r="M136" s="100">
        <f>M133+M134</f>
        <v>1496000</v>
      </c>
      <c r="N136" s="96"/>
      <c r="O136" s="96"/>
      <c r="P136" s="96"/>
      <c r="Q136" s="92"/>
      <c r="R136" s="92"/>
      <c r="S136" s="92"/>
      <c r="T136" s="9"/>
      <c r="U136" s="9"/>
      <c r="V136" s="9"/>
      <c r="W136" s="9"/>
      <c r="X136" s="9"/>
      <c r="Y136" s="9"/>
      <c r="Z136" s="60"/>
    </row>
    <row r="137" spans="1:26" ht="15" customHeight="1" x14ac:dyDescent="0.25">
      <c r="A137" s="9"/>
      <c r="B137" s="9"/>
      <c r="C137" s="6"/>
      <c r="D137" t="s">
        <v>44</v>
      </c>
      <c r="E137" t="str">
        <f t="shared" ca="1" si="20"/>
        <v>=F135+F136</v>
      </c>
      <c r="F137" s="1">
        <f>F135+F136</f>
        <v>35025</v>
      </c>
      <c r="G137" s="6"/>
      <c r="H137" s="111"/>
      <c r="I137" s="92"/>
      <c r="J137" s="87"/>
      <c r="K137" s="92"/>
      <c r="L137" s="69"/>
      <c r="M137" s="69"/>
      <c r="N137" s="96"/>
      <c r="O137" s="96"/>
      <c r="P137" s="96"/>
      <c r="Q137" s="92"/>
      <c r="R137" s="92"/>
      <c r="S137" s="92"/>
      <c r="T137" s="9"/>
      <c r="U137" s="9"/>
      <c r="V137" s="9"/>
      <c r="W137" s="9"/>
      <c r="X137" s="9"/>
      <c r="Y137" s="9"/>
      <c r="Z137" s="60"/>
    </row>
    <row r="138" spans="1:26" ht="15" customHeight="1" x14ac:dyDescent="0.25">
      <c r="A138" s="9"/>
      <c r="B138" s="9"/>
      <c r="C138" s="6"/>
      <c r="D138" t="s">
        <v>39</v>
      </c>
      <c r="E138" t="str">
        <f t="shared" ca="1" si="20"/>
        <v>=Y103</v>
      </c>
      <c r="F138" s="1">
        <f>Y103</f>
        <v>86025</v>
      </c>
      <c r="G138" s="6"/>
      <c r="H138" s="111"/>
      <c r="I138" s="92"/>
      <c r="J138" s="87"/>
      <c r="K138" s="87"/>
      <c r="L138" s="89"/>
      <c r="M138" s="89"/>
      <c r="N138" s="89"/>
      <c r="O138" s="89"/>
      <c r="P138" s="89"/>
      <c r="Q138" s="89"/>
      <c r="R138" s="89"/>
      <c r="S138" s="89"/>
      <c r="T138" s="90"/>
      <c r="U138" s="90"/>
      <c r="V138" s="90"/>
      <c r="W138" s="90"/>
      <c r="X138" s="90"/>
      <c r="Y138" s="88"/>
      <c r="Z138" s="60"/>
    </row>
    <row r="139" spans="1:26" x14ac:dyDescent="0.25">
      <c r="A139" s="9"/>
      <c r="B139" s="9"/>
      <c r="C139" s="6"/>
      <c r="G139" s="6"/>
      <c r="H139" s="111"/>
      <c r="I139" s="65"/>
      <c r="J139" s="20"/>
      <c r="K139" s="20"/>
      <c r="L139" s="20"/>
      <c r="M139" s="20"/>
      <c r="N139" s="20"/>
      <c r="O139" s="20"/>
      <c r="P139" s="20"/>
      <c r="Q139" s="20"/>
      <c r="R139" s="20"/>
      <c r="S139" s="20"/>
      <c r="T139" s="20"/>
      <c r="U139" s="20"/>
      <c r="V139" s="20"/>
      <c r="W139" s="20"/>
      <c r="X139" s="20"/>
      <c r="Y139" s="20"/>
      <c r="Z139" s="20"/>
    </row>
    <row r="140" spans="1:26" x14ac:dyDescent="0.25">
      <c r="A140" s="9"/>
      <c r="B140" s="9"/>
      <c r="C140" s="6"/>
      <c r="D140" t="s">
        <v>38</v>
      </c>
      <c r="E140" t="str">
        <f ca="1">_xlfn.FORMULATEXT(F140)</f>
        <v>=E89*12</v>
      </c>
      <c r="F140" s="1">
        <f>E89*12</f>
        <v>36000</v>
      </c>
      <c r="G140" s="6"/>
      <c r="H140" s="111"/>
      <c r="I140" s="65"/>
      <c r="J140" s="20"/>
      <c r="K140" s="20"/>
      <c r="L140" s="20"/>
      <c r="M140" s="20"/>
      <c r="N140" s="20"/>
      <c r="O140" s="20"/>
      <c r="P140" s="20"/>
      <c r="Q140" s="20"/>
      <c r="R140" s="20"/>
      <c r="S140" s="20"/>
      <c r="T140" s="20"/>
      <c r="U140" s="20"/>
      <c r="V140" s="20"/>
      <c r="W140" s="20"/>
      <c r="X140" s="20"/>
      <c r="Y140" s="20"/>
      <c r="Z140" s="20"/>
    </row>
    <row r="141" spans="1:26" ht="15" customHeight="1" x14ac:dyDescent="0.25">
      <c r="A141" s="9"/>
      <c r="B141" s="9"/>
      <c r="C141" s="6"/>
      <c r="G141" s="6"/>
      <c r="H141" s="111"/>
      <c r="I141" s="65"/>
      <c r="J141" s="9"/>
      <c r="K141" s="9"/>
      <c r="L141" s="9"/>
      <c r="M141" s="9"/>
      <c r="N141" s="9"/>
      <c r="O141" s="9"/>
      <c r="P141" s="9"/>
      <c r="Q141" s="9"/>
      <c r="R141" s="9"/>
      <c r="S141" s="9"/>
      <c r="T141" s="9"/>
      <c r="U141" s="9"/>
      <c r="V141" s="9"/>
      <c r="W141" s="9"/>
      <c r="X141" s="9"/>
      <c r="Y141" s="9"/>
      <c r="Z141" s="20"/>
    </row>
    <row r="142" spans="1:26" ht="15" customHeight="1" x14ac:dyDescent="0.25">
      <c r="A142" s="9"/>
      <c r="B142" s="9"/>
      <c r="C142" s="6"/>
      <c r="D142" t="s">
        <v>45</v>
      </c>
      <c r="E142" t="str">
        <f ca="1">_xlfn.FORMULATEXT(F142)</f>
        <v>=F138+F140</v>
      </c>
      <c r="F142" s="1">
        <f>F138+F140</f>
        <v>122025</v>
      </c>
      <c r="G142" s="6"/>
      <c r="H142" s="111"/>
      <c r="I142" s="65"/>
      <c r="J142" s="9"/>
      <c r="K142" s="9"/>
      <c r="L142" s="9"/>
      <c r="M142" s="9"/>
      <c r="N142" s="9"/>
      <c r="O142" s="9"/>
      <c r="P142" s="9"/>
      <c r="Q142" s="9"/>
      <c r="R142" s="9"/>
      <c r="S142" s="9"/>
      <c r="T142" s="9"/>
      <c r="U142" s="9"/>
      <c r="V142" s="9"/>
      <c r="W142" s="9"/>
      <c r="X142" s="9"/>
      <c r="Y142" s="9"/>
      <c r="Z142" s="20"/>
    </row>
    <row r="143" spans="1:26" ht="15" customHeight="1" x14ac:dyDescent="0.25">
      <c r="A143" s="9"/>
      <c r="B143" s="9"/>
      <c r="C143" s="6"/>
      <c r="G143" s="6"/>
      <c r="H143" s="111"/>
      <c r="I143" s="65"/>
      <c r="J143" s="9"/>
      <c r="K143" s="9"/>
      <c r="L143" s="114" t="s">
        <v>89</v>
      </c>
      <c r="M143" s="114"/>
      <c r="N143" s="114"/>
      <c r="O143" s="114"/>
      <c r="P143" s="114"/>
      <c r="Q143" s="114"/>
      <c r="R143" s="114"/>
      <c r="S143" s="114"/>
      <c r="T143" s="114"/>
      <c r="U143" s="114"/>
      <c r="V143" s="114"/>
      <c r="W143" s="114"/>
      <c r="X143" s="114"/>
      <c r="Y143" s="9"/>
      <c r="Z143" s="20"/>
    </row>
    <row r="144" spans="1:26" ht="15" customHeight="1" x14ac:dyDescent="0.25">
      <c r="A144" s="9"/>
      <c r="B144" s="9"/>
      <c r="C144" s="6"/>
      <c r="G144" s="6"/>
      <c r="H144" s="111"/>
      <c r="I144" s="65"/>
      <c r="J144" s="9"/>
      <c r="K144" s="9"/>
      <c r="L144" s="114"/>
      <c r="M144" s="114"/>
      <c r="N144" s="114"/>
      <c r="O144" s="114"/>
      <c r="P144" s="114"/>
      <c r="Q144" s="114"/>
      <c r="R144" s="114"/>
      <c r="S144" s="114"/>
      <c r="T144" s="114"/>
      <c r="U144" s="114"/>
      <c r="V144" s="114"/>
      <c r="W144" s="114"/>
      <c r="X144" s="114"/>
      <c r="Y144" s="9"/>
      <c r="Z144" s="20"/>
    </row>
    <row r="145" spans="1:26" ht="15" customHeight="1" x14ac:dyDescent="0.25">
      <c r="A145" s="9"/>
      <c r="B145" s="9"/>
      <c r="C145" s="6"/>
      <c r="D145" s="67" t="s">
        <v>3</v>
      </c>
      <c r="E145" s="11"/>
      <c r="F145" s="12"/>
      <c r="G145" s="6"/>
      <c r="H145" s="111"/>
      <c r="I145" s="65"/>
      <c r="J145" s="9"/>
      <c r="K145" s="95"/>
      <c r="L145" s="114"/>
      <c r="M145" s="114"/>
      <c r="N145" s="114"/>
      <c r="O145" s="114"/>
      <c r="P145" s="114"/>
      <c r="Q145" s="114"/>
      <c r="R145" s="114"/>
      <c r="S145" s="114"/>
      <c r="T145" s="114"/>
      <c r="U145" s="114"/>
      <c r="V145" s="114"/>
      <c r="W145" s="114"/>
      <c r="X145" s="114"/>
      <c r="Y145" s="9"/>
      <c r="Z145" s="20"/>
    </row>
    <row r="146" spans="1:26" x14ac:dyDescent="0.25">
      <c r="A146" s="9"/>
      <c r="B146" s="9"/>
      <c r="C146" s="6"/>
      <c r="G146" s="6"/>
      <c r="H146" s="111"/>
      <c r="I146" s="65"/>
      <c r="J146" s="9"/>
      <c r="K146" s="9"/>
      <c r="L146" s="9"/>
      <c r="M146" s="9"/>
      <c r="N146" s="9"/>
      <c r="O146" s="9"/>
      <c r="P146" s="9"/>
      <c r="Q146" s="9"/>
      <c r="R146" s="9"/>
      <c r="S146" s="9"/>
      <c r="T146" s="9"/>
      <c r="U146" s="9"/>
      <c r="V146" s="9"/>
      <c r="W146" s="9"/>
      <c r="X146" s="9"/>
      <c r="Y146" s="9"/>
      <c r="Z146" s="20"/>
    </row>
    <row r="147" spans="1:26" x14ac:dyDescent="0.25">
      <c r="A147" s="9"/>
      <c r="B147" s="9"/>
      <c r="C147" s="6"/>
      <c r="D147" t="s">
        <v>52</v>
      </c>
      <c r="E147" s="40">
        <v>0</v>
      </c>
      <c r="G147" s="6"/>
      <c r="H147" s="111"/>
      <c r="I147" s="65"/>
      <c r="J147" s="9"/>
      <c r="K147" s="9"/>
      <c r="L147" s="9"/>
      <c r="M147" s="9"/>
      <c r="N147" s="9"/>
      <c r="O147" s="9"/>
      <c r="P147" s="9"/>
      <c r="Q147" s="9"/>
      <c r="R147" s="9"/>
      <c r="S147" s="9"/>
      <c r="T147" s="9"/>
      <c r="U147" s="9"/>
      <c r="V147" s="9"/>
      <c r="W147" s="9"/>
      <c r="X147" s="9"/>
      <c r="Y147" s="9"/>
      <c r="Z147" s="20"/>
    </row>
    <row r="148" spans="1:26" x14ac:dyDescent="0.25">
      <c r="A148" s="9"/>
      <c r="B148" s="9"/>
      <c r="C148" s="6"/>
      <c r="E148" s="15"/>
      <c r="G148" s="6"/>
      <c r="H148" s="111"/>
      <c r="I148" s="65"/>
      <c r="J148" s="9"/>
      <c r="K148" s="9"/>
      <c r="L148" s="9"/>
      <c r="M148" s="9"/>
      <c r="N148" s="9"/>
      <c r="O148" s="9"/>
      <c r="P148" s="9"/>
      <c r="Q148" s="9"/>
      <c r="R148" s="94"/>
      <c r="S148" s="9"/>
      <c r="T148" s="9"/>
      <c r="U148" s="9"/>
      <c r="V148" s="9"/>
      <c r="W148" s="9"/>
      <c r="X148" s="9"/>
      <c r="Y148" s="9"/>
      <c r="Z148" s="20"/>
    </row>
    <row r="149" spans="1:26" x14ac:dyDescent="0.25">
      <c r="A149" s="9"/>
      <c r="B149" s="9"/>
      <c r="C149" s="6"/>
      <c r="D149" t="s">
        <v>50</v>
      </c>
      <c r="E149" t="str">
        <f ca="1">_xlfn.FORMULATEXT(F149)</f>
        <v>=M108</v>
      </c>
      <c r="F149" s="1">
        <f>M108</f>
        <v>1598000</v>
      </c>
      <c r="G149" s="6"/>
      <c r="H149" s="111"/>
      <c r="I149" s="65"/>
      <c r="J149" s="9"/>
      <c r="K149" s="9"/>
      <c r="L149" s="9"/>
      <c r="M149" s="9"/>
      <c r="N149" s="9"/>
      <c r="O149" s="9"/>
      <c r="P149" s="9"/>
      <c r="Q149" s="9"/>
      <c r="R149" s="94"/>
      <c r="S149" s="9"/>
      <c r="T149" s="9"/>
      <c r="U149" s="9"/>
      <c r="V149" s="9"/>
      <c r="W149" s="9"/>
      <c r="X149" s="9"/>
      <c r="Y149" s="9"/>
      <c r="Z149" s="20"/>
    </row>
    <row r="150" spans="1:26" x14ac:dyDescent="0.25">
      <c r="A150" s="9"/>
      <c r="B150" s="9"/>
      <c r="C150" s="6"/>
      <c r="D150" t="s">
        <v>29</v>
      </c>
      <c r="E150" t="str">
        <f ca="1">_xlfn.FORMULATEXT(F150)</f>
        <v>=M109</v>
      </c>
      <c r="F150" s="1">
        <f>M109</f>
        <v>98000</v>
      </c>
      <c r="G150" s="6"/>
      <c r="H150" s="111"/>
      <c r="I150" s="65"/>
      <c r="J150" s="9"/>
      <c r="K150" s="9"/>
      <c r="L150" s="9"/>
      <c r="M150" s="9"/>
      <c r="N150" s="9"/>
      <c r="O150" s="9"/>
      <c r="P150" s="9"/>
      <c r="Q150" s="9"/>
      <c r="R150" s="94"/>
      <c r="S150" s="9"/>
      <c r="T150" s="9"/>
      <c r="U150" s="9"/>
      <c r="V150" s="9"/>
      <c r="W150" s="9"/>
      <c r="X150" s="9"/>
      <c r="Y150" s="9"/>
      <c r="Z150" s="20"/>
    </row>
    <row r="151" spans="1:26" ht="18.75" x14ac:dyDescent="0.25">
      <c r="A151" s="9"/>
      <c r="B151" s="9"/>
      <c r="C151" s="6"/>
      <c r="D151" t="s">
        <v>31</v>
      </c>
      <c r="E151" t="str">
        <f ca="1">_xlfn.FORMULATEXT(F151)</f>
        <v>=M110</v>
      </c>
      <c r="F151" s="1">
        <f>M110</f>
        <v>1500000</v>
      </c>
      <c r="G151" s="6"/>
      <c r="H151" s="111"/>
      <c r="I151" s="65"/>
      <c r="J151" s="9"/>
      <c r="K151" s="9"/>
      <c r="L151" s="81" t="s">
        <v>123</v>
      </c>
      <c r="M151" s="80" t="s">
        <v>102</v>
      </c>
      <c r="N151" s="80" t="s">
        <v>101</v>
      </c>
      <c r="O151" s="80" t="s">
        <v>120</v>
      </c>
      <c r="P151" s="80" t="s">
        <v>103</v>
      </c>
      <c r="Q151" s="80" t="s">
        <v>121</v>
      </c>
      <c r="R151" s="80" t="s">
        <v>105</v>
      </c>
      <c r="S151" s="80" t="s">
        <v>106</v>
      </c>
      <c r="T151" s="80" t="s">
        <v>108</v>
      </c>
      <c r="U151" s="80" t="s">
        <v>122</v>
      </c>
      <c r="V151" s="80" t="s">
        <v>109</v>
      </c>
      <c r="W151" s="80" t="s">
        <v>110</v>
      </c>
      <c r="X151" s="80" t="s">
        <v>111</v>
      </c>
      <c r="Y151" s="9"/>
      <c r="Z151" s="20"/>
    </row>
    <row r="152" spans="1:26" ht="15.75" x14ac:dyDescent="0.25">
      <c r="A152" s="9"/>
      <c r="B152" s="9"/>
      <c r="C152" s="6"/>
      <c r="D152" t="s">
        <v>93</v>
      </c>
      <c r="E152" t="str">
        <f ca="1">_xlfn.FORMULATEXT(F152)</f>
        <v>=F129+E147</v>
      </c>
      <c r="F152" s="15">
        <f>F129+E147</f>
        <v>0.04</v>
      </c>
      <c r="G152" s="6"/>
      <c r="H152" s="111"/>
      <c r="I152" s="65"/>
      <c r="J152" s="9"/>
      <c r="K152" s="9"/>
      <c r="L152" s="80"/>
      <c r="M152" s="80"/>
      <c r="N152" s="80"/>
      <c r="O152" s="80"/>
      <c r="P152" s="80"/>
      <c r="Q152" s="80"/>
      <c r="R152" s="80"/>
      <c r="S152" s="80"/>
      <c r="T152" s="80"/>
      <c r="U152" s="80"/>
      <c r="V152" s="80"/>
      <c r="W152" s="80"/>
      <c r="X152" s="80"/>
      <c r="Y152" s="9"/>
      <c r="Z152" s="20"/>
    </row>
    <row r="153" spans="1:26" ht="15.75" x14ac:dyDescent="0.25">
      <c r="A153" s="9"/>
      <c r="B153" s="9"/>
      <c r="C153" s="6"/>
      <c r="D153" t="s">
        <v>94</v>
      </c>
      <c r="E153" t="str">
        <f ca="1">_xlfn.FORMULATEXT(F153)</f>
        <v>=F130+E147</v>
      </c>
      <c r="F153" s="15">
        <f>F130+E147</f>
        <v>0.02</v>
      </c>
      <c r="G153" s="6"/>
      <c r="H153" s="111"/>
      <c r="I153" s="65"/>
      <c r="J153" s="9"/>
      <c r="K153" s="9"/>
      <c r="L153" s="80" t="s">
        <v>2</v>
      </c>
      <c r="M153" s="80">
        <f t="shared" ref="M153:X153" si="22">M90</f>
        <v>7416.666666666667</v>
      </c>
      <c r="N153" s="80">
        <f t="shared" si="22"/>
        <v>7402.5</v>
      </c>
      <c r="O153" s="80">
        <f t="shared" si="22"/>
        <v>7388.333333333333</v>
      </c>
      <c r="P153" s="80">
        <f t="shared" si="22"/>
        <v>7374.166666666667</v>
      </c>
      <c r="Q153" s="80">
        <f t="shared" si="22"/>
        <v>7360</v>
      </c>
      <c r="R153" s="80">
        <f t="shared" si="22"/>
        <v>7345.833333333333</v>
      </c>
      <c r="S153" s="80">
        <f t="shared" si="22"/>
        <v>7331.666666666667</v>
      </c>
      <c r="T153" s="80">
        <f t="shared" si="22"/>
        <v>7317.5</v>
      </c>
      <c r="U153" s="80">
        <f t="shared" si="22"/>
        <v>7303.333333333333</v>
      </c>
      <c r="V153" s="80">
        <f t="shared" si="22"/>
        <v>7289.166666666667</v>
      </c>
      <c r="W153" s="80">
        <f t="shared" si="22"/>
        <v>7275</v>
      </c>
      <c r="X153" s="80">
        <f t="shared" si="22"/>
        <v>7260.833333333333</v>
      </c>
      <c r="Y153" s="9"/>
      <c r="Z153" s="20"/>
    </row>
    <row r="154" spans="1:26" ht="15.75" x14ac:dyDescent="0.25">
      <c r="A154" s="9"/>
      <c r="B154" s="9"/>
      <c r="C154" s="6"/>
      <c r="F154" s="15"/>
      <c r="G154" s="6"/>
      <c r="H154" s="111"/>
      <c r="I154" s="65"/>
      <c r="J154" s="9"/>
      <c r="K154" s="9"/>
      <c r="L154" s="80" t="s">
        <v>46</v>
      </c>
      <c r="M154" s="80">
        <f t="shared" ref="M154:X154" si="23">M103</f>
        <v>7246.666666666667</v>
      </c>
      <c r="N154" s="80">
        <f t="shared" si="23"/>
        <v>7232.5</v>
      </c>
      <c r="O154" s="80">
        <f t="shared" si="23"/>
        <v>7218.333333333333</v>
      </c>
      <c r="P154" s="80">
        <f t="shared" si="23"/>
        <v>7204.166666666667</v>
      </c>
      <c r="Q154" s="80">
        <f t="shared" si="23"/>
        <v>7190</v>
      </c>
      <c r="R154" s="80">
        <f t="shared" si="23"/>
        <v>7175.833333333333</v>
      </c>
      <c r="S154" s="80">
        <f t="shared" si="23"/>
        <v>7161.666666666667</v>
      </c>
      <c r="T154" s="80">
        <f t="shared" si="23"/>
        <v>7147.5</v>
      </c>
      <c r="U154" s="80">
        <f t="shared" si="23"/>
        <v>7133.333333333333</v>
      </c>
      <c r="V154" s="80">
        <f t="shared" si="23"/>
        <v>7119.166666666667</v>
      </c>
      <c r="W154" s="80">
        <f t="shared" si="23"/>
        <v>7105</v>
      </c>
      <c r="X154" s="80">
        <f t="shared" si="23"/>
        <v>7090.833333333333</v>
      </c>
      <c r="Y154" s="9"/>
      <c r="Z154" s="20"/>
    </row>
    <row r="155" spans="1:26" ht="15.75" x14ac:dyDescent="0.25">
      <c r="A155" s="9"/>
      <c r="B155" s="9"/>
      <c r="C155" s="6"/>
      <c r="D155" t="s">
        <v>95</v>
      </c>
      <c r="E155" t="str">
        <f ca="1">_xlfn.FORMULATEXT(F155)</f>
        <v>=F152/12</v>
      </c>
      <c r="F155" s="48">
        <f>F152/12</f>
        <v>3.3333333333333335E-3</v>
      </c>
      <c r="G155" s="6"/>
      <c r="H155" s="111"/>
      <c r="I155" s="65"/>
      <c r="J155" s="9"/>
      <c r="K155" s="9"/>
      <c r="L155" s="80" t="s">
        <v>3</v>
      </c>
      <c r="M155" s="80">
        <f t="shared" ref="M155:X155" si="24">M116</f>
        <v>7076.666666666667</v>
      </c>
      <c r="N155" s="80">
        <f t="shared" si="24"/>
        <v>7062.5</v>
      </c>
      <c r="O155" s="80">
        <f t="shared" si="24"/>
        <v>7048.333333333333</v>
      </c>
      <c r="P155" s="80">
        <f t="shared" si="24"/>
        <v>7034.166666666667</v>
      </c>
      <c r="Q155" s="80">
        <f t="shared" si="24"/>
        <v>7020</v>
      </c>
      <c r="R155" s="80">
        <f t="shared" si="24"/>
        <v>7005.833333333333</v>
      </c>
      <c r="S155" s="80">
        <f t="shared" si="24"/>
        <v>6991.666666666667</v>
      </c>
      <c r="T155" s="80">
        <f t="shared" si="24"/>
        <v>6977.5</v>
      </c>
      <c r="U155" s="80">
        <f t="shared" si="24"/>
        <v>6963.333333333333</v>
      </c>
      <c r="V155" s="80">
        <f t="shared" si="24"/>
        <v>6949.166666666667</v>
      </c>
      <c r="W155" s="80">
        <f t="shared" si="24"/>
        <v>6935</v>
      </c>
      <c r="X155" s="80">
        <f t="shared" si="24"/>
        <v>6920.833333333333</v>
      </c>
      <c r="Y155" s="9"/>
      <c r="Z155" s="20"/>
    </row>
    <row r="156" spans="1:26" ht="15.75" x14ac:dyDescent="0.25">
      <c r="A156" s="9"/>
      <c r="B156" s="9"/>
      <c r="C156" s="6"/>
      <c r="D156" t="s">
        <v>96</v>
      </c>
      <c r="E156" t="str">
        <f ca="1">_xlfn.FORMULATEXT(F156)</f>
        <v>=F153/12</v>
      </c>
      <c r="F156" s="48">
        <f>F153/12</f>
        <v>1.6666666666666668E-3</v>
      </c>
      <c r="G156" s="6"/>
      <c r="H156" s="111"/>
      <c r="I156" s="65"/>
      <c r="J156" s="9"/>
      <c r="K156" s="9"/>
      <c r="L156" s="80" t="s">
        <v>7</v>
      </c>
      <c r="M156" s="80">
        <f t="shared" ref="M156:X156" si="25">M129</f>
        <v>6906.666666666667</v>
      </c>
      <c r="N156" s="80">
        <f t="shared" si="25"/>
        <v>6892.5</v>
      </c>
      <c r="O156" s="80">
        <f t="shared" si="25"/>
        <v>6878.333333333333</v>
      </c>
      <c r="P156" s="80">
        <f t="shared" si="25"/>
        <v>6864.166666666667</v>
      </c>
      <c r="Q156" s="80">
        <f t="shared" si="25"/>
        <v>6850</v>
      </c>
      <c r="R156" s="80">
        <f t="shared" si="25"/>
        <v>6835.833333333333</v>
      </c>
      <c r="S156" s="80">
        <f t="shared" si="25"/>
        <v>6821.666666666667</v>
      </c>
      <c r="T156" s="80">
        <f t="shared" si="25"/>
        <v>6807.5</v>
      </c>
      <c r="U156" s="80">
        <f t="shared" si="25"/>
        <v>6793.333333333333</v>
      </c>
      <c r="V156" s="80">
        <f t="shared" si="25"/>
        <v>6779.166666666667</v>
      </c>
      <c r="W156" s="80">
        <f t="shared" si="25"/>
        <v>6765</v>
      </c>
      <c r="X156" s="80">
        <f t="shared" si="25"/>
        <v>6750.833333333333</v>
      </c>
      <c r="Y156" s="9"/>
      <c r="Z156" s="20"/>
    </row>
    <row r="157" spans="1:26" ht="15.75" x14ac:dyDescent="0.25">
      <c r="A157" s="9"/>
      <c r="B157" s="9"/>
      <c r="C157" s="6"/>
      <c r="F157" s="15"/>
      <c r="G157" s="6"/>
      <c r="H157" s="111"/>
      <c r="I157" s="65"/>
      <c r="J157" s="9"/>
      <c r="K157" s="9"/>
      <c r="L157" s="80"/>
      <c r="M157" s="80"/>
      <c r="N157" s="80"/>
      <c r="O157" s="80"/>
      <c r="P157" s="80"/>
      <c r="Q157" s="80"/>
      <c r="R157" s="80"/>
      <c r="S157" s="80"/>
      <c r="T157" s="80"/>
      <c r="U157" s="80"/>
      <c r="V157" s="80"/>
      <c r="W157" s="80"/>
      <c r="X157" s="80"/>
      <c r="Y157" s="9"/>
      <c r="Z157" s="20"/>
    </row>
    <row r="158" spans="1:26" x14ac:dyDescent="0.25">
      <c r="A158" s="9"/>
      <c r="B158" s="9"/>
      <c r="C158" s="6"/>
      <c r="D158" t="s">
        <v>36</v>
      </c>
      <c r="E158" t="str">
        <f ca="1">_xlfn.FORMULATEXT(F158)</f>
        <v>=Y113</v>
      </c>
      <c r="F158" s="1">
        <f>Y113</f>
        <v>2985.0000000000005</v>
      </c>
      <c r="G158" s="6"/>
      <c r="H158" s="111"/>
      <c r="I158" s="65"/>
      <c r="J158" s="9"/>
      <c r="K158" s="9"/>
      <c r="L158" s="9"/>
      <c r="M158" s="9"/>
      <c r="N158" s="9"/>
      <c r="O158" s="9"/>
      <c r="P158" s="9"/>
      <c r="Q158" s="9"/>
      <c r="R158" s="9"/>
      <c r="S158" s="9"/>
      <c r="T158" s="9"/>
      <c r="U158" s="9"/>
      <c r="V158" s="9"/>
      <c r="W158" s="9"/>
      <c r="X158" s="9"/>
      <c r="Y158" s="9"/>
      <c r="Z158" s="20"/>
    </row>
    <row r="159" spans="1:26" x14ac:dyDescent="0.25">
      <c r="A159" s="9"/>
      <c r="B159" s="9"/>
      <c r="C159" s="6"/>
      <c r="D159" t="s">
        <v>37</v>
      </c>
      <c r="E159" t="str">
        <f ca="1">_xlfn.FORMULATEXT(F159)</f>
        <v>=Y114</v>
      </c>
      <c r="F159" s="1">
        <f>Y114</f>
        <v>30000</v>
      </c>
      <c r="G159" s="6"/>
      <c r="H159" s="111"/>
      <c r="I159" s="65"/>
      <c r="J159" s="9"/>
      <c r="K159" s="9"/>
      <c r="L159" s="9"/>
      <c r="M159" s="9"/>
      <c r="N159" s="9"/>
      <c r="O159" s="9"/>
      <c r="P159" s="9"/>
      <c r="Q159" s="9"/>
      <c r="R159" s="9"/>
      <c r="S159" s="9"/>
      <c r="T159" s="9"/>
      <c r="U159" s="9"/>
      <c r="V159" s="9"/>
      <c r="W159" s="9"/>
      <c r="X159" s="9"/>
      <c r="Y159" s="9"/>
      <c r="Z159" s="20"/>
    </row>
    <row r="160" spans="1:26" x14ac:dyDescent="0.25">
      <c r="A160" s="9"/>
      <c r="B160" s="9"/>
      <c r="C160" s="6"/>
      <c r="D160" t="s">
        <v>44</v>
      </c>
      <c r="E160" t="str">
        <f ca="1">_xlfn.FORMULATEXT(F160)</f>
        <v>=F158+F159</v>
      </c>
      <c r="F160" s="1">
        <f>F158+F159</f>
        <v>32985</v>
      </c>
      <c r="G160" s="6"/>
      <c r="H160" s="111"/>
      <c r="I160" s="65"/>
      <c r="J160" s="9"/>
      <c r="K160" s="9"/>
      <c r="L160" s="9"/>
      <c r="M160" s="9"/>
      <c r="N160" s="9"/>
      <c r="O160" s="9"/>
      <c r="P160" s="9"/>
      <c r="Q160" s="9"/>
      <c r="R160" s="9"/>
      <c r="S160" s="20"/>
      <c r="T160" s="20"/>
      <c r="U160" s="20"/>
      <c r="V160" s="20"/>
      <c r="W160" s="20"/>
      <c r="X160" s="20"/>
      <c r="Y160" s="20"/>
      <c r="Z160" s="20"/>
    </row>
    <row r="161" spans="1:21" x14ac:dyDescent="0.25">
      <c r="A161" s="9"/>
      <c r="B161" s="9"/>
      <c r="C161" s="6"/>
      <c r="D161" t="s">
        <v>39</v>
      </c>
      <c r="E161" t="str">
        <f ca="1">_xlfn.FORMULATEXT(F161)</f>
        <v>=Y116</v>
      </c>
      <c r="F161" s="1">
        <f>Y116</f>
        <v>83985</v>
      </c>
      <c r="G161" s="6"/>
      <c r="H161" s="111"/>
      <c r="I161" s="65"/>
      <c r="J161" s="9"/>
      <c r="K161" s="9"/>
      <c r="L161" s="9"/>
      <c r="M161" s="9"/>
      <c r="N161" s="9"/>
      <c r="O161" s="9"/>
      <c r="P161" s="9"/>
      <c r="Q161" s="9"/>
      <c r="R161" s="9"/>
      <c r="S161" s="20"/>
      <c r="T161" s="45"/>
      <c r="U161" s="45"/>
    </row>
    <row r="162" spans="1:21" x14ac:dyDescent="0.25">
      <c r="A162" s="9"/>
      <c r="B162" s="9"/>
      <c r="C162" s="6"/>
      <c r="G162" s="6"/>
      <c r="H162" s="111"/>
      <c r="I162" s="65"/>
      <c r="J162" s="9"/>
      <c r="K162" s="9"/>
      <c r="L162" s="9"/>
      <c r="M162" s="9"/>
      <c r="N162" s="9"/>
      <c r="O162" s="9"/>
      <c r="P162" s="9"/>
      <c r="Q162" s="9"/>
      <c r="R162" s="9"/>
      <c r="S162" s="20"/>
      <c r="T162" s="45"/>
      <c r="U162" s="45"/>
    </row>
    <row r="163" spans="1:21" x14ac:dyDescent="0.25">
      <c r="A163" s="9"/>
      <c r="B163" s="9"/>
      <c r="C163" s="6"/>
      <c r="D163" t="s">
        <v>38</v>
      </c>
      <c r="E163" t="str">
        <f ca="1">_xlfn.FORMULATEXT(F163)</f>
        <v>=E89*12</v>
      </c>
      <c r="F163" s="1">
        <f>E89*12</f>
        <v>36000</v>
      </c>
      <c r="G163" s="6"/>
      <c r="H163" s="111"/>
      <c r="I163" s="65"/>
      <c r="J163" s="9"/>
      <c r="K163" s="9"/>
      <c r="L163" s="9"/>
      <c r="M163" s="9"/>
      <c r="N163" s="9"/>
      <c r="O163" s="9"/>
      <c r="P163" s="9"/>
      <c r="Q163" s="9"/>
      <c r="R163" s="9"/>
      <c r="S163" s="20"/>
      <c r="T163" s="45"/>
      <c r="U163" s="45"/>
    </row>
    <row r="164" spans="1:21" x14ac:dyDescent="0.25">
      <c r="A164" s="9"/>
      <c r="B164" s="9"/>
      <c r="C164" s="6"/>
      <c r="G164" s="6"/>
      <c r="H164" s="111"/>
      <c r="I164" s="65"/>
      <c r="J164" s="9"/>
      <c r="K164" s="9"/>
      <c r="L164" s="9"/>
      <c r="M164" s="9"/>
      <c r="N164" s="9"/>
      <c r="O164" s="9"/>
      <c r="P164" s="9"/>
      <c r="Q164" s="9"/>
      <c r="R164" s="9"/>
      <c r="S164" s="20"/>
      <c r="T164" s="45"/>
      <c r="U164" s="45"/>
    </row>
    <row r="165" spans="1:21" x14ac:dyDescent="0.25">
      <c r="A165" s="9"/>
      <c r="B165" s="9"/>
      <c r="C165" s="6"/>
      <c r="D165" t="s">
        <v>45</v>
      </c>
      <c r="E165" t="str">
        <f ca="1">_xlfn.FORMULATEXT(F165)</f>
        <v>=F161+F163</v>
      </c>
      <c r="F165" s="1">
        <f>F161+F163</f>
        <v>119985</v>
      </c>
      <c r="G165" s="6"/>
      <c r="H165" s="111"/>
      <c r="I165" s="65"/>
      <c r="J165" s="9"/>
      <c r="K165" s="9"/>
      <c r="L165" s="9"/>
      <c r="M165" s="9"/>
      <c r="N165" s="9"/>
      <c r="O165" s="9"/>
      <c r="P165" s="9"/>
      <c r="Q165" s="9"/>
      <c r="R165" s="9"/>
      <c r="S165" s="20"/>
      <c r="T165" s="45"/>
      <c r="U165" s="45"/>
    </row>
    <row r="166" spans="1:21" x14ac:dyDescent="0.25">
      <c r="A166" s="9"/>
      <c r="B166" s="9"/>
      <c r="C166" s="6"/>
      <c r="G166" s="6"/>
      <c r="H166" s="111"/>
      <c r="I166" s="65"/>
      <c r="J166" s="9"/>
      <c r="K166" s="9"/>
      <c r="L166" s="9"/>
      <c r="M166" s="9"/>
      <c r="N166" s="9"/>
      <c r="O166" s="9"/>
      <c r="P166" s="9"/>
      <c r="Q166" s="9"/>
      <c r="R166" s="9"/>
      <c r="S166" s="20"/>
      <c r="T166" s="45"/>
      <c r="U166" s="45"/>
    </row>
    <row r="167" spans="1:21" x14ac:dyDescent="0.25">
      <c r="A167" s="9"/>
      <c r="B167" s="9"/>
      <c r="C167" s="6"/>
      <c r="G167" s="6"/>
      <c r="H167" s="111"/>
      <c r="I167" s="65"/>
      <c r="J167" s="9"/>
      <c r="K167" s="9"/>
      <c r="L167" s="9"/>
      <c r="M167" s="9"/>
      <c r="N167" s="9"/>
      <c r="O167" s="9"/>
      <c r="P167" s="9"/>
      <c r="Q167" s="9"/>
      <c r="R167" s="9"/>
      <c r="S167" s="20"/>
      <c r="T167" s="45"/>
      <c r="U167" s="45"/>
    </row>
    <row r="168" spans="1:21" x14ac:dyDescent="0.25">
      <c r="A168" s="9"/>
      <c r="B168" s="9"/>
      <c r="C168" s="6"/>
      <c r="D168" s="67" t="s">
        <v>7</v>
      </c>
      <c r="E168" s="11"/>
      <c r="F168" s="12"/>
      <c r="G168" s="6"/>
      <c r="H168" s="111"/>
      <c r="I168" s="65"/>
      <c r="J168" s="9"/>
      <c r="K168" s="9"/>
      <c r="L168" s="9"/>
      <c r="M168" s="9"/>
      <c r="N168" s="9"/>
      <c r="O168" s="9"/>
      <c r="P168" s="9"/>
      <c r="Q168" s="9"/>
      <c r="R168" s="9"/>
      <c r="S168" s="20"/>
      <c r="T168" s="45"/>
      <c r="U168" s="45"/>
    </row>
    <row r="169" spans="1:21" x14ac:dyDescent="0.25">
      <c r="A169" s="9"/>
      <c r="B169" s="9"/>
      <c r="C169" s="6"/>
      <c r="G169" s="6"/>
      <c r="H169" s="111"/>
      <c r="I169" s="65"/>
      <c r="J169" s="9"/>
      <c r="K169" s="9"/>
      <c r="L169" s="9"/>
      <c r="M169" s="9"/>
      <c r="N169" s="9"/>
      <c r="O169" s="9"/>
      <c r="P169" s="9"/>
      <c r="Q169" s="9"/>
      <c r="R169" s="9"/>
      <c r="S169" s="20"/>
      <c r="T169" s="45"/>
      <c r="U169" s="45"/>
    </row>
    <row r="170" spans="1:21" x14ac:dyDescent="0.25">
      <c r="A170" s="9"/>
      <c r="B170" s="9"/>
      <c r="C170" s="6"/>
      <c r="D170" t="s">
        <v>51</v>
      </c>
      <c r="E170" s="40">
        <v>0</v>
      </c>
      <c r="G170" s="6"/>
      <c r="H170" s="111"/>
      <c r="I170" s="65"/>
      <c r="J170" s="9"/>
      <c r="K170" s="9"/>
      <c r="L170" s="9"/>
      <c r="M170" s="9"/>
      <c r="N170" s="9"/>
      <c r="O170" s="9"/>
      <c r="P170" s="9"/>
      <c r="Q170" s="9"/>
      <c r="R170" s="9"/>
      <c r="S170" s="20"/>
      <c r="T170" s="45"/>
      <c r="U170" s="45"/>
    </row>
    <row r="171" spans="1:21" x14ac:dyDescent="0.25">
      <c r="A171" s="9"/>
      <c r="B171" s="9"/>
      <c r="C171" s="6"/>
      <c r="E171" s="15"/>
      <c r="G171" s="6"/>
      <c r="H171" s="111"/>
      <c r="I171" s="65"/>
      <c r="J171" s="9"/>
      <c r="K171" s="9"/>
      <c r="L171" s="9"/>
      <c r="M171" s="9"/>
      <c r="N171" s="9"/>
      <c r="O171" s="9"/>
      <c r="P171" s="9"/>
      <c r="Q171" s="9"/>
      <c r="R171" s="9"/>
      <c r="S171" s="20"/>
    </row>
    <row r="172" spans="1:21" x14ac:dyDescent="0.25">
      <c r="A172" s="9"/>
      <c r="B172" s="9"/>
      <c r="C172" s="6"/>
      <c r="D172" t="s">
        <v>50</v>
      </c>
      <c r="E172" t="str">
        <f ca="1">_xlfn.FORMULATEXT(F172)</f>
        <v>=M121</v>
      </c>
      <c r="F172" s="1">
        <f>M121</f>
        <v>1547000</v>
      </c>
      <c r="G172" s="6"/>
      <c r="H172" s="111"/>
      <c r="I172" s="65"/>
      <c r="J172" s="9"/>
      <c r="K172" s="9"/>
      <c r="L172" s="9"/>
      <c r="M172" s="9"/>
      <c r="N172" s="9"/>
      <c r="O172" s="9"/>
      <c r="P172" s="9"/>
      <c r="Q172" s="9"/>
      <c r="R172" s="9"/>
      <c r="S172" s="20"/>
    </row>
    <row r="173" spans="1:21" x14ac:dyDescent="0.25">
      <c r="A173" s="9"/>
      <c r="B173" s="9"/>
      <c r="C173" s="6"/>
      <c r="D173" t="s">
        <v>29</v>
      </c>
      <c r="E173" t="str">
        <f ca="1">_xlfn.FORMULATEXT(F173)</f>
        <v>=M122</v>
      </c>
      <c r="F173" s="1">
        <f>M122</f>
        <v>47000</v>
      </c>
      <c r="G173" s="6"/>
      <c r="H173" s="111"/>
      <c r="I173" s="65"/>
      <c r="J173" s="9"/>
      <c r="K173" s="9"/>
      <c r="L173" s="9"/>
      <c r="M173" s="9"/>
      <c r="N173" s="9"/>
      <c r="O173" s="9"/>
      <c r="P173" s="9"/>
      <c r="Q173" s="9"/>
      <c r="R173" s="9"/>
      <c r="S173" s="20"/>
    </row>
    <row r="174" spans="1:21" x14ac:dyDescent="0.25">
      <c r="A174" s="9"/>
      <c r="B174" s="9"/>
      <c r="C174" s="6"/>
      <c r="D174" t="s">
        <v>31</v>
      </c>
      <c r="E174" t="str">
        <f ca="1">_xlfn.FORMULATEXT(F174)</f>
        <v>=M123</v>
      </c>
      <c r="F174" s="1">
        <f>M123</f>
        <v>1500000</v>
      </c>
      <c r="G174" s="6"/>
      <c r="H174" s="111"/>
      <c r="I174" s="65"/>
      <c r="J174" s="9"/>
      <c r="K174" s="9"/>
      <c r="L174" s="9"/>
      <c r="M174" s="9"/>
      <c r="N174" s="9"/>
      <c r="O174" s="9"/>
      <c r="P174" s="9"/>
      <c r="Q174" s="9"/>
      <c r="R174" s="9"/>
      <c r="S174" s="20"/>
    </row>
    <row r="175" spans="1:21" x14ac:dyDescent="0.25">
      <c r="A175" s="9"/>
      <c r="B175" s="9"/>
      <c r="C175" s="6"/>
      <c r="D175" t="s">
        <v>93</v>
      </c>
      <c r="E175" t="str">
        <f ca="1">_xlfn.FORMULATEXT(F175)</f>
        <v>=F152+E170</v>
      </c>
      <c r="F175" s="15">
        <f>F152+E170</f>
        <v>0.04</v>
      </c>
      <c r="G175" s="6"/>
      <c r="H175" s="111"/>
      <c r="I175" s="65"/>
      <c r="J175" s="9"/>
      <c r="K175" s="9"/>
      <c r="L175" s="9"/>
      <c r="M175" s="9"/>
      <c r="N175" s="9"/>
      <c r="O175" s="9"/>
      <c r="P175" s="9"/>
      <c r="Q175" s="9"/>
      <c r="R175" s="9"/>
      <c r="S175" s="20"/>
    </row>
    <row r="176" spans="1:21" x14ac:dyDescent="0.25">
      <c r="A176" s="9"/>
      <c r="B176" s="9"/>
      <c r="C176" s="6"/>
      <c r="D176" t="s">
        <v>94</v>
      </c>
      <c r="E176" t="str">
        <f ca="1">_xlfn.FORMULATEXT(F176)</f>
        <v>=F153+E170</v>
      </c>
      <c r="F176" s="15">
        <f>F153+E170</f>
        <v>0.02</v>
      </c>
      <c r="G176" s="6"/>
      <c r="H176" s="111"/>
      <c r="I176" s="65"/>
      <c r="J176" s="9"/>
      <c r="K176" s="9"/>
      <c r="L176" s="9"/>
      <c r="M176" s="9"/>
      <c r="N176" s="9"/>
      <c r="O176" s="9"/>
      <c r="P176" s="9"/>
      <c r="Q176" s="9"/>
      <c r="R176" s="9"/>
      <c r="S176" s="20"/>
    </row>
    <row r="177" spans="1:19" x14ac:dyDescent="0.25">
      <c r="A177" s="9"/>
      <c r="B177" s="9"/>
      <c r="C177" s="6"/>
      <c r="F177" s="15"/>
      <c r="G177" s="6"/>
      <c r="H177" s="111"/>
      <c r="I177" s="65"/>
      <c r="J177" s="9"/>
      <c r="K177" s="58"/>
      <c r="L177" s="58"/>
      <c r="M177" s="58"/>
      <c r="N177" s="58"/>
      <c r="O177" s="58"/>
      <c r="P177" s="58"/>
      <c r="Q177" s="58"/>
      <c r="R177" s="9"/>
      <c r="S177" s="20"/>
    </row>
    <row r="178" spans="1:19" ht="15.75" x14ac:dyDescent="0.25">
      <c r="A178" s="9"/>
      <c r="B178" s="9"/>
      <c r="C178" s="6"/>
      <c r="D178" t="s">
        <v>95</v>
      </c>
      <c r="E178" t="str">
        <f ca="1">_xlfn.FORMULATEXT(F178)</f>
        <v>=F175/12</v>
      </c>
      <c r="F178" s="48">
        <f>F175/12</f>
        <v>3.3333333333333335E-3</v>
      </c>
      <c r="G178" s="6"/>
      <c r="H178" s="111"/>
      <c r="I178" s="65"/>
      <c r="J178" s="9"/>
      <c r="K178" s="58"/>
      <c r="L178" s="62" t="s">
        <v>76</v>
      </c>
      <c r="M178" s="56" t="s">
        <v>2</v>
      </c>
      <c r="N178" s="56" t="s">
        <v>46</v>
      </c>
      <c r="O178" s="56" t="s">
        <v>3</v>
      </c>
      <c r="P178" s="56" t="s">
        <v>7</v>
      </c>
      <c r="Q178" s="58"/>
      <c r="R178" s="9"/>
      <c r="S178" s="20"/>
    </row>
    <row r="179" spans="1:19" x14ac:dyDescent="0.25">
      <c r="A179" s="9"/>
      <c r="B179" s="9"/>
      <c r="C179" s="6"/>
      <c r="D179" t="s">
        <v>96</v>
      </c>
      <c r="E179" t="str">
        <f ca="1">_xlfn.FORMULATEXT(F179)</f>
        <v>=F176/12</v>
      </c>
      <c r="F179" s="48">
        <f>F176/12</f>
        <v>1.6666666666666668E-3</v>
      </c>
      <c r="G179" s="6"/>
      <c r="H179" s="111"/>
      <c r="I179" s="65"/>
      <c r="J179" s="9"/>
      <c r="K179" s="58"/>
      <c r="L179" s="52"/>
      <c r="M179" s="52"/>
      <c r="N179" s="52"/>
      <c r="O179" s="52"/>
      <c r="P179" s="52"/>
      <c r="Q179" s="58"/>
      <c r="R179" s="9"/>
      <c r="S179" s="20"/>
    </row>
    <row r="180" spans="1:19" x14ac:dyDescent="0.25">
      <c r="A180" s="9"/>
      <c r="B180" s="9"/>
      <c r="C180" s="6"/>
      <c r="F180" s="15"/>
      <c r="G180" s="6"/>
      <c r="H180" s="111"/>
      <c r="I180" s="65"/>
      <c r="J180" s="9"/>
      <c r="K180" s="58"/>
      <c r="L180" s="54" t="s">
        <v>77</v>
      </c>
      <c r="M180" s="57">
        <f>F105</f>
        <v>0.04</v>
      </c>
      <c r="N180" s="57">
        <f>F129</f>
        <v>0.04</v>
      </c>
      <c r="O180" s="57">
        <f>F152</f>
        <v>0.04</v>
      </c>
      <c r="P180" s="57">
        <f>F175</f>
        <v>0.04</v>
      </c>
      <c r="Q180" s="58"/>
      <c r="R180" s="9"/>
      <c r="S180" s="20"/>
    </row>
    <row r="181" spans="1:19" x14ac:dyDescent="0.25">
      <c r="A181" s="9"/>
      <c r="B181" s="9"/>
      <c r="C181" s="6"/>
      <c r="D181" t="s">
        <v>36</v>
      </c>
      <c r="E181" t="str">
        <f ca="1">_xlfn.FORMULATEXT(F181)</f>
        <v>=Y126</v>
      </c>
      <c r="F181" s="1">
        <f>Y126</f>
        <v>945</v>
      </c>
      <c r="G181" s="6"/>
      <c r="H181" s="111"/>
      <c r="I181" s="65"/>
      <c r="J181" s="9"/>
      <c r="K181" s="58"/>
      <c r="L181" s="54" t="s">
        <v>78</v>
      </c>
      <c r="M181" s="57">
        <f>F106</f>
        <v>0.02</v>
      </c>
      <c r="N181" s="57">
        <f>F130</f>
        <v>0.02</v>
      </c>
      <c r="O181" s="57">
        <f>F153</f>
        <v>0.02</v>
      </c>
      <c r="P181" s="57">
        <f>F176</f>
        <v>0.02</v>
      </c>
      <c r="Q181" s="58"/>
      <c r="R181" s="9"/>
      <c r="S181" s="20"/>
    </row>
    <row r="182" spans="1:19" x14ac:dyDescent="0.25">
      <c r="A182" s="9"/>
      <c r="B182" s="9"/>
      <c r="C182" s="6"/>
      <c r="D182" t="s">
        <v>37</v>
      </c>
      <c r="E182" t="str">
        <f ca="1">_xlfn.FORMULATEXT(F182)</f>
        <v>=Y127</v>
      </c>
      <c r="F182" s="1">
        <f>Y127</f>
        <v>30000</v>
      </c>
      <c r="G182" s="6"/>
      <c r="H182" s="111"/>
      <c r="I182" s="65"/>
      <c r="J182" s="9"/>
      <c r="K182" s="58"/>
      <c r="L182" s="58"/>
      <c r="M182" s="58"/>
      <c r="N182" s="58"/>
      <c r="O182" s="58"/>
      <c r="P182" s="58"/>
      <c r="Q182" s="58"/>
      <c r="R182" s="9"/>
      <c r="S182" s="20"/>
    </row>
    <row r="183" spans="1:19" x14ac:dyDescent="0.25">
      <c r="A183" s="9"/>
      <c r="B183" s="9"/>
      <c r="C183" s="6"/>
      <c r="D183" t="s">
        <v>44</v>
      </c>
      <c r="E183" t="str">
        <f ca="1">_xlfn.FORMULATEXT(F183)</f>
        <v>=F181+F182</v>
      </c>
      <c r="F183" s="1">
        <f>F181+F182</f>
        <v>30945</v>
      </c>
      <c r="G183" s="6"/>
      <c r="H183" s="111"/>
      <c r="I183" s="65"/>
      <c r="J183" s="9"/>
      <c r="K183" s="9"/>
      <c r="L183" s="9"/>
      <c r="M183" s="9"/>
      <c r="N183" s="9"/>
      <c r="O183" s="9"/>
      <c r="P183" s="9"/>
      <c r="Q183" s="9"/>
      <c r="R183" s="9"/>
      <c r="S183" s="20"/>
    </row>
    <row r="184" spans="1:19" x14ac:dyDescent="0.25">
      <c r="A184" s="9"/>
      <c r="B184" s="9"/>
      <c r="C184" s="6"/>
      <c r="D184" t="s">
        <v>39</v>
      </c>
      <c r="E184" t="str">
        <f ca="1">_xlfn.FORMULATEXT(F184)</f>
        <v>=Y129</v>
      </c>
      <c r="F184" s="1">
        <f>Y129</f>
        <v>81945</v>
      </c>
      <c r="G184" s="6"/>
      <c r="H184" s="111"/>
      <c r="I184" s="65"/>
      <c r="J184" s="9"/>
      <c r="K184" s="9"/>
      <c r="L184" s="9"/>
      <c r="M184" s="9"/>
      <c r="N184" s="9"/>
      <c r="O184" s="9"/>
      <c r="P184" s="9"/>
      <c r="Q184" s="9"/>
      <c r="R184" s="9"/>
      <c r="S184" s="20"/>
    </row>
    <row r="185" spans="1:19" x14ac:dyDescent="0.25">
      <c r="A185" s="9"/>
      <c r="B185" s="9"/>
      <c r="C185" s="6"/>
      <c r="G185" s="6"/>
      <c r="H185" s="111"/>
      <c r="I185" s="65"/>
      <c r="J185" s="9"/>
      <c r="K185" s="9"/>
      <c r="L185" s="9"/>
      <c r="M185" s="9"/>
      <c r="N185" s="9"/>
      <c r="O185" s="9"/>
      <c r="P185" s="9"/>
      <c r="Q185" s="9"/>
      <c r="R185" s="9"/>
      <c r="S185" s="20"/>
    </row>
    <row r="186" spans="1:19" x14ac:dyDescent="0.25">
      <c r="A186" s="9"/>
      <c r="B186" s="9"/>
      <c r="C186" s="6"/>
      <c r="D186" t="s">
        <v>38</v>
      </c>
      <c r="E186" t="str">
        <f ca="1">_xlfn.FORMULATEXT(F186)</f>
        <v>=E89*12</v>
      </c>
      <c r="F186" s="1">
        <f>E89*12</f>
        <v>36000</v>
      </c>
      <c r="G186" s="6"/>
      <c r="H186" s="111"/>
      <c r="I186" s="65"/>
      <c r="J186" s="9"/>
      <c r="K186" s="9"/>
      <c r="L186" s="9"/>
      <c r="M186" s="9"/>
      <c r="N186" s="9"/>
      <c r="O186" s="9"/>
      <c r="P186" s="9"/>
      <c r="Q186" s="9"/>
      <c r="R186" s="9"/>
      <c r="S186" s="20"/>
    </row>
    <row r="187" spans="1:19" x14ac:dyDescent="0.25">
      <c r="A187" s="9"/>
      <c r="B187" s="9"/>
      <c r="C187" s="6"/>
      <c r="G187" s="6"/>
      <c r="H187" s="111"/>
      <c r="I187" s="65"/>
      <c r="J187" s="9"/>
      <c r="K187" s="9"/>
      <c r="L187" s="9"/>
      <c r="M187" s="9"/>
      <c r="N187" s="9"/>
      <c r="O187" s="9"/>
      <c r="P187" s="9"/>
      <c r="Q187" s="9"/>
      <c r="R187" s="9"/>
      <c r="S187" s="20"/>
    </row>
    <row r="188" spans="1:19" x14ac:dyDescent="0.25">
      <c r="A188" s="9"/>
      <c r="B188" s="9"/>
      <c r="C188" s="6"/>
      <c r="D188" t="s">
        <v>45</v>
      </c>
      <c r="E188" t="str">
        <f ca="1">_xlfn.FORMULATEXT(F188)</f>
        <v>=F184+F186</v>
      </c>
      <c r="F188" s="1">
        <f>F184+F186</f>
        <v>117945</v>
      </c>
      <c r="G188" s="6"/>
      <c r="H188" s="111"/>
      <c r="I188" s="65"/>
      <c r="J188" s="9"/>
      <c r="K188" s="9"/>
      <c r="L188" s="9"/>
      <c r="M188" s="9"/>
      <c r="N188" s="9"/>
      <c r="O188" s="9"/>
      <c r="P188" s="9"/>
      <c r="Q188" s="9"/>
      <c r="R188" s="9"/>
      <c r="S188" s="20"/>
    </row>
    <row r="189" spans="1:19" x14ac:dyDescent="0.25">
      <c r="A189" s="9"/>
      <c r="B189" s="9"/>
      <c r="C189" s="6"/>
      <c r="G189" s="6"/>
      <c r="H189" s="111"/>
      <c r="I189" s="65"/>
      <c r="J189" s="9"/>
      <c r="K189" s="9"/>
      <c r="L189" s="9"/>
      <c r="M189" s="9"/>
      <c r="N189" s="9"/>
      <c r="O189" s="9"/>
      <c r="P189" s="9"/>
      <c r="Q189" s="9"/>
      <c r="R189" s="9"/>
      <c r="S189" s="20"/>
    </row>
    <row r="190" spans="1:19" x14ac:dyDescent="0.25">
      <c r="A190" s="9"/>
      <c r="B190" s="9"/>
      <c r="C190" s="6"/>
      <c r="G190" s="6"/>
      <c r="H190" s="111"/>
      <c r="I190" s="65"/>
      <c r="J190" s="9"/>
      <c r="K190" s="9"/>
      <c r="L190" s="9"/>
      <c r="M190" s="9"/>
      <c r="N190" s="9"/>
      <c r="O190" s="9"/>
      <c r="P190" s="9"/>
      <c r="Q190" s="9"/>
      <c r="R190" s="9"/>
      <c r="S190" s="20"/>
    </row>
    <row r="191" spans="1:19" x14ac:dyDescent="0.25">
      <c r="A191" s="9"/>
      <c r="B191" s="9"/>
      <c r="C191" s="6"/>
      <c r="D191" s="11"/>
      <c r="E191" s="11"/>
      <c r="F191" s="12"/>
      <c r="G191" s="6"/>
      <c r="H191" s="111"/>
      <c r="I191" s="65"/>
      <c r="J191" s="9"/>
      <c r="K191" s="9"/>
      <c r="L191" s="9"/>
      <c r="M191" s="9"/>
      <c r="N191" s="9"/>
      <c r="O191" s="9"/>
      <c r="P191" s="9"/>
      <c r="Q191" s="9"/>
      <c r="R191" s="9"/>
      <c r="S191" s="20"/>
    </row>
    <row r="192" spans="1:19" x14ac:dyDescent="0.25">
      <c r="A192" s="9"/>
      <c r="B192" s="9"/>
      <c r="C192" s="6"/>
      <c r="D192" s="17"/>
      <c r="E192" s="17"/>
      <c r="F192" s="18"/>
      <c r="G192" s="6"/>
      <c r="H192" s="111"/>
      <c r="I192" s="65"/>
      <c r="J192" s="9"/>
      <c r="K192" s="9"/>
      <c r="L192" s="9"/>
      <c r="M192" s="9"/>
      <c r="N192" s="9"/>
      <c r="O192" s="9"/>
      <c r="P192" s="9"/>
      <c r="Q192" s="9"/>
      <c r="R192" s="9"/>
      <c r="S192" s="20"/>
    </row>
    <row r="193" spans="1:19" x14ac:dyDescent="0.25">
      <c r="A193" s="9"/>
      <c r="B193" s="9"/>
      <c r="C193" s="6"/>
      <c r="D193" s="17" t="s">
        <v>47</v>
      </c>
      <c r="E193" s="17" t="str">
        <f ca="1">_xlfn.FORMULATEXT(F193)</f>
        <v>=F119+F142+F165+F188</v>
      </c>
      <c r="F193" s="18">
        <f>F119+F142+F165+F188</f>
        <v>484020</v>
      </c>
      <c r="G193" s="6"/>
      <c r="H193" s="111"/>
      <c r="I193" s="65"/>
      <c r="J193" s="9"/>
      <c r="K193" s="9"/>
      <c r="L193" s="9"/>
      <c r="M193" s="9"/>
      <c r="N193" s="9"/>
      <c r="O193" s="9"/>
      <c r="P193" s="9"/>
      <c r="Q193" s="9"/>
      <c r="R193" s="9"/>
      <c r="S193" s="20"/>
    </row>
    <row r="194" spans="1:19" x14ac:dyDescent="0.25">
      <c r="A194" s="9"/>
      <c r="B194" s="9"/>
      <c r="C194" s="6"/>
      <c r="D194" s="17"/>
      <c r="E194" s="17"/>
      <c r="F194" s="18"/>
      <c r="G194" s="6"/>
      <c r="H194" s="111"/>
      <c r="I194" s="65"/>
      <c r="J194" s="9"/>
      <c r="K194" s="9"/>
      <c r="L194" s="9"/>
      <c r="M194" s="9"/>
      <c r="N194" s="9"/>
      <c r="O194" s="9"/>
      <c r="P194" s="9"/>
      <c r="Q194" s="9"/>
      <c r="R194" s="9"/>
      <c r="S194" s="20"/>
    </row>
    <row r="195" spans="1:19" x14ac:dyDescent="0.25">
      <c r="A195" s="9"/>
      <c r="B195" s="9"/>
      <c r="C195" s="6"/>
      <c r="G195" s="6"/>
      <c r="H195" s="111"/>
      <c r="I195" s="65"/>
      <c r="J195" s="9"/>
      <c r="K195" s="9"/>
      <c r="L195" s="9"/>
      <c r="M195" s="9"/>
      <c r="N195" s="9"/>
      <c r="O195" s="9"/>
      <c r="P195" s="9"/>
      <c r="Q195" s="9"/>
      <c r="R195" s="9"/>
      <c r="S195" s="20"/>
    </row>
    <row r="196" spans="1:19" x14ac:dyDescent="0.25">
      <c r="A196" s="9"/>
      <c r="B196" s="9"/>
      <c r="C196" s="6"/>
      <c r="D196" t="s">
        <v>61</v>
      </c>
      <c r="E196" t="str">
        <f ca="1">_xlfn.FORMULATEXT(F196)</f>
        <v>=M133</v>
      </c>
      <c r="F196" s="1">
        <f>M133</f>
        <v>-4000</v>
      </c>
      <c r="G196" s="6"/>
      <c r="H196" s="111"/>
      <c r="I196" s="65"/>
      <c r="J196" s="9"/>
      <c r="K196" s="9"/>
      <c r="L196" s="9"/>
      <c r="M196" s="9"/>
      <c r="N196" s="9"/>
      <c r="O196" s="9"/>
      <c r="P196" s="9"/>
      <c r="Q196" s="9"/>
      <c r="R196" s="9"/>
      <c r="S196" s="20"/>
    </row>
    <row r="197" spans="1:19" x14ac:dyDescent="0.25">
      <c r="A197" s="9"/>
      <c r="B197" s="9"/>
      <c r="C197" s="6"/>
      <c r="D197" t="s">
        <v>62</v>
      </c>
      <c r="E197" t="str">
        <f ca="1">_xlfn.FORMULATEXT(F197)</f>
        <v>=M134</v>
      </c>
      <c r="F197" s="1">
        <f>M134</f>
        <v>1500000</v>
      </c>
      <c r="G197" s="6"/>
      <c r="H197" s="111"/>
      <c r="I197" s="65"/>
      <c r="J197" s="9"/>
      <c r="K197" s="9"/>
      <c r="L197" s="9"/>
      <c r="M197" s="9"/>
      <c r="N197" s="9"/>
      <c r="O197" s="9"/>
      <c r="P197" s="9"/>
      <c r="Q197" s="9"/>
      <c r="R197" s="9"/>
      <c r="S197" s="20"/>
    </row>
    <row r="198" spans="1:19" x14ac:dyDescent="0.25">
      <c r="A198" s="9"/>
      <c r="B198" s="9"/>
      <c r="C198" s="6"/>
      <c r="D198" s="101" t="s">
        <v>63</v>
      </c>
      <c r="E198" s="101" t="str">
        <f ca="1">_xlfn.FORMULATEXT(F198)</f>
        <v>=M136</v>
      </c>
      <c r="F198" s="102">
        <f>M136</f>
        <v>1496000</v>
      </c>
      <c r="G198" s="6"/>
      <c r="H198" s="111"/>
      <c r="I198" s="65"/>
      <c r="J198" s="9"/>
      <c r="K198" s="9"/>
      <c r="L198" s="9"/>
      <c r="M198" s="9"/>
      <c r="N198" s="9"/>
      <c r="O198" s="9"/>
      <c r="P198" s="9"/>
      <c r="Q198" s="9"/>
      <c r="R198" s="9"/>
      <c r="S198" s="20"/>
    </row>
    <row r="199" spans="1:19" x14ac:dyDescent="0.25">
      <c r="A199" s="9"/>
      <c r="B199" s="9"/>
      <c r="C199" s="6"/>
      <c r="D199" s="13"/>
      <c r="G199" s="6"/>
      <c r="H199" s="111"/>
      <c r="I199" s="65"/>
      <c r="J199" s="9"/>
      <c r="K199" s="9"/>
      <c r="L199" s="9"/>
      <c r="M199" s="9"/>
      <c r="N199" s="9"/>
      <c r="O199" s="9"/>
      <c r="P199" s="9"/>
      <c r="Q199" s="9"/>
      <c r="R199" s="9"/>
      <c r="S199" s="20"/>
    </row>
    <row r="200" spans="1:19" ht="15.75" x14ac:dyDescent="0.25">
      <c r="A200" s="9"/>
      <c r="B200" s="9"/>
      <c r="C200" s="6"/>
      <c r="D200" s="19" t="s">
        <v>53</v>
      </c>
      <c r="E200" s="17"/>
      <c r="F200" s="18"/>
      <c r="G200" s="6"/>
      <c r="H200" s="111"/>
      <c r="I200" s="65"/>
      <c r="J200" s="9"/>
      <c r="K200" s="9"/>
      <c r="L200" s="9"/>
      <c r="M200" s="9"/>
      <c r="N200" s="9"/>
      <c r="O200" s="9"/>
      <c r="P200" s="9"/>
      <c r="Q200" s="9"/>
      <c r="R200" s="9"/>
      <c r="S200" s="20"/>
    </row>
    <row r="201" spans="1:19" x14ac:dyDescent="0.25">
      <c r="A201" s="9"/>
      <c r="B201" s="9"/>
      <c r="C201" s="6"/>
      <c r="E201" s="42"/>
      <c r="G201" s="6"/>
      <c r="H201" s="111"/>
      <c r="I201" s="65"/>
      <c r="J201" s="9"/>
      <c r="K201" s="9"/>
      <c r="L201" s="9"/>
      <c r="M201" s="9"/>
      <c r="N201" s="9"/>
      <c r="O201" s="9"/>
      <c r="P201" s="9"/>
      <c r="Q201" s="9"/>
      <c r="R201" s="9"/>
      <c r="S201" s="20"/>
    </row>
    <row r="202" spans="1:19" x14ac:dyDescent="0.25">
      <c r="A202" s="9"/>
      <c r="B202" s="9"/>
      <c r="C202" s="6"/>
      <c r="D202" t="s">
        <v>51</v>
      </c>
      <c r="E202" s="40">
        <v>0</v>
      </c>
      <c r="G202" s="6"/>
      <c r="H202" s="111"/>
      <c r="I202" s="65"/>
      <c r="J202" s="9"/>
      <c r="K202" s="9"/>
      <c r="L202" s="9"/>
      <c r="M202" s="9"/>
      <c r="N202" s="9"/>
      <c r="O202" s="9"/>
      <c r="P202" s="9"/>
      <c r="Q202" s="9"/>
      <c r="R202" s="9"/>
      <c r="S202" s="20"/>
    </row>
    <row r="203" spans="1:19" x14ac:dyDescent="0.25">
      <c r="A203" s="9"/>
      <c r="B203" s="9"/>
      <c r="C203" s="6"/>
      <c r="E203" s="42"/>
      <c r="G203" s="6"/>
      <c r="H203" s="111"/>
      <c r="I203" s="65"/>
      <c r="J203" s="9"/>
      <c r="K203" s="9"/>
      <c r="L203" s="9"/>
      <c r="M203" s="9"/>
      <c r="N203" s="9"/>
      <c r="O203" s="9"/>
      <c r="P203" s="9"/>
      <c r="Q203" s="9"/>
      <c r="R203" s="9"/>
      <c r="S203" s="20"/>
    </row>
    <row r="204" spans="1:19" x14ac:dyDescent="0.25">
      <c r="A204" s="9"/>
      <c r="B204" s="9"/>
      <c r="C204" s="6"/>
      <c r="D204" t="s">
        <v>54</v>
      </c>
      <c r="E204" t="str">
        <f ca="1">_xlfn.FORMULATEXT(F204)</f>
        <v>=E85</v>
      </c>
      <c r="F204">
        <f>E85</f>
        <v>2000000</v>
      </c>
      <c r="G204" s="6"/>
      <c r="H204" s="111"/>
      <c r="I204" s="65"/>
      <c r="J204" s="9"/>
      <c r="K204" s="9"/>
      <c r="L204" s="9"/>
      <c r="M204" s="9"/>
      <c r="N204" s="9"/>
      <c r="O204" s="9"/>
      <c r="P204" s="9"/>
      <c r="Q204" s="9"/>
      <c r="R204" s="9"/>
      <c r="S204" s="20"/>
    </row>
    <row r="205" spans="1:19" x14ac:dyDescent="0.25">
      <c r="A205" s="9"/>
      <c r="B205" s="9"/>
      <c r="C205" s="6"/>
      <c r="D205" t="s">
        <v>55</v>
      </c>
      <c r="F205" s="103">
        <v>0.03</v>
      </c>
      <c r="G205" s="6"/>
      <c r="H205" s="111"/>
      <c r="I205" s="65"/>
      <c r="J205" s="9"/>
      <c r="K205" s="9"/>
      <c r="L205" s="9"/>
      <c r="M205" s="9"/>
      <c r="N205" s="9"/>
      <c r="O205" s="9"/>
      <c r="P205" s="9"/>
      <c r="Q205" s="9"/>
      <c r="R205" s="9"/>
      <c r="S205" s="20"/>
    </row>
    <row r="206" spans="1:19" x14ac:dyDescent="0.25">
      <c r="A206" s="9"/>
      <c r="B206" s="9"/>
      <c r="C206" s="6"/>
      <c r="D206" t="s">
        <v>56</v>
      </c>
      <c r="F206" s="20">
        <v>10000</v>
      </c>
      <c r="G206" s="6"/>
      <c r="H206" s="111"/>
      <c r="I206" s="65"/>
      <c r="J206" s="9"/>
      <c r="K206" s="9"/>
      <c r="L206" s="9"/>
      <c r="M206" s="9"/>
      <c r="N206" s="9"/>
      <c r="O206" s="9"/>
      <c r="P206" s="9"/>
      <c r="Q206" s="9"/>
      <c r="R206" s="9"/>
      <c r="S206" s="20"/>
    </row>
    <row r="207" spans="1:19" x14ac:dyDescent="0.25">
      <c r="A207" s="9"/>
      <c r="B207" s="9"/>
      <c r="C207" s="6"/>
      <c r="D207" t="s">
        <v>64</v>
      </c>
      <c r="E207" t="str">
        <f ca="1">_xlfn.FORMULATEXT(F207)</f>
        <v>=E87</v>
      </c>
      <c r="F207">
        <f>E87</f>
        <v>300000</v>
      </c>
      <c r="G207" s="6"/>
      <c r="H207" s="111"/>
      <c r="I207" s="65"/>
      <c r="J207" s="9"/>
      <c r="K207" s="9"/>
      <c r="L207" s="9"/>
      <c r="M207" s="9"/>
      <c r="N207" s="9"/>
      <c r="O207" s="9"/>
      <c r="P207" s="9"/>
      <c r="Q207" s="9"/>
      <c r="R207" s="9"/>
      <c r="S207" s="20"/>
    </row>
    <row r="208" spans="1:19" x14ac:dyDescent="0.25">
      <c r="A208" s="9"/>
      <c r="B208" s="9"/>
      <c r="C208" s="6"/>
      <c r="F208"/>
      <c r="G208" s="6"/>
      <c r="H208" s="111"/>
      <c r="I208" s="65"/>
      <c r="J208" s="9"/>
      <c r="K208" s="9"/>
      <c r="L208" s="9"/>
      <c r="M208" s="9"/>
      <c r="N208" s="9"/>
      <c r="O208" s="9"/>
      <c r="P208" s="9"/>
      <c r="Q208" s="9"/>
      <c r="R208" s="9"/>
      <c r="S208" s="20"/>
    </row>
    <row r="209" spans="1:19" x14ac:dyDescent="0.25">
      <c r="A209" s="9"/>
      <c r="B209" s="9"/>
      <c r="C209" s="6"/>
      <c r="D209" t="s">
        <v>69</v>
      </c>
      <c r="E209" t="str">
        <f ca="1">_xlfn.FORMULATEXT(F209)</f>
        <v>=E202</v>
      </c>
      <c r="F209" s="41">
        <f>E202</f>
        <v>0</v>
      </c>
      <c r="G209" s="6"/>
      <c r="H209" s="111"/>
      <c r="I209" s="65"/>
      <c r="J209" s="9"/>
      <c r="K209" s="9"/>
      <c r="L209" s="9"/>
      <c r="M209" s="9"/>
      <c r="N209" s="9"/>
      <c r="O209" s="9"/>
      <c r="P209" s="9"/>
      <c r="Q209" s="9"/>
      <c r="R209" s="9"/>
      <c r="S209" s="20"/>
    </row>
    <row r="210" spans="1:19" x14ac:dyDescent="0.25">
      <c r="A210" s="9"/>
      <c r="B210" s="9"/>
      <c r="C210" s="6"/>
      <c r="D210" t="s">
        <v>57</v>
      </c>
      <c r="E210" t="str">
        <f ca="1">_xlfn.FORMULATEXT(F210)</f>
        <v>=(F204*F209)+F204</v>
      </c>
      <c r="F210">
        <f>(F204*F209)+F204</f>
        <v>2000000</v>
      </c>
      <c r="G210" s="6"/>
      <c r="H210" s="111"/>
      <c r="I210" s="65"/>
      <c r="J210" s="9"/>
      <c r="K210" s="9"/>
      <c r="L210" s="9"/>
      <c r="M210" s="9"/>
      <c r="N210" s="9"/>
      <c r="O210" s="9"/>
      <c r="P210" s="9"/>
      <c r="Q210" s="9"/>
      <c r="R210" s="9"/>
      <c r="S210" s="20"/>
    </row>
    <row r="211" spans="1:19" x14ac:dyDescent="0.25">
      <c r="A211" s="9"/>
      <c r="B211" s="9"/>
      <c r="C211" s="6"/>
      <c r="G211" s="6"/>
      <c r="H211" s="111"/>
      <c r="I211" s="65"/>
      <c r="J211" s="9"/>
      <c r="K211" s="9"/>
      <c r="L211" s="9"/>
      <c r="M211" s="9"/>
      <c r="N211" s="9"/>
      <c r="O211" s="9"/>
      <c r="P211" s="9"/>
      <c r="Q211" s="9"/>
      <c r="R211" s="9"/>
      <c r="S211" s="20"/>
    </row>
    <row r="212" spans="1:19" x14ac:dyDescent="0.25">
      <c r="A212" s="9"/>
      <c r="B212" s="9"/>
      <c r="C212" s="6"/>
      <c r="D212" t="s">
        <v>58</v>
      </c>
      <c r="E212" t="str">
        <f ca="1">_xlfn.FORMULATEXT(F212)</f>
        <v>=(F210*F205)+F206</v>
      </c>
      <c r="F212" s="1">
        <f>(F210*F205)+F206</f>
        <v>70000</v>
      </c>
      <c r="G212" s="6"/>
      <c r="H212" s="111"/>
      <c r="I212" s="65"/>
      <c r="J212" s="9"/>
      <c r="K212" s="9"/>
      <c r="L212" s="9"/>
      <c r="M212" s="9"/>
      <c r="N212" s="9"/>
      <c r="O212" s="9"/>
      <c r="P212" s="9"/>
      <c r="Q212" s="9"/>
      <c r="R212" s="9"/>
      <c r="S212" s="20"/>
    </row>
    <row r="213" spans="1:19" x14ac:dyDescent="0.25">
      <c r="A213" s="9"/>
      <c r="B213" s="9"/>
      <c r="C213" s="6"/>
      <c r="D213" t="s">
        <v>59</v>
      </c>
      <c r="E213" t="str">
        <f ca="1">_xlfn.FORMULATEXT(F213)</f>
        <v>=F210-F212</v>
      </c>
      <c r="F213" s="1">
        <f>F210-F212</f>
        <v>1930000</v>
      </c>
      <c r="G213" s="6"/>
      <c r="H213" s="111"/>
      <c r="I213" s="65"/>
      <c r="J213" s="9"/>
      <c r="K213" s="9"/>
      <c r="L213" s="9"/>
      <c r="M213" s="9"/>
      <c r="N213" s="9"/>
      <c r="O213" s="9"/>
      <c r="P213" s="9"/>
      <c r="Q213" s="9"/>
      <c r="R213" s="9"/>
      <c r="S213" s="20"/>
    </row>
    <row r="214" spans="1:19" x14ac:dyDescent="0.25">
      <c r="A214" s="9"/>
      <c r="B214" s="9"/>
      <c r="C214" s="6"/>
      <c r="D214" t="s">
        <v>60</v>
      </c>
      <c r="E214" t="str">
        <f ca="1">_xlfn.FORMULATEXT(F214)</f>
        <v>=F198</v>
      </c>
      <c r="F214" s="1">
        <f>F198</f>
        <v>1496000</v>
      </c>
      <c r="G214" s="6"/>
      <c r="H214" s="111"/>
      <c r="I214" s="65"/>
      <c r="J214" s="9"/>
      <c r="K214" s="58"/>
      <c r="L214" s="58"/>
      <c r="M214" s="58"/>
      <c r="N214" s="58"/>
      <c r="O214" s="58"/>
      <c r="P214" s="58"/>
      <c r="Q214" s="58"/>
      <c r="R214" s="9"/>
      <c r="S214" s="20"/>
    </row>
    <row r="215" spans="1:19" ht="15.75" x14ac:dyDescent="0.25">
      <c r="A215" s="9"/>
      <c r="B215" s="9"/>
      <c r="C215" s="6"/>
      <c r="G215" s="6"/>
      <c r="H215" s="111"/>
      <c r="I215" s="65"/>
      <c r="J215" s="9"/>
      <c r="K215" s="58"/>
      <c r="L215" s="62" t="s">
        <v>87</v>
      </c>
      <c r="M215" s="56" t="s">
        <v>2</v>
      </c>
      <c r="N215" s="56" t="s">
        <v>86</v>
      </c>
      <c r="O215" s="56" t="s">
        <v>3</v>
      </c>
      <c r="P215" s="56" t="s">
        <v>7</v>
      </c>
      <c r="Q215" s="58"/>
      <c r="R215" s="9"/>
      <c r="S215" s="20"/>
    </row>
    <row r="216" spans="1:19" x14ac:dyDescent="0.25">
      <c r="A216" s="9"/>
      <c r="B216" s="9"/>
      <c r="C216" s="6"/>
      <c r="D216" s="68" t="s">
        <v>70</v>
      </c>
      <c r="E216" s="27" t="str">
        <f ca="1">_xlfn.FORMULATEXT(F216)</f>
        <v>=F213-F214</v>
      </c>
      <c r="F216" s="28">
        <f>F213-F214</f>
        <v>434000</v>
      </c>
      <c r="G216" s="6"/>
      <c r="H216" s="111"/>
      <c r="I216" s="65"/>
      <c r="J216" s="9"/>
      <c r="K216" s="58"/>
      <c r="L216" s="52"/>
      <c r="M216" s="52"/>
      <c r="N216" s="52"/>
      <c r="O216" s="52"/>
      <c r="P216" s="52"/>
      <c r="Q216" s="58"/>
      <c r="R216" s="9"/>
      <c r="S216" s="20"/>
    </row>
    <row r="217" spans="1:19" x14ac:dyDescent="0.25">
      <c r="A217" s="9"/>
      <c r="B217" s="9"/>
      <c r="C217" s="6"/>
      <c r="D217" s="45"/>
      <c r="E217" s="45"/>
      <c r="F217" s="46"/>
      <c r="G217" s="6"/>
      <c r="H217" s="111"/>
      <c r="I217" s="65"/>
      <c r="J217" s="9"/>
      <c r="K217" s="58"/>
      <c r="L217" s="54" t="s">
        <v>83</v>
      </c>
      <c r="M217" s="53">
        <f>F112</f>
        <v>7065</v>
      </c>
      <c r="N217" s="53">
        <f>F135</f>
        <v>5025</v>
      </c>
      <c r="O217" s="53">
        <f>F158</f>
        <v>2985.0000000000005</v>
      </c>
      <c r="P217" s="53">
        <f>F181</f>
        <v>945</v>
      </c>
      <c r="Q217" s="58"/>
      <c r="R217" s="9"/>
      <c r="S217" s="20"/>
    </row>
    <row r="218" spans="1:19" x14ac:dyDescent="0.25">
      <c r="A218" s="9"/>
      <c r="B218" s="9"/>
      <c r="C218" s="6"/>
      <c r="D218" s="45" t="s">
        <v>72</v>
      </c>
      <c r="E218" s="45" t="str">
        <f ca="1">_xlfn.FORMULATEXT(F218)</f>
        <v>=F216-E87</v>
      </c>
      <c r="F218" s="46">
        <f>F216-E87</f>
        <v>134000</v>
      </c>
      <c r="G218" s="6"/>
      <c r="H218" s="111"/>
      <c r="I218" s="65"/>
      <c r="J218" s="9"/>
      <c r="K218" s="58"/>
      <c r="L218" s="54" t="s">
        <v>84</v>
      </c>
      <c r="M218" s="53">
        <f>F113</f>
        <v>30000</v>
      </c>
      <c r="N218" s="53">
        <f>F136</f>
        <v>30000</v>
      </c>
      <c r="O218" s="53">
        <f>F159</f>
        <v>30000</v>
      </c>
      <c r="P218" s="53">
        <f>F182</f>
        <v>30000</v>
      </c>
      <c r="Q218" s="58"/>
      <c r="R218" s="9"/>
      <c r="S218" s="20"/>
    </row>
    <row r="219" spans="1:19" x14ac:dyDescent="0.25">
      <c r="A219" s="9"/>
      <c r="B219" s="9"/>
      <c r="C219" s="6"/>
      <c r="D219" s="45"/>
      <c r="E219" s="45"/>
      <c r="F219" s="46"/>
      <c r="G219" s="6"/>
      <c r="H219" s="111"/>
      <c r="I219" s="65"/>
      <c r="J219" s="9"/>
      <c r="K219" s="58"/>
      <c r="L219" s="54" t="s">
        <v>85</v>
      </c>
      <c r="M219" s="52">
        <f>E97</f>
        <v>51000</v>
      </c>
      <c r="N219" s="52">
        <f>E97</f>
        <v>51000</v>
      </c>
      <c r="O219" s="52">
        <f>E97</f>
        <v>51000</v>
      </c>
      <c r="P219" s="52">
        <f>E97</f>
        <v>51000</v>
      </c>
      <c r="Q219" s="58"/>
      <c r="R219" s="9"/>
      <c r="S219" s="20"/>
    </row>
    <row r="220" spans="1:19" x14ac:dyDescent="0.25">
      <c r="A220" s="9"/>
      <c r="B220" s="9"/>
      <c r="C220" s="6"/>
      <c r="D220" s="45" t="s">
        <v>73</v>
      </c>
      <c r="E220" s="45" t="str">
        <f ca="1">_xlfn.FORMULATEXT(F220)</f>
        <v>=F117+F140+F163+F186</v>
      </c>
      <c r="F220" s="46">
        <f>F117+F140+F163+F186</f>
        <v>144000</v>
      </c>
      <c r="G220" s="6"/>
      <c r="H220" s="111"/>
      <c r="I220" s="65"/>
      <c r="J220" s="9"/>
      <c r="K220" s="58"/>
      <c r="L220" s="54" t="s">
        <v>124</v>
      </c>
      <c r="M220" s="53">
        <f>F115</f>
        <v>88065</v>
      </c>
      <c r="N220" s="53">
        <f>F138</f>
        <v>86025</v>
      </c>
      <c r="O220" s="53">
        <f>F161</f>
        <v>83985</v>
      </c>
      <c r="P220" s="53">
        <f>F184</f>
        <v>81945</v>
      </c>
      <c r="Q220" s="58"/>
      <c r="R220" s="9"/>
      <c r="S220" s="20"/>
    </row>
    <row r="221" spans="1:19" x14ac:dyDescent="0.25">
      <c r="A221" s="9"/>
      <c r="B221" s="9"/>
      <c r="C221" s="6"/>
      <c r="D221" s="45" t="s">
        <v>74</v>
      </c>
      <c r="E221" s="45" t="str">
        <f ca="1">_xlfn.FORMULATEXT(F221)</f>
        <v>=F114+F137+F160+F183</v>
      </c>
      <c r="F221" s="46">
        <f>F114+F137+F160+F183</f>
        <v>136020</v>
      </c>
      <c r="G221" s="6"/>
      <c r="H221" s="111"/>
      <c r="I221" s="65"/>
      <c r="J221" s="9"/>
      <c r="K221" s="58"/>
      <c r="L221" s="58"/>
      <c r="M221" s="58"/>
      <c r="N221" s="58"/>
      <c r="O221" s="58"/>
      <c r="P221" s="58"/>
      <c r="Q221" s="58"/>
      <c r="R221" s="9"/>
      <c r="S221" s="20"/>
    </row>
    <row r="222" spans="1:19" x14ac:dyDescent="0.25">
      <c r="A222" s="9"/>
      <c r="B222" s="9"/>
      <c r="C222" s="6"/>
      <c r="D222" s="45" t="s">
        <v>75</v>
      </c>
      <c r="E222" s="45" t="str">
        <f ca="1">_xlfn.FORMULATEXT(F222)</f>
        <v>=F220+F221</v>
      </c>
      <c r="F222" s="117">
        <f>F220+F221</f>
        <v>280020</v>
      </c>
      <c r="G222" s="6"/>
      <c r="H222" s="111"/>
      <c r="I222" s="65"/>
      <c r="J222" s="9"/>
      <c r="K222" s="9"/>
      <c r="L222" s="9"/>
      <c r="M222" s="9"/>
      <c r="N222" s="9"/>
      <c r="O222" s="9"/>
      <c r="P222" s="9"/>
      <c r="Q222" s="9"/>
      <c r="R222" s="9"/>
      <c r="S222" s="20"/>
    </row>
    <row r="223" spans="1:19" x14ac:dyDescent="0.25">
      <c r="A223" s="9"/>
      <c r="B223" s="9"/>
      <c r="C223" s="6"/>
      <c r="D223" s="45"/>
      <c r="E223" s="45"/>
      <c r="F223" s="46"/>
      <c r="G223" s="6"/>
      <c r="H223" s="111"/>
      <c r="I223" s="65"/>
      <c r="J223" s="9"/>
      <c r="K223" s="9"/>
      <c r="L223" s="9"/>
      <c r="M223" s="9"/>
      <c r="N223" s="9"/>
      <c r="O223" s="9"/>
      <c r="P223" s="9"/>
      <c r="Q223" s="9"/>
      <c r="R223" s="9"/>
      <c r="S223" s="20"/>
    </row>
    <row r="224" spans="1:19" x14ac:dyDescent="0.25">
      <c r="A224" s="9"/>
      <c r="B224" s="9"/>
      <c r="C224" s="6"/>
      <c r="D224" s="45" t="s">
        <v>133</v>
      </c>
      <c r="E224" s="45" t="str">
        <f ca="1">_xlfn.FORMULATEXT(F224)</f>
        <v>=F218-F222</v>
      </c>
      <c r="F224" s="46">
        <f>F218-F222</f>
        <v>-146020</v>
      </c>
      <c r="G224" s="6"/>
      <c r="H224" s="111"/>
      <c r="I224" s="65"/>
      <c r="J224" s="9"/>
      <c r="K224" s="9"/>
      <c r="L224" s="9"/>
      <c r="M224" s="9"/>
      <c r="N224" s="9"/>
      <c r="O224" s="9"/>
      <c r="P224" s="9"/>
      <c r="Q224" s="9"/>
      <c r="R224" s="9"/>
      <c r="S224" s="20"/>
    </row>
    <row r="225" spans="1:19" x14ac:dyDescent="0.25">
      <c r="A225" s="9"/>
      <c r="B225" s="9"/>
      <c r="C225" s="6"/>
      <c r="D225" s="45"/>
      <c r="E225" s="45"/>
      <c r="F225" s="46"/>
      <c r="G225" s="6"/>
      <c r="H225" s="111"/>
      <c r="I225" s="65"/>
      <c r="J225" s="9"/>
      <c r="K225" s="9"/>
      <c r="L225" s="9"/>
      <c r="M225" s="9"/>
      <c r="N225" s="9"/>
      <c r="O225" s="9"/>
      <c r="P225" s="9"/>
      <c r="Q225" s="9"/>
      <c r="R225" s="9"/>
      <c r="S225" s="20"/>
    </row>
    <row r="226" spans="1:19" x14ac:dyDescent="0.25">
      <c r="A226" s="9"/>
      <c r="B226" s="9"/>
      <c r="C226" s="6"/>
      <c r="D226" s="17"/>
      <c r="E226" s="17"/>
      <c r="F226" s="18"/>
      <c r="G226" s="6"/>
      <c r="H226" s="111"/>
      <c r="I226" s="65"/>
      <c r="J226" s="9"/>
      <c r="K226" s="9"/>
      <c r="L226" s="9"/>
      <c r="M226" s="9"/>
      <c r="N226" s="9"/>
      <c r="O226" s="9"/>
      <c r="P226" s="9"/>
      <c r="Q226" s="9"/>
      <c r="R226" s="9"/>
      <c r="S226" s="20"/>
    </row>
    <row r="227" spans="1:19" ht="18.75" x14ac:dyDescent="0.3">
      <c r="A227" s="9"/>
      <c r="B227" s="9"/>
      <c r="C227" s="6"/>
      <c r="D227" s="8" t="s">
        <v>132</v>
      </c>
      <c r="E227" s="9" t="str">
        <f ca="1">_xlfn.FORMULATEXT(F227)</f>
        <v>=F224</v>
      </c>
      <c r="F227" s="21">
        <f>F224</f>
        <v>-146020</v>
      </c>
      <c r="G227" s="6"/>
      <c r="H227" s="111"/>
      <c r="I227" s="65"/>
      <c r="J227" s="9"/>
      <c r="K227" s="9"/>
      <c r="L227" s="9"/>
      <c r="M227" s="9"/>
      <c r="N227" s="9"/>
      <c r="O227" s="9"/>
      <c r="P227" s="9"/>
      <c r="Q227" s="9"/>
      <c r="R227" s="9"/>
      <c r="S227" s="20"/>
    </row>
    <row r="228" spans="1:19" x14ac:dyDescent="0.25">
      <c r="A228" s="9"/>
      <c r="B228" s="9"/>
      <c r="C228" s="6"/>
      <c r="D228" s="17"/>
      <c r="E228" s="17"/>
      <c r="F228" s="18"/>
      <c r="G228" s="6"/>
      <c r="H228" s="111"/>
      <c r="I228" s="65"/>
      <c r="J228" s="9"/>
      <c r="K228" s="9"/>
      <c r="L228" s="9"/>
      <c r="M228" s="9"/>
      <c r="N228" s="9"/>
      <c r="O228" s="9"/>
      <c r="P228" s="9"/>
      <c r="Q228" s="9"/>
      <c r="R228" s="9"/>
      <c r="S228" s="20"/>
    </row>
    <row r="229" spans="1:19" x14ac:dyDescent="0.25">
      <c r="A229" s="9"/>
      <c r="B229" s="9"/>
      <c r="C229" s="6"/>
      <c r="G229" s="6"/>
      <c r="H229" s="111"/>
      <c r="I229" s="65"/>
      <c r="J229" s="9"/>
      <c r="K229" s="9"/>
      <c r="L229" s="9"/>
      <c r="M229" s="9"/>
      <c r="N229" s="9"/>
      <c r="O229" s="9"/>
      <c r="P229" s="9"/>
      <c r="Q229" s="9"/>
      <c r="R229" s="9"/>
      <c r="S229" s="20"/>
    </row>
    <row r="230" spans="1:19" x14ac:dyDescent="0.25">
      <c r="A230" s="9"/>
      <c r="B230" s="9"/>
      <c r="C230" s="6"/>
      <c r="G230" s="6"/>
      <c r="H230" s="111"/>
      <c r="I230" s="65"/>
      <c r="J230" s="9"/>
      <c r="K230" s="9"/>
      <c r="L230" s="9"/>
      <c r="M230" s="9"/>
      <c r="N230" s="9"/>
      <c r="O230" s="9"/>
      <c r="P230" s="9"/>
      <c r="Q230" s="9"/>
      <c r="R230" s="9"/>
      <c r="S230" s="20"/>
    </row>
    <row r="231" spans="1:19" x14ac:dyDescent="0.25">
      <c r="A231" s="9"/>
      <c r="B231" s="9"/>
      <c r="C231" s="6"/>
      <c r="D231" s="6"/>
      <c r="E231" s="6"/>
      <c r="F231" s="7"/>
      <c r="G231" s="6"/>
      <c r="H231" s="111"/>
      <c r="I231" s="65"/>
      <c r="J231" s="9"/>
      <c r="K231" s="9"/>
      <c r="L231" s="9"/>
      <c r="M231" s="9"/>
      <c r="N231" s="9"/>
      <c r="O231" s="9"/>
      <c r="P231" s="9"/>
      <c r="Q231" s="9"/>
      <c r="R231" s="9"/>
      <c r="S231" s="20"/>
    </row>
    <row r="232" spans="1:19" x14ac:dyDescent="0.25">
      <c r="A232" s="9"/>
      <c r="B232" s="6"/>
      <c r="C232" s="6"/>
      <c r="D232" s="6"/>
      <c r="E232" s="6"/>
      <c r="F232" s="7"/>
      <c r="G232" s="6"/>
      <c r="H232" s="6"/>
      <c r="I232" s="6"/>
      <c r="J232" s="6"/>
      <c r="K232" s="9"/>
      <c r="L232" s="9"/>
      <c r="M232" s="9"/>
      <c r="N232" s="9"/>
      <c r="O232" s="9"/>
      <c r="P232" s="9"/>
      <c r="Q232" s="9"/>
      <c r="R232" s="9"/>
      <c r="S232" s="20"/>
    </row>
    <row r="233" spans="1:19" x14ac:dyDescent="0.25">
      <c r="A233" s="9"/>
      <c r="B233" s="6"/>
      <c r="C233" s="25"/>
      <c r="D233" s="25"/>
      <c r="E233" s="25"/>
      <c r="F233" s="26"/>
      <c r="G233" s="31"/>
      <c r="H233" s="25"/>
      <c r="I233" s="25"/>
      <c r="J233" s="6"/>
      <c r="K233" s="9"/>
      <c r="L233" s="9"/>
      <c r="M233" s="9"/>
      <c r="N233" s="9"/>
      <c r="O233" s="9"/>
      <c r="P233" s="9"/>
      <c r="Q233" s="9"/>
      <c r="R233" s="9"/>
      <c r="S233" s="20"/>
    </row>
    <row r="234" spans="1:19" x14ac:dyDescent="0.25">
      <c r="A234" s="9"/>
      <c r="B234" s="6"/>
      <c r="C234" s="25"/>
      <c r="D234" s="20"/>
      <c r="E234" s="20"/>
      <c r="F234" s="21"/>
      <c r="G234" s="31"/>
      <c r="H234" s="34"/>
      <c r="I234" s="25"/>
      <c r="J234" s="6"/>
      <c r="K234" s="9"/>
      <c r="L234" s="9"/>
      <c r="M234" s="9"/>
      <c r="N234" s="9"/>
      <c r="O234" s="9"/>
      <c r="P234" s="9"/>
      <c r="Q234" s="9"/>
      <c r="R234" s="9"/>
      <c r="S234" s="20"/>
    </row>
    <row r="235" spans="1:19" ht="26.25" x14ac:dyDescent="0.4">
      <c r="A235" s="9"/>
      <c r="B235" s="6"/>
      <c r="C235" s="25"/>
      <c r="D235" s="30" t="s">
        <v>68</v>
      </c>
      <c r="E235" s="37" t="s">
        <v>65</v>
      </c>
      <c r="F235" s="36" t="s">
        <v>66</v>
      </c>
      <c r="G235" s="32"/>
      <c r="H235" s="35" t="s">
        <v>71</v>
      </c>
      <c r="I235" s="49"/>
      <c r="J235" s="6"/>
      <c r="K235" s="9"/>
      <c r="L235" s="9"/>
      <c r="M235" s="9"/>
      <c r="N235" s="9"/>
      <c r="O235" s="9"/>
      <c r="P235" s="9"/>
      <c r="Q235" s="9"/>
      <c r="R235" s="9"/>
      <c r="S235" s="20"/>
    </row>
    <row r="236" spans="1:19" ht="33" x14ac:dyDescent="0.45">
      <c r="A236" s="9"/>
      <c r="B236" s="6"/>
      <c r="C236" s="25"/>
      <c r="D236" s="22"/>
      <c r="E236" s="24"/>
      <c r="F236" s="29"/>
      <c r="G236" s="32"/>
      <c r="H236" s="39" t="str">
        <f>IF(E237&lt;F237,"Buy….!","Rent….!")</f>
        <v>Buy….!</v>
      </c>
      <c r="I236" s="50"/>
      <c r="J236" s="6"/>
      <c r="K236" s="9"/>
      <c r="L236" s="9"/>
      <c r="M236" s="9"/>
      <c r="N236" s="9"/>
      <c r="O236" s="9"/>
      <c r="P236" s="9"/>
      <c r="Q236" s="9"/>
      <c r="R236" s="9"/>
      <c r="S236" s="20"/>
    </row>
    <row r="237" spans="1:19" ht="26.25" x14ac:dyDescent="0.4">
      <c r="A237" s="9"/>
      <c r="B237" s="6"/>
      <c r="C237" s="25"/>
      <c r="D237" s="38" t="s">
        <v>67</v>
      </c>
      <c r="E237" s="47">
        <f>F227</f>
        <v>-146020</v>
      </c>
      <c r="F237" s="47">
        <f>F42</f>
        <v>429604.68936000002</v>
      </c>
      <c r="G237" s="32"/>
      <c r="H237" s="34"/>
      <c r="I237" s="25"/>
      <c r="J237" s="6"/>
      <c r="K237" s="9"/>
      <c r="L237" s="9"/>
      <c r="M237" s="9"/>
      <c r="N237" s="9"/>
      <c r="O237" s="9"/>
      <c r="P237" s="9"/>
      <c r="Q237" s="9"/>
      <c r="R237" s="9"/>
      <c r="S237" s="20"/>
    </row>
    <row r="238" spans="1:19" ht="26.25" x14ac:dyDescent="0.4">
      <c r="A238" s="9"/>
      <c r="B238" s="6"/>
      <c r="C238" s="25"/>
      <c r="D238" s="22"/>
      <c r="E238" s="22"/>
      <c r="F238" s="23"/>
      <c r="G238" s="33"/>
      <c r="H238" s="34"/>
      <c r="I238" s="25"/>
      <c r="J238" s="6"/>
      <c r="K238" s="9"/>
      <c r="L238" s="9"/>
      <c r="M238" s="9"/>
      <c r="N238" s="9"/>
      <c r="O238" s="9"/>
      <c r="P238" s="9"/>
      <c r="Q238" s="9"/>
      <c r="R238" s="9"/>
      <c r="S238" s="20"/>
    </row>
    <row r="239" spans="1:19" x14ac:dyDescent="0.25">
      <c r="A239" s="9"/>
      <c r="B239" s="6"/>
      <c r="C239" s="25"/>
      <c r="D239" s="25"/>
      <c r="E239" s="25"/>
      <c r="F239" s="26"/>
      <c r="G239" s="31"/>
      <c r="H239" s="25"/>
      <c r="I239" s="25"/>
      <c r="J239" s="6"/>
      <c r="K239" s="9"/>
      <c r="L239" s="9"/>
      <c r="M239" s="9"/>
      <c r="N239" s="9"/>
      <c r="O239" s="9"/>
      <c r="P239" s="9"/>
      <c r="Q239" s="9"/>
      <c r="R239" s="9"/>
      <c r="S239" s="20"/>
    </row>
    <row r="240" spans="1:19" x14ac:dyDescent="0.25">
      <c r="A240" s="9"/>
      <c r="B240" s="6"/>
      <c r="C240" s="6"/>
      <c r="D240" s="6"/>
      <c r="E240" s="6"/>
      <c r="F240" s="7"/>
      <c r="G240" s="6"/>
      <c r="H240" s="6"/>
      <c r="I240" s="6"/>
      <c r="J240" s="6"/>
      <c r="K240" s="9"/>
      <c r="L240" s="9"/>
      <c r="M240" s="9"/>
      <c r="N240" s="9"/>
      <c r="O240" s="9"/>
      <c r="P240" s="9"/>
      <c r="Q240" s="9"/>
      <c r="R240" s="9"/>
      <c r="S240" s="20"/>
    </row>
    <row r="241" spans="1:22" x14ac:dyDescent="0.25">
      <c r="A241" s="9"/>
      <c r="B241" s="9"/>
      <c r="C241" s="9"/>
      <c r="D241" s="9"/>
      <c r="E241" s="9"/>
      <c r="F241" s="10"/>
      <c r="G241" s="9"/>
      <c r="H241" s="9"/>
      <c r="I241" s="9"/>
      <c r="J241" s="9"/>
      <c r="K241" s="9"/>
      <c r="L241" s="9"/>
      <c r="M241" s="9"/>
      <c r="N241" s="9"/>
      <c r="O241" s="9"/>
      <c r="P241" s="9"/>
      <c r="Q241" s="9"/>
      <c r="R241" s="9"/>
      <c r="S241" s="20"/>
    </row>
    <row r="242" spans="1:22" x14ac:dyDescent="0.25">
      <c r="A242" s="60"/>
      <c r="B242" s="63"/>
      <c r="C242" s="63"/>
      <c r="D242" s="63"/>
      <c r="E242" s="63"/>
      <c r="F242" s="64"/>
      <c r="G242" s="63"/>
      <c r="H242" s="63"/>
      <c r="I242" s="63"/>
      <c r="J242" s="63"/>
      <c r="K242" s="63"/>
      <c r="L242" s="63"/>
      <c r="M242" s="63"/>
      <c r="N242" s="63"/>
      <c r="O242" s="63"/>
      <c r="P242" s="63"/>
      <c r="Q242" s="63"/>
      <c r="R242" s="63"/>
      <c r="S242" s="63"/>
      <c r="T242" s="63"/>
      <c r="U242" s="63"/>
      <c r="V242" s="63"/>
    </row>
    <row r="243" spans="1:22" x14ac:dyDescent="0.25">
      <c r="A243" s="60"/>
      <c r="B243" s="9"/>
      <c r="C243" s="9"/>
      <c r="D243" s="9"/>
      <c r="E243" s="9"/>
      <c r="F243" s="10"/>
      <c r="G243" s="9"/>
      <c r="H243" s="9"/>
      <c r="I243" s="9"/>
      <c r="J243" s="9"/>
      <c r="K243" s="9"/>
      <c r="L243" s="9"/>
      <c r="M243" s="9"/>
      <c r="N243" s="9"/>
      <c r="O243" s="9"/>
      <c r="P243" s="9"/>
      <c r="Q243" s="9"/>
      <c r="R243" s="9"/>
      <c r="S243" s="9"/>
      <c r="T243" s="9"/>
      <c r="U243" s="9"/>
      <c r="V243" s="60"/>
    </row>
    <row r="244" spans="1:22" x14ac:dyDescent="0.25">
      <c r="A244" s="60"/>
      <c r="B244" s="9"/>
      <c r="C244" s="9"/>
      <c r="D244" s="9"/>
      <c r="E244" s="9"/>
      <c r="F244" s="10"/>
      <c r="G244" s="9"/>
      <c r="H244" s="9"/>
      <c r="I244" s="9"/>
      <c r="J244" s="9"/>
      <c r="K244" s="9"/>
      <c r="L244" s="9"/>
      <c r="M244" s="9"/>
      <c r="N244" s="9"/>
      <c r="O244" s="9"/>
      <c r="P244" s="9"/>
      <c r="Q244" s="9"/>
      <c r="R244" s="9"/>
      <c r="S244" s="9"/>
      <c r="T244" s="9"/>
      <c r="U244" s="9"/>
      <c r="V244" s="60"/>
    </row>
    <row r="245" spans="1:22" ht="18" customHeight="1" x14ac:dyDescent="0.25">
      <c r="A245" s="60"/>
      <c r="B245" s="9"/>
      <c r="C245" s="9"/>
      <c r="D245" s="9"/>
      <c r="E245" s="9"/>
      <c r="F245" s="10"/>
      <c r="G245" s="9"/>
      <c r="H245" s="9"/>
      <c r="I245" s="9"/>
      <c r="J245" s="9"/>
      <c r="K245" s="59"/>
      <c r="L245" s="59"/>
      <c r="M245" s="59"/>
      <c r="N245" s="59"/>
      <c r="O245" s="59"/>
      <c r="P245" s="59"/>
      <c r="Q245" s="59"/>
      <c r="R245" s="9"/>
      <c r="S245" s="9"/>
      <c r="T245" s="9"/>
      <c r="U245" s="9"/>
      <c r="V245" s="60"/>
    </row>
    <row r="246" spans="1:22" ht="27.75" customHeight="1" x14ac:dyDescent="0.45">
      <c r="A246" s="60"/>
      <c r="B246" s="9"/>
      <c r="C246" s="9"/>
      <c r="D246" s="9"/>
      <c r="E246" s="9"/>
      <c r="F246" s="10"/>
      <c r="G246" s="9"/>
      <c r="H246" s="9"/>
      <c r="I246" s="9"/>
      <c r="J246" s="9"/>
      <c r="K246" s="59"/>
      <c r="L246" s="86" t="s">
        <v>126</v>
      </c>
      <c r="M246" s="83" t="s">
        <v>66</v>
      </c>
      <c r="N246" s="83" t="s">
        <v>65</v>
      </c>
      <c r="O246" s="56" t="s">
        <v>125</v>
      </c>
      <c r="P246" s="55" t="s">
        <v>71</v>
      </c>
      <c r="Q246" s="59"/>
      <c r="R246" s="9"/>
      <c r="S246" s="9"/>
      <c r="T246" s="9"/>
      <c r="U246" s="9"/>
      <c r="V246" s="60"/>
    </row>
    <row r="247" spans="1:22" x14ac:dyDescent="0.25">
      <c r="A247" s="60"/>
      <c r="B247" s="9"/>
      <c r="C247" s="9"/>
      <c r="D247" s="9"/>
      <c r="E247" s="9"/>
      <c r="F247" s="10"/>
      <c r="G247" s="9"/>
      <c r="H247" s="9"/>
      <c r="I247" s="9"/>
      <c r="J247" s="9"/>
      <c r="K247" s="59"/>
      <c r="L247" s="52"/>
      <c r="M247" s="52"/>
      <c r="N247" s="52"/>
      <c r="O247" s="52"/>
      <c r="P247" s="52"/>
      <c r="Q247" s="59"/>
      <c r="R247" s="9"/>
      <c r="S247" s="9"/>
      <c r="T247" s="9"/>
      <c r="U247" s="9"/>
      <c r="V247" s="60"/>
    </row>
    <row r="248" spans="1:22" ht="32.25" customHeight="1" x14ac:dyDescent="0.35">
      <c r="A248" s="60"/>
      <c r="B248" s="9"/>
      <c r="C248" s="9"/>
      <c r="D248" s="9"/>
      <c r="E248" s="9"/>
      <c r="F248" s="10"/>
      <c r="G248" s="9"/>
      <c r="H248" s="9"/>
      <c r="I248" s="9"/>
      <c r="J248" s="9"/>
      <c r="K248" s="59"/>
      <c r="L248" s="82" t="s">
        <v>67</v>
      </c>
      <c r="M248" s="84">
        <f>F42</f>
        <v>429604.68936000002</v>
      </c>
      <c r="N248" s="84">
        <f>F227</f>
        <v>-146020</v>
      </c>
      <c r="O248" s="56" t="s">
        <v>125</v>
      </c>
      <c r="P248" s="85" t="str">
        <f>IF(M248&lt;N248,"Renting","Buying")</f>
        <v>Buying</v>
      </c>
      <c r="Q248" s="59"/>
      <c r="R248" s="9"/>
      <c r="S248" s="9"/>
      <c r="T248" s="9"/>
      <c r="U248" s="9"/>
      <c r="V248" s="60"/>
    </row>
    <row r="249" spans="1:22" x14ac:dyDescent="0.25">
      <c r="A249" s="60"/>
      <c r="B249" s="9"/>
      <c r="C249" s="9"/>
      <c r="D249" s="9"/>
      <c r="E249" s="9"/>
      <c r="F249" s="10"/>
      <c r="G249" s="9"/>
      <c r="H249" s="9"/>
      <c r="I249" s="9"/>
      <c r="J249" s="9"/>
      <c r="K249" s="59"/>
      <c r="L249" s="59"/>
      <c r="M249" s="59"/>
      <c r="N249" s="59"/>
      <c r="O249" s="59"/>
      <c r="P249" s="59"/>
      <c r="Q249" s="59"/>
      <c r="R249" s="9"/>
      <c r="S249" s="9"/>
      <c r="T249" s="9"/>
      <c r="U249" s="9"/>
      <c r="V249" s="60"/>
    </row>
    <row r="250" spans="1:22" ht="13.5" customHeight="1" x14ac:dyDescent="0.25">
      <c r="A250" s="60"/>
      <c r="B250" s="9"/>
      <c r="C250" s="9"/>
      <c r="D250" s="9"/>
      <c r="E250" s="9"/>
      <c r="F250" s="10"/>
      <c r="G250" s="9"/>
      <c r="H250" s="9"/>
      <c r="I250" s="9"/>
      <c r="J250" s="9"/>
      <c r="K250" s="9"/>
      <c r="L250" s="9"/>
      <c r="M250" s="9"/>
      <c r="N250" s="9"/>
      <c r="O250" s="9"/>
      <c r="P250" s="9"/>
      <c r="Q250" s="9"/>
      <c r="R250" s="9"/>
      <c r="S250" s="9"/>
      <c r="T250" s="9"/>
      <c r="U250" s="9"/>
      <c r="V250" s="60"/>
    </row>
    <row r="251" spans="1:22" x14ac:dyDescent="0.25">
      <c r="A251" s="60"/>
      <c r="B251" s="9"/>
      <c r="C251" s="9"/>
      <c r="D251" s="9"/>
      <c r="E251" s="9"/>
      <c r="F251" s="10"/>
      <c r="G251" s="9"/>
      <c r="H251" s="9"/>
      <c r="I251" s="9"/>
      <c r="J251" s="9"/>
      <c r="K251" s="9"/>
      <c r="L251" s="9"/>
      <c r="M251" s="9"/>
      <c r="N251" s="9"/>
      <c r="O251" s="9"/>
      <c r="P251" s="9"/>
      <c r="Q251" s="9"/>
      <c r="R251" s="9"/>
      <c r="S251" s="9"/>
      <c r="T251" s="9"/>
      <c r="U251" s="9"/>
      <c r="V251" s="60"/>
    </row>
    <row r="252" spans="1:22" x14ac:dyDescent="0.25">
      <c r="A252" s="60"/>
      <c r="B252" s="9"/>
      <c r="C252" s="9"/>
      <c r="D252" s="9"/>
      <c r="E252" s="9"/>
      <c r="F252" s="10"/>
      <c r="G252" s="9"/>
      <c r="H252" s="9"/>
      <c r="I252" s="9"/>
      <c r="J252" s="9"/>
      <c r="K252" s="9"/>
      <c r="L252" s="9"/>
      <c r="M252" s="9"/>
      <c r="N252" s="9"/>
      <c r="O252" s="9"/>
      <c r="P252" s="9"/>
      <c r="Q252" s="9"/>
      <c r="R252" s="9"/>
      <c r="S252" s="9"/>
      <c r="T252" s="9"/>
      <c r="U252" s="9"/>
      <c r="V252" s="60"/>
    </row>
    <row r="253" spans="1:22" x14ac:dyDescent="0.25">
      <c r="A253" s="60"/>
      <c r="B253" s="9"/>
      <c r="C253" s="9"/>
      <c r="D253" s="9"/>
      <c r="E253" s="9"/>
      <c r="F253" s="10"/>
      <c r="G253" s="9"/>
      <c r="H253" s="9"/>
      <c r="I253" s="9"/>
      <c r="J253" s="9"/>
      <c r="K253" s="9"/>
      <c r="L253" s="106" t="s">
        <v>129</v>
      </c>
      <c r="M253" s="107"/>
      <c r="N253" s="107"/>
      <c r="O253" s="107"/>
      <c r="P253" s="107"/>
      <c r="Q253" s="107"/>
      <c r="R253" s="107"/>
      <c r="S253" s="107"/>
      <c r="T253" s="107"/>
      <c r="U253" s="9"/>
      <c r="V253" s="60"/>
    </row>
    <row r="254" spans="1:22" x14ac:dyDescent="0.25">
      <c r="A254" s="60"/>
      <c r="B254" s="9"/>
      <c r="C254" s="9"/>
      <c r="D254" s="9"/>
      <c r="E254" s="9"/>
      <c r="F254" s="10"/>
      <c r="G254" s="9"/>
      <c r="H254" s="9"/>
      <c r="I254" s="9"/>
      <c r="J254" s="9"/>
      <c r="K254" s="9"/>
      <c r="L254" s="107"/>
      <c r="M254" s="107"/>
      <c r="N254" s="107"/>
      <c r="O254" s="107"/>
      <c r="P254" s="107"/>
      <c r="Q254" s="107"/>
      <c r="R254" s="107"/>
      <c r="S254" s="107"/>
      <c r="T254" s="107"/>
      <c r="U254" s="9"/>
      <c r="V254" s="60"/>
    </row>
    <row r="255" spans="1:22" x14ac:dyDescent="0.25">
      <c r="A255" s="60"/>
      <c r="B255" s="9"/>
      <c r="C255" s="9"/>
      <c r="D255" s="9"/>
      <c r="E255" s="9"/>
      <c r="F255" s="10"/>
      <c r="G255" s="9"/>
      <c r="H255" s="9"/>
      <c r="I255" s="9"/>
      <c r="J255" s="9"/>
      <c r="K255" s="9"/>
      <c r="L255" s="107"/>
      <c r="M255" s="107"/>
      <c r="N255" s="107"/>
      <c r="O255" s="107"/>
      <c r="P255" s="107"/>
      <c r="Q255" s="107"/>
      <c r="R255" s="107"/>
      <c r="S255" s="107"/>
      <c r="T255" s="107"/>
      <c r="U255" s="9"/>
      <c r="V255" s="60"/>
    </row>
    <row r="256" spans="1:22" x14ac:dyDescent="0.25">
      <c r="A256" s="60"/>
      <c r="B256" s="9"/>
      <c r="C256" s="9"/>
      <c r="D256" s="9"/>
      <c r="E256" s="9"/>
      <c r="F256" s="10"/>
      <c r="G256" s="9"/>
      <c r="H256" s="9"/>
      <c r="I256" s="9"/>
      <c r="J256" s="9"/>
      <c r="K256" s="9"/>
      <c r="L256" s="107"/>
      <c r="M256" s="107"/>
      <c r="N256" s="107"/>
      <c r="O256" s="107"/>
      <c r="P256" s="107"/>
      <c r="Q256" s="107"/>
      <c r="R256" s="107"/>
      <c r="S256" s="107"/>
      <c r="T256" s="107"/>
      <c r="U256" s="9"/>
      <c r="V256" s="60"/>
    </row>
    <row r="257" spans="1:22" x14ac:dyDescent="0.25">
      <c r="A257" s="60"/>
      <c r="B257" s="9"/>
      <c r="C257" s="9"/>
      <c r="D257" s="9"/>
      <c r="E257" s="9"/>
      <c r="F257" s="10"/>
      <c r="G257" s="9"/>
      <c r="H257" s="9"/>
      <c r="I257" s="9"/>
      <c r="J257" s="9"/>
      <c r="K257" s="9"/>
      <c r="L257" s="107"/>
      <c r="M257" s="107"/>
      <c r="N257" s="107"/>
      <c r="O257" s="107"/>
      <c r="P257" s="107"/>
      <c r="Q257" s="107"/>
      <c r="R257" s="107"/>
      <c r="S257" s="107"/>
      <c r="T257" s="107"/>
      <c r="U257" s="9"/>
      <c r="V257" s="60"/>
    </row>
    <row r="258" spans="1:22" x14ac:dyDescent="0.25">
      <c r="A258" s="60"/>
      <c r="B258" s="9"/>
      <c r="C258" s="9"/>
      <c r="D258" s="9"/>
      <c r="E258" s="9"/>
      <c r="F258" s="10"/>
      <c r="G258" s="9"/>
      <c r="H258" s="9"/>
      <c r="I258" s="9"/>
      <c r="J258" s="9"/>
      <c r="K258" s="9"/>
      <c r="L258" s="107"/>
      <c r="M258" s="107"/>
      <c r="N258" s="107"/>
      <c r="O258" s="107"/>
      <c r="P258" s="107"/>
      <c r="Q258" s="107"/>
      <c r="R258" s="107"/>
      <c r="S258" s="107"/>
      <c r="T258" s="107"/>
      <c r="U258" s="9"/>
      <c r="V258" s="60"/>
    </row>
    <row r="259" spans="1:22" x14ac:dyDescent="0.25">
      <c r="A259" s="60"/>
      <c r="B259" s="9"/>
      <c r="C259" s="9"/>
      <c r="D259" s="9"/>
      <c r="E259" s="9"/>
      <c r="F259" s="10"/>
      <c r="G259" s="9"/>
      <c r="H259" s="9"/>
      <c r="I259" s="9"/>
      <c r="J259" s="9"/>
      <c r="K259" s="9"/>
      <c r="L259" s="107"/>
      <c r="M259" s="107"/>
      <c r="N259" s="107"/>
      <c r="O259" s="107"/>
      <c r="P259" s="107"/>
      <c r="Q259" s="107"/>
      <c r="R259" s="107"/>
      <c r="S259" s="107"/>
      <c r="T259" s="107"/>
      <c r="U259" s="9"/>
      <c r="V259" s="60"/>
    </row>
    <row r="260" spans="1:22" x14ac:dyDescent="0.25">
      <c r="A260" s="60"/>
      <c r="B260" s="9"/>
      <c r="C260" s="9"/>
      <c r="D260" s="9"/>
      <c r="E260" s="9"/>
      <c r="F260" s="10"/>
      <c r="G260" s="9"/>
      <c r="H260" s="9"/>
      <c r="I260" s="9"/>
      <c r="J260" s="9"/>
      <c r="K260" s="9"/>
      <c r="L260" s="107"/>
      <c r="M260" s="107"/>
      <c r="N260" s="107"/>
      <c r="O260" s="107"/>
      <c r="P260" s="107"/>
      <c r="Q260" s="107"/>
      <c r="R260" s="107"/>
      <c r="S260" s="107"/>
      <c r="T260" s="107"/>
      <c r="U260" s="9"/>
      <c r="V260" s="60"/>
    </row>
    <row r="261" spans="1:22" x14ac:dyDescent="0.25">
      <c r="A261" s="60"/>
      <c r="B261" s="9"/>
      <c r="C261" s="9"/>
      <c r="D261" s="9"/>
      <c r="E261" s="9"/>
      <c r="F261" s="10"/>
      <c r="G261" s="9"/>
      <c r="H261" s="9"/>
      <c r="I261" s="9"/>
      <c r="J261" s="9"/>
      <c r="K261" s="9"/>
      <c r="L261" s="9"/>
      <c r="M261" s="9"/>
      <c r="N261" s="9"/>
      <c r="O261" s="9"/>
      <c r="P261" s="9"/>
      <c r="Q261" s="9"/>
      <c r="R261" s="9"/>
      <c r="S261" s="9"/>
      <c r="T261" s="9"/>
      <c r="U261" s="9"/>
      <c r="V261" s="60"/>
    </row>
    <row r="262" spans="1:22" x14ac:dyDescent="0.25">
      <c r="A262" s="60"/>
      <c r="B262" s="9"/>
      <c r="C262" s="9"/>
      <c r="D262" s="9"/>
      <c r="E262" s="9"/>
      <c r="F262" s="10"/>
      <c r="G262" s="9"/>
      <c r="H262" s="9"/>
      <c r="I262" s="9"/>
      <c r="J262" s="9"/>
      <c r="K262" s="9"/>
      <c r="L262" s="9"/>
      <c r="M262" s="9"/>
      <c r="N262" s="9"/>
      <c r="O262" s="9"/>
      <c r="P262" s="9"/>
      <c r="Q262" s="9"/>
      <c r="R262" s="9"/>
      <c r="S262" s="9"/>
      <c r="T262" s="9"/>
      <c r="U262" s="9"/>
      <c r="V262" s="60"/>
    </row>
    <row r="263" spans="1:22" x14ac:dyDescent="0.25">
      <c r="A263" s="60"/>
      <c r="B263" s="9"/>
      <c r="C263" s="9"/>
      <c r="D263" s="9"/>
      <c r="E263" s="9"/>
      <c r="F263" s="10"/>
      <c r="G263" s="9"/>
      <c r="H263" s="9"/>
      <c r="I263" s="9"/>
      <c r="J263" s="9"/>
      <c r="K263" s="9"/>
      <c r="L263" s="9"/>
      <c r="M263" s="9"/>
      <c r="N263" s="9"/>
      <c r="O263" s="9"/>
      <c r="P263" s="9"/>
      <c r="Q263" s="9"/>
      <c r="R263" s="9"/>
      <c r="S263" s="9"/>
      <c r="T263" s="9"/>
      <c r="U263" s="9"/>
      <c r="V263" s="60"/>
    </row>
    <row r="264" spans="1:22" x14ac:dyDescent="0.25">
      <c r="A264" s="60"/>
      <c r="B264" s="9"/>
      <c r="C264" s="9"/>
      <c r="D264" s="9"/>
      <c r="E264" s="9"/>
      <c r="F264" s="10"/>
      <c r="G264" s="9"/>
      <c r="H264" s="9"/>
      <c r="I264" s="9"/>
      <c r="J264" s="9"/>
      <c r="K264" s="9"/>
      <c r="L264" s="9"/>
      <c r="M264" s="9"/>
      <c r="N264" s="9"/>
      <c r="O264" s="9"/>
      <c r="P264" s="9"/>
      <c r="Q264" s="9"/>
      <c r="R264" s="9"/>
      <c r="S264" s="9"/>
      <c r="T264" s="9"/>
      <c r="U264" s="9"/>
      <c r="V264" s="60"/>
    </row>
    <row r="265" spans="1:22" x14ac:dyDescent="0.25">
      <c r="A265" s="60"/>
      <c r="B265" s="60"/>
      <c r="C265" s="60"/>
      <c r="D265" s="60"/>
      <c r="E265" s="60"/>
      <c r="F265" s="61"/>
      <c r="G265" s="60"/>
      <c r="H265" s="60"/>
      <c r="I265" s="60"/>
      <c r="J265" s="60"/>
      <c r="K265" s="60"/>
      <c r="L265" s="60"/>
      <c r="M265" s="60"/>
      <c r="N265" s="60"/>
      <c r="O265" s="60"/>
      <c r="P265" s="60"/>
      <c r="Q265" s="60"/>
      <c r="R265" s="60"/>
      <c r="S265" s="60"/>
      <c r="T265" s="60"/>
      <c r="U265" s="60"/>
      <c r="V265" s="60"/>
    </row>
    <row r="266" spans="1:22" x14ac:dyDescent="0.25">
      <c r="A266" s="60"/>
      <c r="B266" s="60"/>
      <c r="C266" s="60"/>
      <c r="D266" s="60"/>
      <c r="E266" s="60"/>
      <c r="F266" s="61"/>
      <c r="G266" s="60"/>
      <c r="H266" s="60"/>
      <c r="I266" s="60"/>
      <c r="J266" s="60"/>
      <c r="K266" s="60"/>
      <c r="L266" s="60"/>
      <c r="M266" s="60"/>
      <c r="N266" s="60"/>
      <c r="O266" s="60"/>
      <c r="P266" s="60"/>
      <c r="Q266" s="60"/>
      <c r="R266" s="60"/>
      <c r="S266" s="60"/>
      <c r="T266" s="60"/>
      <c r="U266" s="60"/>
      <c r="V266" s="60"/>
    </row>
  </sheetData>
  <mergeCells count="10">
    <mergeCell ref="D2:H4"/>
    <mergeCell ref="D78:G78"/>
    <mergeCell ref="L253:T260"/>
    <mergeCell ref="H7:H45"/>
    <mergeCell ref="I7:S10"/>
    <mergeCell ref="H78:H231"/>
    <mergeCell ref="D49:M76"/>
    <mergeCell ref="L143:X145"/>
    <mergeCell ref="L13:Q14"/>
    <mergeCell ref="L16:Q16"/>
  </mergeCells>
  <pageMargins left="0.7" right="0.7" top="0.75" bottom="0.75" header="0.3" footer="0.3"/>
  <pageSetup scale="96" orientation="portrait" r:id="rId1"/>
  <rowBreaks count="1" manualBreakCount="1">
    <brk id="79" max="16383" man="1"/>
  </rowBreaks>
  <colBreaks count="2" manualBreakCount="2">
    <brk id="2" max="1048575" man="1"/>
    <brk id="7"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BD8D5-E826-4C54-8BE3-41F63814C56D}">
  <dimension ref="A1:G2"/>
  <sheetViews>
    <sheetView workbookViewId="0">
      <selection activeCell="B1" sqref="B1"/>
    </sheetView>
  </sheetViews>
  <sheetFormatPr defaultRowHeight="15" x14ac:dyDescent="0.25"/>
  <cols>
    <col min="1" max="1" width="22" customWidth="1"/>
    <col min="2" max="2" width="9.140625" customWidth="1"/>
  </cols>
  <sheetData>
    <row r="1" spans="1:7" x14ac:dyDescent="0.25">
      <c r="A1" t="s">
        <v>48</v>
      </c>
      <c r="B1" s="48">
        <v>0.04</v>
      </c>
      <c r="C1" s="48">
        <v>0.04</v>
      </c>
      <c r="D1" s="48">
        <v>0.04</v>
      </c>
      <c r="E1" s="48">
        <v>0.04</v>
      </c>
      <c r="G1" s="44">
        <v>0.04</v>
      </c>
    </row>
    <row r="2" spans="1:7" x14ac:dyDescent="0.25">
      <c r="A2" t="s">
        <v>49</v>
      </c>
      <c r="B2" s="48">
        <v>0.02</v>
      </c>
      <c r="C2" s="48">
        <v>0.02</v>
      </c>
      <c r="D2" s="48">
        <v>0.02</v>
      </c>
      <c r="E2" s="48">
        <v>0.02</v>
      </c>
      <c r="G2" s="44">
        <v>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3 b c 5 8 5 c a - b 9 0 b - 4 9 3 7 - b 8 f f - 6 1 e 0 b 8 d e 8 d 8 c " > < T r a n s i t i o n > M o v e T o < / T r a n s i t i o n > < E f f e c t > S t a t i o n < / E f f e c t > < T h e m e > B i n g R o a d < / T h e m e > < T h e m e W i t h L a b e l > t r u e < / T h e m e W i t h L a b e l > < F l a t M o d e E n a b l e d > f a l s e < / F l a t M o d e E n a b l e d > < D u r a t i o n > 1 0 0 0 0 0 0 0 0 < / D u r a t i o n > < T r a n s i t i o n D u r a t i o n > 3 0 0 0 0 0 0 0 < / T r a n s i t i o n D u r a t i o n > < S p e e d > 0 . 5 < / S p e e d > < F r a m e > < C a m e r a > < L a t i t u d e > - 0 . 0 6 8 2 4 1 2 3 1 6 0 8 2 2 5 6 6 4 < / L a t i t u d e > < L o n g i t u d e > 1 5 . 2 8 6 9 2 6 3 4 8 7 1 9 3 2 5 < / L o n g i t u d e > < R o t a t i o n > - 0 . 4 9 4 2 3 2 9 2 8 1 1 2 2 6 9 3 8 < / R o t a t i o n > < P i v o t A n g l e > 0 < / P i v o t A n g l e > < D i s t a n c e > 1 . 7 9 9 9 9 9 9 9 9 9 9 9 9 9 9 8 < / D i s t a n c e > < / C a m e r a > < I m a g e > i V B O R w 0 K G g o A A A A N S U h E U g A A A N Q A A A B 1 C A Y A A A A 2 n s 9 T A A A A A X N S R 0 I A r s 4 c 6 Q A A A A R n Q U 1 B A A C x j w v 8 Y Q U A A A A J c E h Z c w A A B C E A A A Q h A V l M W R s A A F m n S U R B V H h e 5 X 0 H Y G N X l f Z R s S T b c u 9 9 x m O P p / e a a Z l M C g m Q U J Y s C 6 E n p C d L W S A J Z C G Q 3 W W B / V l C h 5 A E E i C E J S S E 9 J 7 p v b r b 4 x n 3 3 m 3 J k q z / f O e + J z / L c p n J z M g e v p n r + 9 7 T k / T 0 3 v 3 u K f f c c 0 3 P 7 z z g p 3 8 A O J J X k N s 9 T F 6 v l 4 a H h 8 n v 9 w c K o N f B G O / 4 V J A Q N U z z U j 0 U Z f O T S T u G z 6 u s O k l p q S k U G x t D H o + H y s o q K C L C y i V C 9 p O S k i g q K p I s F g t f s 5 u P e a m 1 t Z W G h j x k t V r 5 m I u a m 1 v o y i s v J 7 P Z r H 3 y + O g c N N O B W p u 2 N 4 L 8 J K + U f a f t 1 O 3 i K 9 R + 6 8 L 4 O u r r 7 a O o 5 E I q a b Z Q Z r y P T B 3 H q a B g D g 2 6 X B Q X G 0 u d n Z 3 k c r n J x G 9 L T 0 + X 3 9 X Y 2 E j W C B t l p K d R X 1 8 / x c Q 4 y W K N o A G f n Q 6 U l M h v u 9 h x 0 R P K Z L Z Q R P x S b o S K S F M l U 6 h j U 0 W E h e i S W W 6 u R z 6 / q 6 u b 6 2 G K i 4 s T o g D d P T 1 U V V l N K 1 Y s k 3 0 d I N H g 4 C B F R 0 f L e 0 3 c a k E 2 H T j m 8 / m E X G c C X M 2 O a j u 5 v D q 9 x w F / / r a 5 b t 4 w 0 e N / f p E y l l x L a U M H a P H i R V R d f V J O y c z M o M j I S L m W I 0 e O U l p a G g 0 M D F B + / m x 5 v Y Q 7 i c U L 5 9 O Q e 4 g c k Q 6 K j I q i 1 w + W k p s 7 h Y s Z F z W h Y l J m 0 a A n g X t G n z R A I 5 k A v Q 7 G e M c n w 4 J 0 D 2 X G + r S 9 E R z Y f 5 C W L l s i n 1 t X V 0 / d 3 T 0 0 e 3 Y e S 5 0 2 6 e l X r 1 6 l n X n + g W v Y f + A o d V p n k S U 6 j f e 1 F 4 J g s / p p c 7 6 b + o f M t O u k I n M O H a e i I p Z a J a W U m 5 t D 7 2 z f S b k 5 2 Z S Q E M + d h J V J l S r n o Q P o 4 c 4 i w m Y T C W r n 2 s b F b 7 J Q a 3 c / H a + u l f M u R j C h D l 6 U h H L E Z p D H l C 5 q R r B k A k K R J t S x y W B j Y Z O f 5 K F s V o u M w G e B x A c P H q J V q 1 a O U c 3 6 + v r I 6 X T S q V O n K T 4 + T i T X h U B v b y + r j k O i V g J v V D r I N y y b Y 2 D h S 9 5 a 4 K L q N i t V t 1 t Y 2 g z Q P O d p l r Z d t G T J Y p Y 2 Q / R / f / k r f e y j 1 4 s E b W p q p u T k J J a c r L q y a t 3 Z 0 c 5 q b a x I 5 4 y M N D K b z O Q 1 2 a i t u 4 / K a x u 1 b 7 m 4 Y B b l / i I r k Q l 5 N E R p 0 n C m K p n O h k x d D S W U Z y 2 n J H v f q P c 3 N D T Q 6 d O n u f H 2 i f Q J Z e e A T E B m Z i a V l p T L N U 4 E 9 P q D r r N X l y o q q 0 R S 9 v T 0 s k R J k G N e n 4 m v W z Y F s x O 9 t C J 7 S N s j I d q g x 0 S z k r 2 U G T d M N n s U V b o L 2 Q 7 1 U V V V N U W z G n f t + 9 5 L / Q O D t O / A E b a l 0 k Q N b W t r p f b 2 d o p 2 x o h 6 C 9 X Q x G T i P + Q Z Y H L F 2 2 n x 7 I x R z + x i K Z a P 3 3 j z N 3 n z o o E 9 J p O G / M l n 5 H w I d W w y + H x e m p M V S 3 l p 0 d T R 0 U G l p W X i P H C x 0 W 6 z 2 b l H h o 3 h E C K M B 6 h 7 x c W l l J i U w J 8 3 L D Z T K O A z H n n 0 t 1 R a V k b l F Z W 0 i G 2 T i T 4 3 F J o a m 8 i T t J L m Z E S T 1 a K I 5 B k 2 0 a n O E T u s a 9 B M w 3 x 8 / a w h s n L 7 d z P h 0 m N 8 V M v n 1 H Z Z K d I G k p l p 1 f w k q i g v F / L A e d L a 0 k o L F x T R O + 9 s p 7 T 0 d J F K + G 0 g U n d P H y U k J n K n Y u L z W q Q j A b l i o h x 8 H W b q 6 B 3 Q v v 3 i g O U G J p S B Y D O 6 R M b l C p l 0 N c 9 I p s m I N N X 2 C T X I 2 7 i T 0 r N n 0 7 x U L 9 k i L B Q T E 0 N Z W Z n k j H G y 4 e 8 X m 2 I y Q F 0 6 d u w 4 r V 2 7 R t S l 4 8 e P 8 2 d k j e u 1 W 7 Z s K S 1 d s o i e + e s z 9 M J L L 3 P D j B U 7 B g 0 1 1 G 8 L h f R Y L 0 U 6 l L c P q p 6 R T D p g M 7 m 8 Z n G o D A 2 Z q K o j g j o G 1 D V 5 m Y A W J m N h y j D b g d 3 i 9 d u 3 7 w D N n z 9 X 7 M K i o i I y 8 f U / 8 O 3 / o P X r 1 k g H E c v 3 h K + Q D h w 6 Q q m p q e K g G B 7 2 8 X V b y G 7 2 i 6 e z r a t 3 z L O c q Y U J d Q t L q F A v z a z i i M 1 m N S 9 p F J l 0 N W o y M k 0 V + K a K d x 6 l k m P 7 a c m c J G n c K 5 Y v C 5 A A t c N u l + 2 J g O s 6 w Q R a v n y 5 v M f O 7 0 H P D V s D v f t E 2 L R p I 2 2 9 d I v 8 z p t v u Z 3 W r l l L r 7 7 2 B j f q e d o Z o Q G n Q G V l d c B x M D v J S 8 V 1 L n F z 6 x h m q Q 5 C 9 L p N 1 O M 2 0 6 D X R L 2 d f S z K P G T i n i S C x d b u p 7 / L J I m h W X m 5 c r 1 8 I y m R J R A 6 F f y u p q Y m u u S S 9 d T a 2 s 6 S u 5 N t x V 5 5 P T M j n a V r F d 9 D v 0 g 2 a 4 S V O y c L J c Y 6 p U N p 7 + 7 n K x j 7 X G d a M b 2 w 6 9 C Z t 6 x p h q j 4 T H I N p 0 o j g 8 0 E s h h L M M 6 G T E a s z O z h h t Z G P W z g w w h N S U 2 h k t J S 2 r x x v X b G x G h k 9 S s 6 O m o U e Y Z Z 1 9 q 1 e w + t W r l c C D Z V / P 3 5 F 6 m 4 p J S J 7 K C 7 7 7 6 d / P w 5 c M 8 H A 1 6 3 A b Z 1 f C w d B r m G a z 7 S m U D V b u X m h u Q t K W 2 m 1 U t S 1 Z i U h q b 6 D p a c C e R h V b a j Z 4 h t v n j a + 9 x D 9 O W 7 b + H v 8 t D 2 k w 6 6 Z N Y g n a q p o f z 8 f O 1 d 6 j d 6 I l K o r M 3 O n Y a V L i + C G 5 6 b H K s C c M j g G p 1 s Y + G b 4 F K v b e + j s l M N c s 5 M h u m F 3 T O f U J b Y Z T L o e S H I t C Z 3 i G I d q s H 6 u E e G 4 + G P T z 5 F m z d t 4 h 6 4 g u p q a + m W m z / P v a 4 l 5 H e h M c E b B n U p G O j x O z u 7 a N b s P G l o Z 4 J B l 5 s e e O B B u v z y b b T t s i 3 a 0 R H s 3 L G L M l k t 5 T v A q m I u X x v f N 2 Y R 6 u K m C G r s V W N j J m 7 o P V 0 D b I M O U 2 p 6 H K t 5 f m p v 6 S I 7 / x 5 n X B T 1 d w 9 S d L x T x q m q a 0 5 T a W 0 v R W a s E A d G n r W C 3 A M 9 8 t u 2 n 4 q T 3 6 9 L b 6 i Q W w q U w 0 M n V Q x L Z d w h n 9 c j z o v D p 1 q p 3 z X i F J m J m N G E M l u s Z I p e x J L J O y V v X q g G P l U M 9 H Z Q t q l M n A 0 J i Q l j V L v m 5 l b + f B I X + I 9 + / F P 6 6 E f / m V U k C 6 s 6 G O t R 3 4 v r 2 8 E N e 8 O G 9 Y G G Z g T O g 0 2 y c O E C k W B n A 9 g m s F G M g D S q r K q m e U V z p e G G Q j / b S 7 t q R n 6 T q 9 9 F P p b 4 / A a K j o k i i 0 m R w + N T v + X y u S 6 p T 7 b 6 q a K 8 m C w x s 8 j v S K K l C X W U k p J M L x 7 u J 2 t k I p W V t b A 6 q s a 7 Q C g T f 4 6 V 7 T 7 Y r J C a c N w 4 H P A C m s j t t 9 G R y p M 0 6 J 6 5 p L J 8 g m 0 o p f 3 N v G J L W C I R E M F k C k W c U M e m i s w 4 L 6 2 d 5 Z f o A D g B T h w v F l v E S A q n M 1 r K M P f w b W 3 t 4 l p + 7 L e / Z b L 7 y M v X l 5 K c R C d P 1 t C c O b O 5 A T m 0 d 4 0 G G h U I W V p a L t 9 1 N g j 1 O y F F 8 Z 0 I B R o P G E / L i v X R 6 S 7 l q L D a r G R z 2 C k h x k r l 5 W 2 U l B z N v 0 N e E u Q l + K j X Z a b i F g d Z n Z n U U v 4 2 R a U U 0 K I c G x 1 v j i C 7 z S E R G c n 8 v v 6 e A b I 7 b N T S 4 6 e 8 J D + 9 W m a n l l 4 T 9 T e X U j K T D 7 a U x z N E F v J R f G w S N X V 0 h H z e M 6 F Y b r j x 1 h n p l I h M W U Y u l 4 r N m 4 h I w L s h 0 6 U F L k q L G R b 1 C A 1 e R v y Z N P h M u I W D A Q k w f 3 4 R q 1 X Z 4 g q v Y d t i 9 u x 8 + u Y D 3 6 E t m z d y 7 5 2 i n R k a + P z + f u 7 d 2 X B 3 c I N + t 4 B 0 O n j w M B U W F s p v m A h w o 8 M 9 b o T H Z 2 K J H E 0 2 0 z A N s N S y a i F Q N R 1 W U R N x a + F q B 5 k A C M C i F C + l x r B q m a h I 5 z X b y M s d S 3 1 T L 7 W 4 n R Q Z 4 a f e A S / l Z S V T D P 9 E d E z 4 v f 0 e K 6 u W J p q f l 0 r V j e 3 8 a a G f / X Q u M 3 J g N z 5 7 K R v Y I 4 G u u n Q C g s n z b s j k G u y n v p 5 u b W 8 E k D h w H M D 1 j c H j 8 f C e q 6 6 g W 2 + 5 i f K Y X I V s V y D e b S r I z s m h Q w c P v a t r 1 1 F e X k G r V 6 9 k m 2 7 y u D 8 0 d N i I o e A a N p M j O p L 8 Q y 4 a 6 I F H D v d W q l F I d S o x Z j X 7 W e r 5 a U X O k D g k s h N N l J Y e T 3 5 + Z h i f t l p t f M w c U E 8 r W 8 0 0 y F 9 t t 7 A d z P d 3 6 4 q F I Z / 9 d C + W G 2 6 C 2 3 z m w O 6 M p w F 3 v H j 0 z q f N B D I V R d d Q R 3 s 7 H T h w U K I L o q K U X Q M S I W Q I N e w A A N I L a h 5 6 2 m A g C n v t m l X j D t w G I 4 I / w + V 2 U R S f b z M E x Z 4 J 8 N t f f / 0 t t v n S W e 1 K 1 o 5 O D r v V L 2 F U o c a o 5 G 6 y 3 Q q H S 2 l J M 2 W k O W l O k i 8 w T g V 0 D F g o J y g M C 0 h l K Z + f z O q v 3 0 w t X T 7 y s J 3 U 6 b Z R 9 H A r S y + W a H E s 2 j w 9 o i 4 j 3 j E 9 N Y n 6 X F 4 a c C n v 4 E z B x D r A N M S w N S 8 g m Y y E O Z d k 8 v N n p / o q K C 5 W D d g i y v r V V 1 8 T T y L Q 1 t p G h X M L Z S A W s W u 4 F g S M g n i 1 t X U y r U E H V C 5 E E s T H j w z 2 9 g / A o E e X N g F M 3 G M P D G o 7 Z w 4 Q H I O m + r j T m Q C S R X c 6 A A m R a h 9 x f U 4 7 3 1 e 2 e e Y t y K C e 7 k E q q / P S g r S R k C g 4 N 0 p b x u 8 E 5 q Z 6 a W 6 G m S K d k d T r N l O / J V 1 U P t x D 8 f z F x F B R 0 V z Z X 5 p / d n Z k O A F / y 4 z 5 F 5 m M a R g q c h y E M R Y j 3 g 2 Z A A x u R q Y W i T 3 U 3 t 5 B D Q 2 N t H H j B n F I D H F v 6 u b e N Y r t J 5 s t Q s a S E G i 6 f P k y u u S S d e K d 2 7 / / A J 0 + X S s B o p B O I J + O 9 o 5 u u u E T n 6 T / f e g n r D p i a k b o P i 0 v N 4 d O n C j m 7 z u 7 + D 0 0 y M F B 1 6 R j W i A e P I O h s D j d I y F I 6 V o E P U y w d X l u W s 1 q H B A Z E 0 X W S I c Q q L u j h 5 + Q Q l 2 X Z Y y E g z 1 Z W 6 / G m Q r Y x k q I V J 9 Z 0 R o h H k h M V 0 l K T p E B 7 s a G B n n G 3 V 1 d d M X K B Y H n P x P + W T 5 x E 5 w S 0 x 9 R U U 4 a 8 M Z P y Q l x L j B M F k q J H J C b 1 N T U w p I I L u B y i n T Y Z d 5 P K H s I j R O O i u z s L F G P D r L E g o T Q I 7 u B S I d D G j r U w x p W G 1 9 5 9 V V a s X y 5 R A 4 Y g e i B + I R 4 8 S j C V Y / P P h P g f J C 7 h a X j R K F Q + w 8 e F X X 2 N E v W x E Q V N K s D 0 m h W o j c w 7 q b D w b b W 6 U 4 L D f s R 9 6 B U Q X u E m S o q 2 v j 3 O s V J A T U w M W q Y B j z c O f H 5 E i L F 9 t J z f 3 + R F i y Y R x m x w 9 T a Z 6 Y h n 4 k G I r I o 0 a I i 0 7 1 e D 4 S z k B y d A Y J s 8 d 4 + t 1 e + e 7 r D 9 N L e I + e v V Z 5 D W G K X s C q l B m + N 6 l 4 w q c 4 V y b r b G + j K R X b 6 y 9 N / p X / 5 6 P U i j R D 4 C r t k w 4 Z 1 5 G D i Y J 7 P R M C 1 j E c E / I 6 e 3 g G q P n m S H n / 8 C f r B 9 7 8 r 7 v I F 8 + d q Z 6 i B 3 n q W j v A a m s + Q U D o w 0 x f X g T i 6 U M B r 9 Q 1 N M g P 4 / / 7 y N D 3 w r f s l a H U q q G d J V B K k 3 n W 2 9 V B q W l x g v A p Y n u W h p G g l k f D s H v y P / 6 Z / + / I X x I s J Y k J K I R Q q y l M v M 5 l h H w 8 N m y g h N p r t K w 9 r m G b a W V Y v 7 5 / u m B E S K i 5 l P v W 7 T A F V T 0 c w e Y L 3 3 w 0 i o 2 P o N z / 6 d 5 o 1 K 4 + a u L F h P C m O 7 a D 0 9 F S q Z X W u q b G Z p c c J k R 6 Q J n / n n j c h K Z m c M i C r r m M i q Q K 7 A d I O 4 1 O I 2 H 7 4 N 4 8 y c T 8 y 6 j d g X h H s u Y P 7 D 3 K j s g Q + D + o T 7 A 2 M L 7 V 3 t F M L k 6 a 1 p U 3 I 0 9 b W N q o g 8 g K N G P F 0 o a 4 H x 2 B r Y d p 6 9 c k a W r R o E T 3 z z H O 0 c O F 8 7 Y z x M d j d T C d P 1 Z P N O T I U E B l l F w l l R F O v R a a G 4 O v x f R g + e P W 1 N 0 V C L 1 + Q R 7 k J w 9 T c 1 k m z s 5 M k S h 1 D B 7 v r E q i 6 3 U q F 6 W q o I s E Z T U 2 d y g E 0 n T H t J V Q k q / e D j i X S a 0 0 k n c 4 l m X R c O c 9 H X l Z T v v v d / x Z p t H r 1 G s r J y R b 7 p q + v R 2 w c z H d y D / n o 3 v u + T n f f f R d F R 0 V T Q n y s 5 q Y e f U 2 y x 9 c 5 E d G C A Z U H j S y d i d v T 3 S 1 R 3 b D t M I g M r y M a G 8 i J g s / F / c H r a v 6 R / J f 3 I 7 Z u 4 c K F 0 q g n A l T q i A g b / d d / / 4 A + c c P H K T M j t G T D s z h 0 6 A g t X r K I e j 0 O O l w / s b S W r + U / m A 6 y k G 0 z 4 B R 3 T H / 7 2 / N 0 x + 0 3 y 7 V j / A 2 e U O k I / B k y J o b f t b U A x 5 1 0 o L K e O n u V y 3 6 6 w v T y 3 q P n v i W e Q y S k L 6 K W T u W I M E q o Y A K d a 0 J h f G R l S r P M c 0 J 4 T G R k l L h w 4 W T Y u W M H 3 f O 1 r 1 B Z e Y U 4 I 6 A i o Q H / 5 e l n h T D H T p w Q Q l 3 z n q t o z p x 8 m Y z X 2 9 c r p E S A K i Q a 7 B r Y W v p E w 1 C A h / C t N 9 + h r Z d t k f e 8 G 8 C 9 3 9 z S Q o U F a g B 2 M g y w n d f R 2 U 3 Z m a H H z q D + g q i Q 0 A A m I u 4 4 O b 4 D p D C 2 j Z p d c d Q z F E F R E T 7 K M l d R X l 6 u d D I g m 9 7 J H G e b M T s 7 U 7 y i r 5 U 7 q C B 1 m F I j + y k + V i V 8 e e N w h Z w 3 X T G t V b 7 c 9 G R q 7 H E G i H S h y A R Y f b 2 U F T 8 s S U c Q T Y 5 k K m v X r G S D e o G o Y r / 4 1 a 9 p 3 r x 5 l J u T J e f j G u b N m y s S D I 1 s x b I V 9 L V 7 7 5 N g 1 Q i r T V z v G B O C C g k i 2 e 0 2 e p Z V K 4 x b 4 b 2 o l W R R D Q s N d s + e f b R y 5 f I p j 1 9 N B B j 4 z U 1 N V F 5 e K e N n c K y g K Y / n B U S H g L l M 4 w H S B N e t X x s S 0 + Q l e C W C I h Q 6 3 F H k 9 i l v Y o a 9 l R J j b D K z G Q 4 R / T f r N d R r D E M M R + V Q e 7 + F 5 m c o y W v l + w O X f V f f 9 J 2 U a P n E 5 5 l Q 0 k V M v + K x z 2 G p M D Y a w o j z Q S a g I N V K a Q l K n c J 3 I y 1 W K h M L k g s 9 6 + J F C 1 k F 6 + E G F S m S R O b 0 t H d Q T c 0 p t k m c T J x Z t G 7 d O r a t X l D 5 F W S u U 4 w W r u Q X i Z G S m i w E h M e v r K x M H A N Q b d D g D x 8 + R k t Y n T K O X 7 1 b I O w J p J W p I 3 F x d L K 6 R n J Z h B q M n g w Y F o A H 0 / h e M z 8 z e A V b + s x k 4 W 1 M S A y F 3 p Z K 8 f y h s 8 J E R d w f S G / v M E t G j 5 W a G 0 6 L J 7 C 3 4 T g N R G R S N n d s E V Z F K r / H R S 2 9 r p D t Z T q U q b l z w o C 8 t G T q G x z r H j 9 f B A q G P v Y C Y B w K 8 X t w B g A g E o I 5 F y 9 e Q C 3 N r b R z 5 2 5 x q Q 8 N u W n p 0 s U 0 K y + P z x r m O p t u v e V G N s I 3 0 a 9 Z o u 3 a v Y / u u e 9 + + Q x M k 0 e K L d h B G B y G L T Z v X p E k U Y G 9 s 2 T p o j G J W 0 C G L 3 z x K 2 J P n g 1 w 7 5 D r A p + L f B D 4 P k S 3 o 6 G e C W B n d X Z 0 h p R u I B W m 0 G / M d 9 N l h S 6 W O t o L O v w + y k 2 O 4 I 7 K R A 1 N r e S M i Z U x P Y R I + T x u S k + 0 S 8 e D a I l l y x b L O N j b V Y i f 9 F M L q 6 y 9 l E L R o Y f N p g V Y Q t 0 2 L Y N j V x f l U F m T m n U b T C o d 5 5 N c T T 0 W i j N 3 s K Q 4 K g 4 A q D Y I L o U k Q m 6 6 p O R k m b k K M k D F g 4 s b I T 5 6 J D l s J U g a n A / 1 6 d p r 3 0 e Z m V k y t Q E Z g B 5 5 9 H f k Z m L M y c + X z w V w L h o T x q 1 C u e R / / s u H 2 Y 6 w 0 v M v v C j T R Z Y t W 6 K 9 M j X g d i H i f f b s W a J e g a C w 5 U 6 d q p X f M V V A q i Q m J Y Y M D j Y C Z J r F a u B J g x q Y 7 T 8 u n U l u T g 4 5 W O 3 d t X u v z M / q 7 + s T q Y 3 Q o 7 j 4 W C F s W 1 s H r Z 6 X K B m X h r v K J V r + d L e N 1 h Y l U U 1 L F 3 / a 2 H Y T 7 m L 5 J B M q 9 E v h K 0 U 5 6 W T n r q m q d X S + h P N J o G D 0 9 w 9 Q s r 2 f 5 s z J 4 0 a X S H v 3 7 p P B X E g r N M q 5 h Q U B d Q e e N h A J v a z V q r L 8 H D 5 8 h H v Z O n K x c Q 8 V C + d i f h T I h B x 2 N m 5 M c H T 8 + C c / o 6 u u v J w 7 D n j / l E s c v X c o Y D Y v G u L V 1 1 x D t b W 1 9 J t H H m V b o 4 x V y 7 V j J U E I w B a F i x 0 2 n G 6 v Q M q 4 X I M i d S Y j i I 6 K i k p W V Z H P w k w l p e X i + h 8 P + B q 4 z O v a 3 e Q 0 9 V B v W 4 1 0 T k l J C U L o v L w c + u t f / y b 3 A u N t S U x U d F h I U 4 a B Z k S m 1 P Y 4 y G N N l O x S O S n R Z O L 7 g / l o n T 3 9 I d t P O I v l k z e z h A r 1 S h j L s j m Z 5 O M H X N W G G a U X X j o B y L X g j I m k l B g 1 q 7 W l p V n I B K f C g g X z R Z o Y A c J g P K m b J R U S W F q 4 s a 1 e s 1 q k D 2 L 8 0 H i g q q E B 4 / N g f + A 3 F B e X k I / J 5 G M 7 C k T b s 2 d v w C Y L N X 0 j L i 5 W E s M g e n 3 P 3 v 2 U P y e f H n 3 0 M R o c d E + a V w I u + H 6 2 B e E c 0 Q k F I H 4 O n k h I g O D f F Q w 4 S z A G l 8 W k x H V / 4 / 5 v 0 a W X b u X P Y 7 t J k 7 R G H G 2 w i f q c G u 2 m Z C e J Y 2 Q + 2 0 e Y a A l 7 E 9 + b z C S C 5 M V Y G I A O D G T F P X t r T z F R d B Y r 0 G a a n x V B H e 0 t 1 D c c R 7 N S H X S y u S N k + w l n E Q n F m 9 M G z k g 7 p c V G S W / a P W i i g S F c 6 W g C n W 8 y 6 e g a V A O S k B h Q 4 d L S U i S P N x 5 2 M H A M P T x m 8 y K b E b I U g W Q 4 l s c 2 F S Q P J B i S l 5 y q O c 3 k r K d e V n F w n q i G L O U w H e T w k a O 0 b u 0 a V i E 7 W R J U i R q J h h U M f B 8 G S A v m F N A b b 7 1 F N 9 5 4 I 9 t X X 6 Y V K 1 Z q g 8 u j 0 c s q 1 Y k T J f z 6 8 j G f B 3 L B 2 3 b k 6 H F K Z y k c 6 v f p g K s 8 j R s + O g Z E b 1 y y f h 3 9 7 B e / o r a W V h p g s m V n Z Y 5 6 P q 3 9 Z k p 1 q r E x T P 3 P z s 0 W d R Y E h O q J E K O l S 5 c E y A S A m L A j Q f T 8 3 D Q Z 4 B 1 q 2 k 8 5 W e n U 0 d Z K d S d L 5 T q j I 6 O p v a d P e 9 f 0 w P h 3 L k x Y U 5 Q r N Q z 8 q I j Q n r 1 w I J Y l g + 6 U C A W 9 x 8 f A a 1 7 e r I A t B e A 1 d B C Q b s D y F c u E S H C l Y 5 y q p 7 u L 8 m f n s V 3 U T J / 7 7 K d E U s C u y O H G B 2 J N B J v N S t / 9 z + / Q s S N H x E h K T w s 9 V Q M x g c u X L x 1 X A i G 0 a g G r X C D 9 e I A 9 e + z Y i V F j Z 1 D R 7 v n q l 1 j t X E M P P f Q T O n D w C L W w 7 a N j V o J P J i m C p N X V N R Q f F y f X A E m H k C L k N w z 1 j H G + 7 i x B T G B E + m p 6 6 u k X h I S X r F 8 r A b W Z S e O 7 9 c M F J p Q m q 6 Z B S W K D H K E 2 8 K B h r E e P h w y H d N K B A E 4 g N i Z W 0 m K F w v d + 8 E N 6 / I k n y e U e k g a J D K o I D j 3 e F M G N S Z 0 D s t g l M H a Q e 3 e b 9 P D w 8 E E N T E 6 C M 8 N O G y 5 Z y 7 9 v h L R I Y l J V d V K 5 l i f x 7 K 1 e v Y J + 9 L 8 / C H l / I F V S U 5 P F d p k I k A h Q K a E a h g K c B v A M G t V F H R i M f e y R X 9 H B g w f p j 3 9 8 k n 7 6 8 1 + J F H L a h 6 m y L Y K 6 B i y i n i K N 8 4 E D h y Q a A t 4 9 q M + I O M F l G y U j 5 p v p 3 4 N s t v h d G U s / Q C + 8 8 L I Q L Z 6 v E / Z p f A x + 0 + h 2 F M 4 y r S R U U b a a W 4 Q b i d L J K l + 4 U d w c I Z K p v r 5 e 4 v h C A U l G o K Z 8 / p b b 6 V R t n T T M B N a 6 M P 3 b y t q V 2 C 7 9 g 9 T X 2 y s x c n p D g d S C c 6 G g M D 9 w z A g Q D l I M R M Y g L + L 3 z g S Y v 4 W G i w a s R z R M h o z M D K q r a x A J E g x E i Q R H p A c D E v a u O 2 4 V 5 4 n e O T R 0 m + l Q Q 4 T M X M Y U e i S h Q a I a X f V c t G g h E + g U v f b G O x K J D y Q b I v S B t X l q y s j l l 2 + l k r J K V o V T 6 N T p 0 1 S U N X X v 5 I W A 6 d U D x y 9 s l z 8 B N i + c J d 6 m Y W 5 o S N G 1 t 9 Z O P U G k u t A S C h j s a a e l q V 2 U w f a B h e 2 p Y C c c l q W B M y L C 7 p A B z 8 c f f 5 x u v v l W c q b M o p a B a B p u 2 k 4 L F y w Q r x 8 a N r x + G G + C T T O P 1 a w U t p O w M o X Z 5 B c J H Q r I S b 5 / / 0 F u f I j U s M i A b y h b B 7 e n v 7 + P m t m m Q f p l D J 7 G x c e J N J g q 4 B S B a r d q 1 Q r t C N 8 D l q w v v / Q q b d q 8 Q Q J t z w R 7 T t k l e e b q 3 C G K C 5 o K o g O q M n I G t r S 0 0 9 y 5 h d z 5 9 M g Q g r G j w U B x Q 3 2 d p B 2 r q K x W K a n 5 H t R N o 8 A J 5 e W b B o g 0 + S g 9 U S V + B G U w L y Y n n s Q g 1 R E O M g G Q U B 3 D y X S 6 y y 5 j K g i v w U h / t I 2 v h 5 9 3 W W m Z R D w k c e + d m Z E l 7 v U C V m + + 9 1 / f o f 7 W S l q 5 f J l I r Z q a k 5 I + e f s 7 O 8 S r h Z 4 a c 4 B A j A 9 9 + H p J F J m Z k S m E C f 6 t U B G h S s K B A c m G V T 1 g a 8 F W 0 x s d S A o i I M I 8 i 1 U w k A m f P 5 n n L h j K Y x k l a q o e q Q F J V 1 A 4 R 6 4 L Q w K w n a b 6 u Z i Z K 7 N z u W T F j Q y Y G w G V F + 5 y 2 H F / e f o Z k V i Y E Y 0 h C f 3 3 o S N D V i g 4 U J C 5 t r S s Q l R G P o F 6 B 6 f H V P l p Q 6 g l e e l i W + g D u a h r O m 2 y + l 6 4 A R e 6 U R q g q b f 0 W d S A p X e A f I O d 3 L h j 5 f q R d y 6 L 1 a Y W V x w 5 o + w 0 O z e N H n n k M c q b l S d j V 3 C p g 1 Q Y x 9 H H s e r r G 2 j 9 J R v o 5 z / / J U u 7 X r Z T 5 l M f q 4 j R U Y 5 R x E I D h h 0 E p w B c 3 5 i + g U g H 9 O S w s Y p L q 6 j L w e r U k i w h W i g J N l X g / V g E o Z N t H j y L g w c O 0 0 K W j i A a U p z B F k L k A g g X S l 0 1 A p e B g X K 3 1 y Q r J o 4 H d D r 4 q E X c 0 d S c q p W 5 U f i + 4 M / H P m I R C 5 n g l Z V V 1 M y S m B z v P t 7 x X I A J d X v Y I y U w Z p O V G C 0 N A B P K o P Z A v z 5 a b 6 J h v 2 o U 4 Z J O k 6 G u b Y D a X Q 5 a m h 8 3 6 s G 7 P D 6 a n R l L s c 5 Y k U b z i o r I F m G l K m 4 A m B J v P B c N K S 0 1 m a 5 + z 1 X 0 w o s v 0 r N / e 0 7 C l + L j E 4 R g U X C D B / 1 + k B H v k 8 a N a R 2 s c h 6 u 7 i N n U i 4 V p K l 7 h u / Y s / e g x B g a 3 d J n g o H + f m n U O d w J I O o e w H M C q U G 6 Y l Z b 4 S G c a F A Y c X 2 n t S n x s x J 9 f F 2 y O Q a I K I F T B 0 M F B Q X 5 8 r 0 I w k V H Y r x f 2 I b E h n m A e w B 3 e k O n C v Y N d 9 E I F V 7 E c 0 + e G q + C Q t H 4 h l i H x 5 h M T f f 0 6 H U m g s 0 e S f b I G J Z W E X S S 1 V P k B U e E d E u v R b L 2 d L Q 2 U H J i H K W m J I k 6 h l 7 e 6 F I 3 A u N d m z Z e Q u 1 t 7 f S H J 5 / k j s Z K x S U l l J I K M m C i 3 V g V C 8 R C b B 7 C l R C q 5 f P 5 K T c t S h J X Y l L i y 6 + 8 J q m Z n / r z X 2 n p k s V n 1 D E d O n i Y 5 h b N F b U x 1 D W j o U M N h Q P j 0 K H D g e B b Y + M H E I + n q + 4 I n g 2 2 Q Y 1 A v n N c o j 5 I j I i V 4 G W B 9 G 0 9 u g P h S g N I e C q N O r y Q m d X h L k W Z i e I q b + z y s / E 7 w I 2 U 9 e n u i V e h m I 5 A U w W Z M E O 1 d 8 h M r e 4 4 a r P O p x p P A W 2 v s l I 6 2 0 d o n J P h Y x / 7 Z 3 r 4 V z + n 6 q p K u u r K K + n W W 2 + j r 3 3 t X u r p G 5 T Z s M E N F k B n F O u p I k v n E d p / W j V e O H f W r 1 1 N V p u D / v 7 8 8 / T p z 9 4 k B P T T 2 I H i Y M C j C I J M J R w J N s 2 a N a t l x j C S a o a C f s l 7 T k + c N A a 2 F E K b Q B a o x 3 C f G 3 H 4 y L F A p w D 7 C g P u 0 c 5 o y k + J D b S n c B b L p 6 a B h M q M j y a X z 0 4 p s W b R j R G G U 9 w 6 M t o / X d W 9 q Q A 9 d o T N T u Y I t k m 8 i d T c y x I l a p j s q s 1 P i P X r 1 7 L a 4 6 A l S 5 f R e 6 5 + D 3 3 h C 1 + k D 3 3 w g x L D Z 1 z o G o 0 P j p M h V z 8 N 9 n X T 1 l W 5 A f s J Q a + s O N O H P / R B S d D 5 6 4 c f o Z 2 7 d t K 6 t e s 1 p 0 L o e w s H A c K j x p O m w c D 3 Q V L C n o N k 0 x 0 m A L 5 B l 1 B x D v + o S P 5 Q Q A D x 6 d N 1 / N y 5 H b R F U 1 F O j B x H R / L a 6 2 / y d 1 n E v s I + H C d Q a U G s Q d O Z O V / O B 0 y v H S w O a 2 u N t F l p Q U a c S C U Y v 7 0 9 3 X S s P Z k w 5 U X H T C b U e D D m v Z s K 4 N n r 7 O 6 l z 3 3 u J k m E + e e n / i D H 4 d G D u g W b B g k j + w b 6 W c W 7 N D D G E 4 z e v n 4 m 5 G 9 l / A s L T t 9 1 5 2 3 a K + o + o 5 F C h c P K 7 l g M 7 m w B a Q W H A V K u + c l M v s z L t V e I t v F v 5 8 5 8 U i B 2 s m x g F r c L k 3 o P R A D j + R d e p j i W 9 G v X r a X W F u W J h F e 4 r O 3 M 7 u n 5 g O r G w o i M W I f Y T S A T J u + 1 u m N H k e l i B Z b b P B O A I M m J 8 f T M 0 0 / R N d d c L R I J g 8 0 I w V m z Z p X M 7 E W j W s c q 3 n h k A m J Y P b r 7 z l u 5 Q f t l S r z e S D H 2 h G B V e A 2 b m 1 q o s H B q U + X H A 9 R F x A 0 m s j q 4 d D H b j R E j n W J l 6 9 Q k C S S k p a d C J F y P a 6 S p X n P 1 l R T D k v D l l 1 + R a H R I Q z g y 0 r k t h R u m 1 w 6 F V 0 I t T I u R g U 4 A r t 8 3 q 5 1 j J N J M k 1 B o o 4 N 9 A x T v t J H L H 1 q 3 W 5 o 5 R C n O 0 I O c E w G S C u N N R 9 i W Q C e 0 c u U K C d 2 B C x n r 9 R o j E K Y K e N J 2 7 N w t Y 0 C J i U k s o Q a l 1 w 9 2 u 2 N q O i R c Y s K Z 2 b c I f T p 2 o o w G E z d K 5 + m w + m U C 4 l S A 8 E k s X 5 r m 9 N G S r N E u d 3 Q G O 3 f t l T T X c F x g Y e 4 W N h 3 C C X G 4 h L P o n i v c n P 3 1 Y 7 1 6 M 1 H d s 5 u H K S P R Q d G R V s m 1 A O C 3 G j H g U U f w u 4 2 Z W z E v C m o S I g d a 2 9 q k s e t A t M I 7 7 + y Q 2 a y w o T Z v 2 S S p n + f O L Z A x K a h Z / Z I r Y u o A O T G J s m D O b M r O z m a b L V I i I Y L J B C B p J i I 2 / v i n / 2 P S T t 1 e g d P i k n W r R A M B z k Q 6 6 z N C O g Z D L 2 A 3 l z u S l 1 9 5 X T o X j P / p 7 S p c x f K p W 8 L n l L B Z z Z T s x J K R Z s k w a o y K m M m I 4 J 9 R V t n B 9 g z r 9 R X t F B s V Q W 6 X m 9 U t N f C L j K s o m X E + + p 8 f / l j S a S 2 Y P 4 9 V G x N L n i M y R w h e O 5 j z p S V l l J S c J M 4 a T O 1 A 3 B v G q P T p E 4 j W R p g W I j U Q z W 6 3 s w q t t 8 J J A I I e P X p C 3 o f o 9 s k w 5 B m S Z 2 X j 7 9 i 9 Z 4 + Q O A d Z c q f Q 6 e F 9 p 7 q U S h b r 8 N P f n v y l Z M z V V c 6 J U N t l k b A j D A o b z 8 c 2 V F + k I n j 9 j b c p f / Y s a u s d J F 8 Y O 2 G + 8 0 Z + X d h S m B o v P T K w 9 5 T K G z D T E c X q z N E T r V R U m E K Z G Y i h s 1 I i F i 0 7 2 U U 7 d t e S u 1 8 Z i F 2 D Z k m T Z Y q I p m 1 b t 9 A v f / 0 b u u / r 9 4 t b f Q t L H g T F z p 4 9 m x Y y g b a / s 1 O S U C J l W V J Q H B 2 m 4 i M j E 7 x c G A h V + Q C n B p A S U m M q r n w A E w H T 0 1 L I N d B H V 1 9 9 t a Q Z e 4 u v D Z 3 D Z M A U D h 3 x k T 6 J F K m r b 2 C J 1 z c p q Q q S M c W D Q i 5 C A P s J a j D m h m F R 7 r z E 8 E a f T 6 0 r O 0 / w + 9 D j 4 U I Q + C j V K F L N R I K 9 s 7 e O Z m U j v / c w D b L K X 1 i U L v X V W 3 J p 7 u w 4 i o i M p A i + 6 x A i + H W r r r m N G r w 5 t G D J K r r q i i v p r b e 3 0 2 G W G s W l F d L Q E D O 3 + d J N t G z p E n K G m H 4 B j x / O 8 8 u n n R k g N d C h I X b w T I B F E R w 2 C 0 v S C p q T P 0 c m N m K q h s m g u g Z j f + 0 I G Y a 8 J n r f N V f R 9 u 0 7 q Z b V V y y g M N F 7 H V o f g d T P w e 0 D q h 4 I B a m M M b b B / l 7 t 1 f A g r A u u 4 d 6 g M f S z f X o x S C c g L s Z O h 4 p b q a 6 h h w Z 7 + s n O 7 Q T L l j Z 3 D 1 N 8 s p I E O / f W 0 o G D d Z Q W Z 6 G d e 2 p Z T R k m f + o 6 W n n J p S y R F t F P f / o z k U 7 3 3 n c / G / T d E i k e y q Y B k N 4 M M X V Q E f W p D 0 a E u q 8 4 h h m 8 G L x 1 u y d f o S M U 8 B m 3 3 f J 5 y k h P k d m z O 3 f v o 5 2 7 9 o S 8 B m D I O 3 L 9 G P j G + z / 2 L x 8 R G + i h h x 6 i / / f D H / E r o X 8 j F r y e n + a R L q P b 4 O 3 T I Y P V / H l Y 0 A F e x V B t 7 U I V y 6 d v u S N s S V p S u f G h o T T 3 R 1 D n 4 M V h P y U m R V N e T j w 1 N v Z S x a k u i r a b K C H e Q Z F c I z g U v L C y H R X r j K B D x 1 t p 1 b I 0 G j Z h o W m i x m 4 z r Z y X w S q g W l E e N s 7 C R Y v p f / 7 f / 7 J K s 3 k U O e B M Q F A t B m C R 3 A T 5 1 5 E 8 B h m a A N x X k G b 3 7 r 1 k Y Q k k k o y P Y Z I g U p 5 h a k d j U x P 1 d v f S n I L 8 c Q k 7 G a C t I V w K 1 / p 1 V l k / / a k b t F d G o 7 H H M k r t Q 9 Q 5 Q p I g W S 7 d s p n e e u s d G Q D P z s r g Y y D I i A f U a v I x m U z U 0 G O l h m 6 L R P p H c R 8 A 5 Q b X j c g K D G B j M i b s z e a e w T F t 7 Y K V N w 6 X h k 0 0 z E + N F p 3 / 7 Z P c C L h R o c E Y G 4 1 x e y b C Z m X p 2 z t A x 0 r b K T n e T g u K M O 8 J 0 x h Y z W L J 1 d P J d k / s S G g P l t G 8 t E C 5 k 9 G o o M p 8 9 3 s / E M P f Z L Y y E U r p W / / + D S Z F t 8 y N W r x 4 o b i 3 0 U M D m N m L Z J m I H J A p 5 t z Y k C c Q n 4 P s R I i R R C R D Q c E c s Z t w H M l S N r P 9 c b a E M k J U z 3 G e m b i / K 5 g F Y C A D i 7 p t n j P a d Y 6 c F l B t f / H L X 9 N n P / N p / l 3 q m v C Z L x 9 z k 8 W h p p L g e x K j f L Q i 2 y P b C E + C V x T e T t y L I 3 V I M R Y e h I 1 Q i d F 2 S o 0 C i Y Z p V z 1 W h h i 5 e T p m O q F 0 R L F 0 a m 7 q p R P l r W S 3 R d C 8 w i R W T a J o 0 D P y + z x D b s q M 8 9 P S H O 2 A B j R 0 j 8 d L X / z y V 7 j B F L E 0 2 E A 7 t u + g 6 6 / / J 7 a v Q s + e x X 2 D C g i J p C 8 p i m P w B i K y H 4 0 Q w O d C M m z b d m n g 2 L k G P I G Q X n B + v F U y S E l Z a l U P f B u i H 4 K B 8 K i f / e x X d L q 2 l u 6 7 9 2 s U H 6 f C j g 4 c L q b O K D X h E Z d q M 3 t p c w E i 1 9 V U D u S y 2 L h x v c x W O F o / d l 3 k C w V R + b T t C w p 4 w 6 L Z s M V g b k O f 8 7 w 9 0 O k A 5 J W w R 9 q o I D e W C m b F s T r X T n 3 9 H o o x S i d X E 6 V a m 2 S A 0 j h x D 0 S A 4 + Z 9 7 3 s f r V y x n H 7 8 k 5 / K Y C 5 W + 3 v 9 9 T d o X h F S h 4 3 u e H A v 0 V M b B 3 h x D O Q 0 3 m d E V j Q 3 N 8 k i 2 Z i m g a V O o U e F S r J 5 N s C 1 Q + X M z E w X 5 8 d w Z C Z 5 / O q 3 4 T J C z Y 3 C N W K g F h 3 s I 4 8 8 y u p q B O W z P W m P s N D C 7 A g 6 3 W W l F a m t 4 o I v S F G h U o j y S E t N p e L i M k r F K v v c S f c P j a i M F x K W T 9 / K h M I 9 v s A F y 9 R E M a F O 9 0 R T r + f i s J 8 m A x Z s h o c r P d n O O n 9 0 I I G L d X i Q N i 9 w y D y w X T t 3 y 5 R 1 k M p I C K z + h 0 Z 4 + b b L x f Z p b m q k F 1 9 6 m d x D H i b V y J K j Z w L k C 8 T 0 D A T X H j p 0 V G Y c I 8 c 6 J i + e a b R F K G D l R 6 i Y m O I B 2 6 5 1 w C 6 r d A D j E U r H n P z Z t J q J 9 c P / f Y g l c b L E H W J G w t w 0 k 6 S T 7 j G n U 1 u / R f K e Q 0 L p a a t x b + z R M d S P m 6 u 1 t Q t Z w h Y p k e C A 4 U n U i R X E s R G k 3 V 0 s 6 l 4 w 8 K v c F M E 9 q L Y P C T T U T s e P H W P p F C W N C L N h X 3 z x Z Y l 8 Q G M 3 A u t S I W / 6 Z V s v p T l z 5 t A H r 3 u / e u E s g P c X n y i l M r a v V q 5 c J g l a s F g B e v x 3 C 4 y L d X Z 2 y I C z j i F D k L k 8 8 k k e c Q L b h z / 7 y U M S / f H b 3 z 0 h k R q w D S G V o m w m m V Z / o s n K x 1 i 9 5 W N Y z K G s r I J s P h V 8 G 4 7 C r T n U 4 f N f Y B A j 9 x 5 W D R f y o M v 6 B 0 K 6 o 5 t 7 M 7 9 M 4 9 i 4 K F G S Y W 5 n 2 + g Q 2 w I I A b r i i m 1 y j 5 5 9 5 m 8 y F V 0 H 5 g B h d f j e 3 h 6 6 8 / Z b x D Y x A r c S q 3 l M B Z A e s L X g u E C 0 O h o l V h b B n K b x U o l N F c g n i E m P I J Y O e D m N g A t 8 P D e 7 D n g B r 2 A b D 7 G K i O h A 8 k / k 5 l u p L Z w t X j + n P j D t l w X i c I + C 2 9 u F K q z y 3 R k W G y q B D f V B 7 l m a B 5 G r 2 n J O v E w z B V l O F 7 3 y 1 4 c p 0 t N A W 9 c U i M c P E / k g I Z A / D x 4 4 q H y S b C U r S 4 J L M X X e y Q T A e V B v O r n B V l d V S + O B e o a C q f D F x c V U W l I q i T k x H 8 l o M w U D d k 1 8 f C y 1 t X e o 8 R s G b D g k m a l v q K c u / n 4 k R c G s W Z n 4 y d + l f 5 7 L 5 a Z d u / a I h w 2 Z Z H V P I w B C H z 1 2 n E n V L c l d 0 G E i 3 1 9 T n 1 V U X h 3 D P j c 1 V B 2 V T g E 5 O S a 6 V p A I 0 B c 1 w C L Z N Z 1 w a p n Y B o + k l G i 4 4 X 3 y m 3 E v O t 2 T i L / z h L A N 7 C J n n N s U r a S T y P 7 w 3 I B w w O p w U l 1 t H a 1 f t 4 7 u v O N 2 a m 5 t J 5 f b I 5 E Q x h R d k B r H j 5 9 g G y R d 8 o E f Z u m F H H 1 Q A 8 t Z t U F W I z T Y n T v 3 U F N z M 1 W U V 8 q 0 i w 0 b L + G G X i t j T u M B H d i / f e U e i o q K E U + c E Z g 1 i x w Y m A X w 9 j s 7 a P s 7 2 8 V T h 0 B c A M 8 M q c q Q 6 B 9 E 0 h f U x j N F 3 v O T J 0 / S w g X z J V M t s u R C 0 m L + V V H y a F W y 9 d R x V j t n y + 8 8 d P B Q Q L 0 d 5 s + H s 0 r a R h B + 9 f C j f O 2 K v N n 6 R E U + b 8 8 p G y H X O t b h w v e F a n M X o o R N Q v m 4 A V W 2 Y / w J n i d V g I l 6 q Y s F 3 Q P D 9 L E P X U Z W 8 s r E S n j t v n b P f R K u V F g 4 V + t g V M O G X Y C 1 b J G y G c Y 9 I s O R G 3 3 1 6 p W i U q m S K O M w q S n J s g / p B o m A 9 y X z M a U C j Y b X O 0 x v v v U W O V g i u V n t S s / M Z E m J M C b 1 O p 4 D E q A g V / k s J i 6 2 s U o 9 1 p X C M q m w 8 z B f C a E / k G i w u / b v 3 y / f j 3 O R E F N 3 r G C s D B K t q 7 2 J X N a U w E J s W 5 f w O T a 7 O C z g i M F c L K x W f 7 K 6 m m r 4 N 2 L g G l m e E B q l O 0 n e 2 b 6 T X n r p J d p y 6 R Z K j B 4 e W S q H 7 1 m E x U c R w w P c S U S z h A q T l + 8 z T C i N X B e 0 n G p z i N c L Y y U 6 o e S 1 f w B C A c l R H k q M Q T 7 x e d T B q t W + f f v o 2 m u v p d / 9 7 v d U W V V F S 5 Y s E a P + 0 O E j r P Z l y I Q 9 E A P q F e w c q G I A J B b m Q 0 F l A 3 l k 2 U w G z g W p j h 4 9 J t M n 0 N v D n s H a T L j F c M V f e c X l Z I 2 w 0 1 N P / V m S b U K 1 Q w c X 6 Y i U c w A 0 Z H w m J B o m 8 W F S I 9 Q v R K d D o n R 3 9 8 q U D 8 z O n T t 3 r p B b z 4 5 k B E i D Z C r 5 a T Z R 0 f D 5 c 5 J 9 9 N h j T 8 g c L L i 7 k c 4 Z A 9 a w J 5 H 1 S C W A c d M B P t b c 1 C y 2 I + w 9 f F d L a x u 5 r a k 0 6 F f 5 z R H L O M y d R B R 1 S S f R x Y S S 9 n S B C x P q L p Z Q o V 4 6 v 6 W j B / 4 Q R S i z E A r p l 1 X 9 j 4 A h n 5 k y W W X B w H a k w 0 a X X b Z V G j 0 W w k a P f / e / f p G W L V 8 u S 4 8 i V Z h + X x B C p M 8 h g 7 s Y S T M x V R 2 S T C e T D t h b 8 J T t 3 r 1 P G v P J m l O s D n k k e Q s + D + p a H N t l i G K H B + 0 P f / g D f e C 6 6 + i r X 7 u H t m z Z w m Q a b d c i q g X 5 H h D 7 p 7 8 f 0 + 8 x f w t S C Q S Y C N G s 2 n V 3 d V D b E N b V V W 7 z v z 3 3 v E g n 5 L J H 5 D g 6 D 0 T N A y A x y A r P H t a L i o m J 5 s 4 h U Y J z O 7 o G 6 L W X n q W s e R v 5 T B V h g 7 l j n o 5 K 6 V x 6 x D 1 / 4 Y t I K N 6 6 4 O j s 5 Q v Q C C W k Q v 0 P R C j E t W G p H A D q G i I l o P K t X 7 u W U t N S a N u 2 b b K a x e Z N l w Q a m B F I s 4 Z Z u 0 u W L O R G N v 4 6 v G j 8 6 R n p / J m p b H P N E h K o X v 8 A t b N 0 g 5 0 E 4 s H u u f F z n 5 G 5 W B / 5 y E f o p s / f z G p X j S z m N h 4 g o Y p L S m U K P g g 9 2 b O D t M P 5 z q Q c U f u Q U g x T V Z A F F / k j 9 r K U j o y M F t X V C H Q G k N C 4 d v 0 r y g d n y 9 y v q A Q s n 8 M H + N 4 h r G t l Q R x 3 N P 0 0 o A 0 g X 2 h Y P n M b E 0 q R 6 4 K W T t j L O q H 4 L u n E U j d M / l z 0 A K E w Q f D t t 9 8 R o x 2 R C s i T n s N 2 S y L b I n G x c Z K g M j j z E H p j B M d i 0 i L U v 8 k a M s K P E P 2 A B g l y Q h V E J l s Q E R 5 E r A w P m w c 2 m w z q s j q 4 b N l y m l N Q Q M l J C f T w b x 5 j S b k o I L G g O s J m g s s 9 O y t L b K S p d I Q 4 B 0 M A p s h U i r S Z K C 1 G O R W w U F z B n D n 0 x h t v 0 Y 4 d 2 2 X Z m 1 U r V / E r y p b E b 4 X a q s P n N 0 k 6 b J A J w P 2 A p I e 3 M C s G E t h D / U g 9 g E u 6 w C V s v m r c g J G i R L b a 1 k 6 4 y I H f W V r d J I s L w D u 1 Y c M l t G r V K r E T Y J z v 2 7 2 H s j P T x U V u B O 4 T G i X y R 2 T n j C z t e a a A 6 g g 1 D a v V Y w E C O B q w M g Y A R w M W 3 C 6 c M 4 u J 4 5 F o 7 p O n a q m f r w 3 f d / J k t Z y P 5 U j h n p 8 q V H y h i f p q 9 1 F S 5 M j 4 F A B 1 8 s t f u p u l 3 R o h P d K D 6 R h 0 M U F Y h c O Y Z V 2 3 V Q X Z B s A 3 E u 2 G r x n 3 x m x S 6 m y 4 Y H r r W E V Y m n D V a f 7 h Z q v E a p k t E V o N 4 1 c Z w L g 5 F z P w + z z d p 2 l N v k U G N / V 1 b + E u h i M B E Q Z Q c / T G g b G d r u 4 u W X W + t a W F 1 q x d L a r a u Q L c 7 r j v E g t n A J 5 H G 6 u G i K t j P U J W G 0 Q I E B Z D g H N C 9 7 5 N B R g w h r e y 3 2 u j 4 v Z 4 y o n H 2 J F f B n x z E n w S g W 6 3 + q m 9 s 4 9 J Z R f J i m i I 3 d U k + e W N 0 O 8 L 7 i M k 0 z B S A X D Z k N v L q m w X 9 d k n X n b n f M H 0 d p g I V X H K o x H K x k T S i M U P D 9 M W Q K y L n V A 6 t h W 6 R C I Y H Q A Y R z E 2 1 K a m J m 3 O T 7 I 4 K K K i o 0 X C n E t g 7 t T h Q 0 f Y J l s k i h b y 3 h l 7 e j w n S J h v f u v b E r F + 7 b X v p 9 m i N o 6 W o O M B 9 t a O 7 T t l X O q N U j 9 F x 4 d 2 Y O A r z + j R a 4 T C E j c g V F H y I H U 1 V p A 9 8 9 2 l Q T t b h I 9 Q N U P c / Y 2 W U G h E I J c x C 9 D F j L 6 e D s o x l 9 N A / 4 A 0 Z J X b Q U V Q 6 8 C s 2 r 1 7 9 0 s W 2 c k i H 9 4 t M B A M V W 5 g w C X j X H p 6 N y M s V r v Y N L f e d j s 9 + J 1 v y 1 p Y X / z C 3 Q H P 4 0 T A + x B 9 b s 3 a Q D 7 r + I 6 U M 4 H Y T t w B 6 Y Q y 0 x A t T e 2 h D h q b L u B C w G w 0 q C 5 k w b g B 9 F 6 E v + i 2 l N o G v / 8 x p B O L a I k u g C c O a y 7 t 3 3 9 A B m 4 x T w l S C 9 E J G N x c w Q Y 6 c k w g R / n 5 B A i N H O X 5 + X l 8 X a E D Z H 1 e N 0 W z O o b l P x G I C n W 1 r X 3 i d Y B 1 o K N E Q s 6 8 t H O 3 N q 4 / 0 H 5 U 7 T T 1 C r l C t b k L U c L m l M A X w 0 0 s N w M 3 R Y x K b K u b 8 4 + A O L u H c r I z Z X 1 c N D S s 3 N f Q 0 C C u a 8 T J H T h 4 S K Z 0 f + 3 e e 2 U 8 C g G r h 4 4 c k 8 H Y 8 4 m 4 + H i Z + Y t Y Q j 0 c y A g 8 H 4 Q 8 r V m 9 n G 6 6 6 U Z W Q 6 e 2 V A 4 c D 5 C 4 G H + C h y 8 h c m p B v O P B a h p p M + i A U O c k W c l k O 3 e 2 5 Z m C 2 3 U I m l 2 A E h / H X 6 3 1 K q o o 6 a S X f w T M T n N I f F x p W b n Y T R j Y R O Z X h P S s Y p V r 3 d q 1 s t b s J 2 / 4 O P 3 + j 3 + i e + 6 5 l + b P X 0 C n T t d R U 3 O b 9 i n n D r v 3 7 J c a M Y X w 4 C E g d s e O n Y F Y P z T a P g y e e j z U 2 N j E + z 7 K z k q X 5 z g V w O k B o g K L M z y 0 M s d D m / P d T C y / 5 J e Y C o w a b 0 l p C 7 c k v c 2 o N h R h 9 p O a W z i 2 z V 2 I Y n r n e G V Y W m 9 P n 5 d q G 7 E e l L K h M F K u n B N c N D s K 4 1 I X M + w W p C R 2 i U M A g a 1 o L F g W F M Q K 5 T 1 7 6 e V X 6 d V X X 6 e 7 7 r q T v v 2 d B 0 W i / d u X v y D 3 S t S c d w E k j D x 6 v J i q K i t l P a k + t u s Q x 4 c 5 W Y g d h B o K l / c Q k 2 m Q S W W O i K C 8 n G w q K p q r f c L U A O c K v J d 6 6 J Q R a I g D c I 1 3 W a i 2 S z l d k P F I T + 6 C J V j h O g d A n r a m D o S s U 3 S s T d 6 L 8 a f V W X 3 U 6 / G T 1 3 b u 1 M o z g e m d E + E h 1 J B n m C q q B 8 g s X j 6 d U B b N O T F C q P N p h I c b S I 2 l r z k L + x F G O 6 I T E F O H x a w l v 3 i I 3 4 8 1 a O E a d t h s d O D Q Q c I i Z d 9 + 4 N / 5 n n F / z V L k b I D O 7 D e P P M Z q 3 G o J J 1 q 0 e B k t X F B I V o t J J B P C e u C 0 g L 2 H 6 H B s Y 8 k Z O F N C B d + O B 6 i Q W N F + z Z q V r A K G f t + r 5 Z P Z i i y R + H 5 h k e v e T k w R 6 a W s T C d 5 u V N Y k 9 N H n e Y Y 7 b w L j 7 C J g A g r J h a q 0 W 2 p I b I 1 P V g K 7 8 u N E 3 U i L J w / 7 7 B b R h o / y I A I h s W L F 0 v c W k N 9 o 8 x H C o U P f f A 6 + t x n P 0 k f / d g / 0 9 I l S + X Y 7 x 7 / P X 3 9 G 9 8 k y 1 n a V 9 1 d n b R m 1 Q r q d Q 3 T j t 3 7 + L 5 7 t A S W F s k Q i 0 F g R M b j e c D b W D W Q T b l 5 s 4 R 8 M l 1 i i k C 0 B g J c j x 0 r 1 o 6 M R p 9 7 8 g 4 0 4 I j g d h L p d F B 6 a h Q N 9 L n k W F f n 1 B w k 5 w t h s 6 E Q t 6 d 0 X / Q 2 O o n U j Q K 5 l M O C i S T H + C 0 X I Q a 9 Y 9 U 6 E A u L X 2 P i 3 k S u a E i u C I u Z b v j 4 R + n + b 9 z H D f Q 4 r W W b K w C + v 1 O F W g / q G G V l Z 9 H y R Q X 0 s 4 e + z 0 R d Q q z l 0 b P P / V 2 W F W 1 t 7 2 L 1 r 5 0 i t b h C D P K m p i S K v Y c F B M 4 E k H C I / W t q a l b P 2 I C 9 k 6 x w C H C L k P c p U v l Z / c R i 5 0 x q 3 l e D 3 a H b 3 I U o 4 T V S 5 I b 4 R K U A o V D L t h z X i n b q x Y b l W W 7 K i R / r Q d O B u L q p R E L A c 2 a L s N A D 3 / p 3 y Q 4 0 7 B 2 i s o p q O n D w M O 3 d d 4 h s j r F j S U b A N j r O t t P C h f N l M B c L a 6 O x m s h H D / 7 3 D 2 n e 6 m v o 5 Z d e p C e f f F L O g 8 M C A / L R d i V d 0 9 L S Z f p I K G / g R M h i + w z O j Q M H D m l H F J m Y H x N C b x s B j Y Z r b N u i H G Q z I T Q q v E 2 a + 8 N Q P L s w B T 4 H R S Y m l V + V A J F w 0 7 T 6 Y k R S 9 P g t B w 0 a D T 2 4 9 5 4 I m A K y Y P 5 c 6 Y A e f / w J S R h Z V l 5 G t 9 x y m 3 j W T C G W n 0 E 4 U 1 t b q 0 z J M A a f 6 k A y y f z k Y f r 1 r 3 4 u K 3 4 g r v B r 9 9 4 v c 7 f S t c B W z H 1 C g s n X X 3 u D 6 u r q J G o 9 e A Z w M P C 7 T j A 5 E W 6 F U C a g r s t K P S 6 0 i o m h J B M X t A + Q C S a D 1 l Z i 7 T 7 q G 4 L s D N 3 e L k S x f P a O u 8 M S b Y 5 i t 5 u p s 3 u I t z E n C q u H Y x o H v 6 A 5 I 9 R 0 D n 5 Z 2 7 5 Y g N X 8 c h P G t z v Q Y G r Z 4 F c R 4 C o 6 A g s 4 Y 6 A X T g G 4 n y c C J B X G e 5 5 4 4 v f 0 0 e s / Q r f e f o c k x 7 z u A 9 e K 0 w c d G K L a d + / a I 6 S q r 6 u n C J t V 7 B v M s s W K 9 g f r b O Q 3 + c n i 7 Z E x s Z U r l 0 n E + a b N m 8 V D h 8 m R O j C r N j s n W 6 4 b W Z M w N Q R z n H Q J W 8 P q q + 7 V w 2 + A S 3 7 x k k X y u x B y V d p i n X A p I 3 w u m g w 6 i x H t B Z o N Y v g U q R A t M S v B Q x S T I N 7 I 4 L Z 2 o Y r l s 7 c z o c I E x I Q 1 t w 4 I W R R p d B K p q 1 P 7 s q X e o B 2 b 6 d D n A o 3 3 U 0 A Y 2 C Y t L F m K i 0 v E j Y 4 o i n i W E P C Q Z W R k T G h f o f H C w f H + 9 7 1 X P K d W q 4 2 + 8 t W v s O T 6 v b i t M S V k 7 5 7 9 t H r N S p k U i H O h a i H s q L 6 l h 2 p 6 Y i X y v L 3 P T 5 W l x + j y L W v I Y X f w 5 5 g p w m q R 7 L f B 0 K e G Q G q 4 B l 3 0 w / / 9 M V 2 2 b Z u 8 F h s T I 6 u 3 w 2 6 S W c f 8 2 3 S U t 0 Y E X O T j Q 0 l q P Q B A C A T p x C R C U K y Q i + s s Z z / 5 H G o 1 + H C B C f W v Y Z m x i 4 L e q a G p j 7 e Y R O h 1 + U 6 g M R k J h v O k 1 u 7 S x S C p o C 6 l I W x P / a S Q Q M N D f g b M W U K u 8 n n z i i R q w s 4 S C 1 P k s U 4 U p M l k w I x c Z G J F P n Q s 5 / k h l l J / f / 5 F b v y R d J o l B x L s w 6 m A + U j W h H w 6 2 R 1 H P U 3 l N N B Z R z 6 / h X J z M u n + r 9 5 J q W w r 7 d 6 9 R + Y u j f c M Y E c h 7 j D a G S 0 S c N + + / d T D 6 h / U R a h 3 o n 0 Y 0 D 1 o p p L m y X 8 D i y W t Y s k k a p 5 u E j C R N G k F F 3 p W r I e G H T F 8 p m o 3 4 S i m 7 c X V 6 m r D h C P H m r n H N q v x J 7 1 g H A q D v D I e x W q g V o N 0 O u F m K n D b 1 + X 2 0 7 / e f R c 9 / O t f y O / x e r S s l 1 M A 1 J + O z k 7 q a O + U X H V n B O 6 U k D V o x c b r K I 8 l J N T H 7 T t 2 0 c Y N 6 y k y O o b e r F T j P / g O 1 0 A v R X b t p f V r V p D N E S m z i n / w / R / Q p z 7 1 C U p g M m e k p U h j N g K z b i H t o P Y h U P W R x 5 6 g p U v g I j 8 u O Q C v / 8 i H h Q T A s c Y I a u 6 d P A g a 1 6 K I 5 F c S C e T h z 5 a A W K 4 x o I 0 B X d S Z t k Z K K V C 5 0 8 O F s D o l U O L j s H L h 6 J 5 H 9 v X a c E P 5 D / 6 r 7 R m G x K h h m p v i o U 1 z 3 P S n P / 5 e e n O X e 4 h u u / U O t j F U e q 6 p A G M + B / Y f Y v V p 9 D T x K Y H v 2 2 c + d Q P V V Z 8 g B 9 s 3 m M S H e x n B 0 n C Q j f k t c 1 y y u B m y C b 1 v m Y 1 W L V 9 E 1 d X V E h a U m p J E X / z i F 2 T V w V / + 8 t f 0 4 5 / 8 g k 6 c K O U O Q Z E C U z s w 4 x j 2 F H 8 R d 4 Y W u u l z n + K G 7 q V X X n 2 V b b C V 9 O B / f l f G t H b V 2 K d E J g U 8 c P X M 9 X Y y q o 1 w Q b u J s g y S N T E 3 Z B u 7 o G V H S X g l F C I E 9 h 9 q Z C k U Q W a W T o i Y g J T C g 0 I Y E m p d Q g U m I E J C Q S X E B 2 i q 4 H R G I R M p L 8 g J g d / 9 o 4 d + R v 0 D f Z S c l E x O t j N g 2 1 y 2 d b N 2 R m h g y R q s 7 7 R 6 N R L q n / l v f / 3 4 A P X X 7 a O s t H i Z z 4 Q B W 3 0 F Q 5 e W d x x O E x 3 H T x R T T n a 2 S B 4 A 2 g F e / d a 3 v k N f v + 8 e + t x N N 9 O j v / m l B P T C F R 4 8 X R / A d f 7 n f 3 2 P c v L n 0 Y 4 d O + j y q 9 5 H + c s u p w 6 2 0 S Z 2 k 2 O u k 5 r v J G q d J q G G m a S + Y U i n E Q m V E 9 1 J i X m z z u q e n E s w o U 6 G l V D A n n 2 n x a 2 r h y A J o a D y a Y Q a U f 0 U o Z T q p x r B d C d V d r y X 5 q W O P 0 a D B a t j Y u P p y J G j M s a D h a E x H r R o I V b V G A 3 0 0 n v 3 7 m V 7 a p 6 4 s M 8 G f 3 i l g j Y v y 6 L M 5 K g p 3 T a 4 w I 8 d O y b J W v A M A u A 3 H z 5 y n I l U R e + 9 + k r J b I v 1 g I 3 o c 5 t l w e n 2 f j O 5 v C a y m z 1 U t v d Z S k u M o 1 d e f I a u u / 0 h / k 3 a y S E A K a S r e Z B C c D y I y g c i i c q n V L 1 h L s v S + 8 i c q r L L h h P T w h i J i o Q r V 4 l x G b D T i 3 Y s c B x e H h H 9 S v w L p i + X q C j V M y G Z g L z c H E q M j y F n l I N m z c 6 T Y N Q 3 3 n y T u r k h D + n L c 2 h A o 0 K G W Q f b N G e D o 9 X d 5 H X 3 M 5 l G 8 u 5 N B u T T S 0 1 L k 2 Q u o 8 D P Y N m S R f T h D 1 5 H J c W l N K d g x J 7 D k j O v V T h o 9 y k b 1 X d b h E y A e z i C Z q 3 6 M A 3 Z M y g h R c t W N A 7 k G W v P W + b J g V B S I N U M 7 Q P H e L v N G 5 5 g 2 G B M C 0 L N y k u U n k d 6 I P R I e p F j q l Y 3 V N / W B o B 1 U k 1 D F K R 4 J W f C V I E Z s i l J C b K k z I Y N G + i u u 7 5 A D r u d 3 E N e G t J W 9 M a Y E X L v n U k e B y N O 1 z b Q t r U F 4 m S Y q m q E 8 z I z M i T 1 8 9 i Y P b 8 c 8 / J z s 9 k d t L / W R q 8 z k c p b 1 M o q 4 y E u a y F t v v 4 e b W 8 s F I m 0 5 6 8 9 b 0 U m r Q 0 E t Q 8 H S 7 6 Y K U 7 F P 9 + Q Y O Z w l 5 g Y O C Y 0 k u A m G X s g r v W b K c d k X + u l 5 H j Y N d Z R k M b g H a L c C c K K J g L W q 1 2 x b D F 9 7 F / + m a p O 1 t C N N 3 6 e i k + U y O d K 8 p b c b L l n Z 4 P E t H S q b 2 y h 7 3 z n P + X G Q 8 W e C u B i h + P C F b T M D Z K r u D 3 D 1 O O N E S J 1 D Z r 5 u W g v T o L Q h F O a h y p K O k F K B U s k e e 6 I r J G 2 4 q N 4 u 4 u v M W J U m w p X s X z u D o x D h R f o B V t a e r g H H u Z t N Q a l H x 9 b K 2 d E 4 J j s 4 e l o 4 1 V h B l z g j t b t F B 3 t k E 4 A r u m z A b I K J X K v u / n S L R J M 6 o y O o i g u S M a P a f E I + c F n T / a b k d U V 5 2 A M a J g l 3 N N / / i P d 8 9 U v 0 v 3 / / g A T y k z p 6 Z l a w p f x m Y C 5 U l h E G 4 u g 6 X b U k X o b V b Z b q a b T R m 6 L y v z 6 b g D y 8 B + p V W c J w q D D 1 L Q T X S K h B D Q Z 1 F 6 K i z Z R L N t l 0 w F M q C + E b W D X W B L i o 6 m h s Y s 3 Q Q x 9 Y F f z 5 q H g n 7 Y t b 5 F 9 v K x 9 R u C Y b I Q N i B j Y u i J D 1 o p t a W q R O U 6 Y 1 3 S 2 i G L i R L O E A C I d W G o m V S T G G 2 + 8 I + s l T R Q x 0 d D a T z t 2 H 6 S 2 5 n q J K K / q d N C q R f n U W H d K 8 p c v X 7 G C b r r p 8 y J 9 s P g a M r G i w Q Y D Z F R E 8 k s 4 U U 2 H R f L j D f v V / T 4 X Z I I E A q d 1 S S Q a C W r e F 2 L h u J B K k U s I p x F q 3 n w M G k M N 1 t p C G M u 0 s K G A S H F M G H s e 1 F q R G 4 x a b Q f E v l 5 0 d R E 3 H Q 8 m j E B H i 0 a G M K G C w j m S 7 w 6 O B l z n 2 Q A 2 y r 6 9 + w N O A X w O F p r e s m U D 7 T 9 w U M a J p H c P A r x z O 4 7 U 0 v o 1 y 2 j d u j W U k p p C c b 5 6 8 k c 4 q X D B U t p y 1 b X U 1 t p C n / 3 s Z 0 T v 7 + z q o a 9 + 9 R 7 C W l 3 w r g Y D i w A U l 1 T Q G x U s m d r e H Y G C o Q i l S B X 8 f J W k U u 0 A 0 R A j b U N 5 + q w m X 8 j r D R e m D a G A 5 C R n 4 I Z h n G F Y i n Y T 5 Q a r G 6 t I N l L k 5 o N M 8 g D U g w n V y C 4 U 9 J X 6 Q K x 1 a 9 e I 1 H r r z b d Z r W 0 J Y d h P D L w H 3 j 8 k a N m 9 a 7 d k j N 2 4 a Y P k 6 M N E v e b m V k m L b A S + A 2 v l X r Y 8 h Z J Y 8 u P 7 s W h A X l Y y u T p O k s P i p e I m r P x R R F d f d b m E N P 3 q l 7 + i W 2 6 9 h T 5 / 8 2 3 8 C S Z q a + 9 S 4 W A a I h w x 1 B G 5 l H z + c 9 B k A s 9 m h E g 6 g Y z P V Q q C X / X n H X j u G I f C c 2 d 1 L + 7 s P J 7 n C 5 Y b 7 / z X b 0 J L m g 4 l I S G a T t e 2 8 Q 4 e G q s T e K D 8 g q h x c s 7 I t r w e + K t q e U 1 2 t J o R O H Y B k R 3 n o w i D I w 5 q E r K s o u F D 2 j h j n H J s s m t D x D j W w C 0 p K 6 d N m z f J 4 C r i H 1 N S U + W 9 G E T F 5 x w 5 c p z t T 4 / E 9 k E F h D R D w 8 v O z j H e C g k J a m G J i f P y 0 h y B a 8 S C 0 J u Z p L i + k t I y q q u t p 9 2 7 d / P z w F p T N h r w R c q C Z r F O O 6 u y 7 / 5 + G r s 6 v f M b R S y u d U m F 3 6 G T z W + Q T l D / Q K g l S 7 I l F z t + 5 3 Q o 0 0 p C y Y g 9 b q Z I J A z c 4 Q b q U m p 0 G e n R R m 6 8 K m o f n 6 M e F s q F k 1 b I w T A 0 T q P D 6 o S b N m + U i X W Q W I h 6 m A g n T 9 b Q 8 y + 9 L K S B 9 + y p v / x V l g h F l L 4 O L J G 5 c t V y 2 c b v h E R D E O z s 2 f n y g I 3 A / s K F C 6 i i s p J c v W P X 0 M W q F 9 + 6 / z 6 6 d M s m K i k p o b / 9 7 W 9 C / v v v + Z K E H y E 8 6 d 0 i Q B z U w c 8 P z x b b U m s q n l 5 z O 9 D 3 R U L x P n 8 a 3 + 9 p 1 Y R B K N y k 6 V P W r S 1 U N w 2 k M d z g A I F g L 4 F 0 f A 6 O q W 3 1 U H R 1 T 9 Q / e X C q 8 B 9 V n 2 c 4 H S b 6 8 0 N 3 S 0 8 a j O Y e s 0 o + w t I X 0 y + w b G d 9 f S N L o X 7 t j N F A h D k i z v / z w Q f E y 3 f 7 7 X f Q 2 2 w 7 9 f W 7 6 J 3 t u 8 X W 0 R H F h M P c K S x E B q 8 e x q / G G 6 u C Z z A v N 0 9 J v p I y 7 e h o Y I 2 m X / z 8 x 3 T b b T f T d 7 / 7 f U p I S i Z t K O x d Q z 0 P 2 R h R 0 7 V a P b e R f T k m 9 U g 7 U A X n + G j 1 y t n 8 Q a H b U b i K a V f Z q f P f 0 s 4 Q r 7 9 x l K 8 N o U c 2 C U M y x v b p G Z E C c X 1 c 9 F A k e K K M E e n Y h m o k B T 9 Y a k Z w 1 3 2 O 4 O + q p P K D r 1 B r S w P d f f f d F O O M G t O D 4 m b r 3 w 4 y l Z S U U m 5 u N m E p T F 0 F 9 H i 9 I s E 2 s R p m d L u / + d b b M t k P y 2 j + / e / P 0 f 8 9 9 R S l p K W Q T 4 t W R 7 A r i H T g w G H J O b 5 q 1 U q 5 F 8 H A n C g Q 8 E C d g 6 5 c O n H K Y q T 0 O t V p o U H P W U g C d G R c q X u O X d 4 3 2 L j S + W F f J w z 2 p f P E v i I P 7 E F d U 0 G Y k W x 7 + f c y o T Z v G h u e F W 6 w D Q W 3 + f S C 0 + n g x g E X O h M C / 9 D Q Q A a t y N M x 1 L K l / U G l Q 7 b l B d S q 0 v f 1 x n s u Y X I k U n L O A i r K z 6 U / P v 4 b m r 9 g I T 3 2 2 O 9 o 7 Z o 1 g e 8 3 f q s + 2 Q 7 J I y u 1 x Q B A C K i E d X U N s k C a k R B w k 2 / c c A l h x f Q P X P c B u u f e e + n E i R J x y 2 P V Q 0 z r g A 2 F f B R Y v S P U Q m 2 n T 5 + W + U 8 D j l k 0 U L + f 8 m f l a K + M B Y T J / j p 7 I C / e m W J 0 T w 0 C c d F r L i J 9 U A u x s G 2 Q R o G i k U s j m H 8 Y w b B e V l 2 z + P e d 3 w y 6 Z w P L T X d 9 Y d o 4 J f S C Q d G q q k b t E t V B / q t e V w f V D p 5 4 4 E j g F Y F x T 2 2 P k G 1 U j c 8 5 l z D b K C s 9 g d 5 / x T o Z h E V y / D / + 6 S m 2 n d Q A L R q G E S A M I r 4 h i X b u 2 s s q m 0 s G c D H Y C u c B y G E E O o I 0 l k p w y 3 d 1 9 9 A N H / + 4 L C M K b x 8 c E 1 g 7 C v k h j L N i d c B m 6 + z o l C D W I 3 U R d M X q L O 2 V 0 B j w m K Y w m z Y 0 Q B S h l M Y q R S I m C G q N P E K i A G l 0 M q l t Z T u j B p E 0 C e V T Z O I / T C g V M T L d C k u o L 0 6 L g d 3 g k p I S R 7 W 1 r f w 8 d K m k v Y Q / 8 l 8 / x r X G K 3 X M S D J 9 S 3 u q q H F A f 1 m r p d K / 4 x w g x j Y s M 3 K x + h 9 m 2 h 4 6 e F g a V D r b T j t 3 7 p L s s H x A O 1 u 5 u X f u 2 E V Y 3 h P z h T C T F l L L N T h A c X H x 4 v Y O v j w M t q 5 Y v o w i I + 3 i v N i 9 a x d d c e U V I t X U K h 6 j g V z k Z e W V l J d f S C / u q q b 2 k 3 t k C g e k Z C h 7 C 4 6 V P a d t T I A z v y 9 G M g U k E g i D 2 k g k k U h q H 0 Q S Q o F A v I 9 7 g m M y i V A j l F 5 W r 8 r n D g h J M n F t 0 6 u Y d p e f H n m y 0 w w v v 3 y A r x G 2 l J r a o e w p t q G 4 A Y y 1 p Z Q d p d t T I K G + r 7 Z 1 e 2 q k 5 j 9 y G 1 C r S t X v B v i E b X N d a s c A T A n / 1 g M P y o D r / d / 4 u m Q a A h n Q o J A t C J 4 8 T H k H s O Q m 5 h f h n J q a U / J b 5 8 2 b K 7 k l Q g G h Q S A d P I H 9 f T 0 i 7 U A S / B 4 0 T I Q q I f M r V i u s a v F R S / s A b V 2 e T F 1 d X X T 0 y D E q 4 s + G u q m I O 3 I P X i m b P L Q p A J C I T 9 X 7 C Z 1 U I z a T I l Q o M o 2 W T C N E U j a U s p 1 E Q n F N f i 9 t u 0 x l S p q O m N a E 6 u z s o z 1 7 S r V 0 z Y p Y k r K Z i Y J t k C U w V w q k k k b E 2 3 o N E g m R t G 1 u H E Z C I T u O U A r 7 + E K t 8 U y 5 E Y U A k q 8 U J I c O j E W D G n S 5 6 Y F v P 0 g 3 3 H A D / f S n P 6 P v f f d B m f 6 w c t W K U d 8 L O w p O C 7 i K G x s a J T 0 z J h X q C 7 P h N X l w 3 D D 3 7 z / I J I o Q y Q f b C 8 T A + Z h F C 5 s K x L n i i m 2 i Q j 7 x 7 B 7 6 y N W r y G 5 T q h w a M d R E r L O L l Q m T k p L l O j E G V t O f L D b h p P e D z x 9 p R C C Q o Y A w s h 2 K S G p f J x H 2 h U g 4 L o R S 0 g m q L C Y R Y t 7 T + r W F 5 I y Z O N d g O D E t n R I 6 I i N t r M 4 0 8 g 3 G 4 w I J + M F y k S q w j z P x R 3 t N d l F r 7 8 G + Q D 1 y v C U Y c p Z 2 X H / 5 b E m F Z V r i H C P N y w h 8 J h J T X r b 1 U p F C y D K U w L b Q w k U L R P U y A h I G A b C O y C h 6 7 f W 3 a P 2 6 N a I u 4 l 7 s O V R B n f 1 M t B 4 L 1 b d 0 0 4 b V C y k 7 O 1 u 8 f L b 4 H J p X m E d 5 u V k y m I w V D 5 G h N T 4 h n t w + K 5 2 u a 6 S C 3 G Q h F 4 B r g v M C T g y c i 4 x J k F b + 6 F x y 2 T K m c B + Y L N o W s 2 a E P E G E E i I Z y Q Q i g U T 6 O X J c k 1 J S a 0 U j F U h n t f i p q G h 8 J 8 p 0 g G l 3 x f S V U A D U m Z d e 3 C c z e g M S C t J K Z v h C K i k J h Q Z o N r P K I t J K l 0 5 K F V T S S E k m T J 9 H r U s u 2 Q 4 U q I H 4 V m y P r q e K r Q U u m m y s E Y O v 8 L Q h 8 U l m Z r q M S 4 U E f / m X v / w 1 + s Q n b + D 3 t M r U D q v 8 d n W 9 w U D O u 4 b G Z o m o s D s T J f l N Q u Q w t b M E a m 9 r l 1 U v T l S 3 0 5 L C l J B 2 l h G T J + x X A C H 4 j y K G k U j 6 t p B H 9 + j p x F H b o w i k S S m p R d W D V P K N S C c u l 1 + + L C C h p y s 0 p W f 6 / s O E u r h Y R y D s R I x V F M T 5 c a 0 G f 3 F s p G c L P D T Z V 8 c D v S A e p P Z g 9 Q c s D 1 c / z g + f / 0 h t L F M B 2 v h k z x u N H u N A W L x 5 8 e K F M v 4 0 L v h 7 f / D 9 / 6 L Z e b k S x f D g g / 9 F P / r x T 6 m 7 d 4 B V w b E j r b D D c n O y R I W k o T 4 h E 4 D 7 2 N H R K d J n d n q k 3 J P x g E n C b 1 Z O w R 2 N + x J 0 7 9 T 9 0 4 7 x a 1 K 0 b f 1 e q / P 0 5 6 K O y X H D s 5 K C Z 4 1 n L M / Z S 3 M L M q Q t j L S M 6 f l v e t N d w 8 Z N y / i B K K N 0 p C h V Q F c H 9 F p t j 6 7 1 B x S o g 4 / h Q W L 0 P X A M D Q B E w j G 9 V s c m Q s w 4 q p 4 R W K 4 G 6 Y c h Y c b z s B m B 7 w R R e l m i f e P + r 4 s b v a m x k e 6 6 + 0 s i s V n U a m c q Q J V b x f b Y k a P H 5 L 0 u t t n K m c C w v + A 2 x z I 0 E 0 0 n w Z R 1 J O I c D 3 J f p O E b C t 8 z d e 9 G 9 t V 9 1 e + n q l U I k V 4 U U e Q Z 8 r O U Y 5 J 0 B c f U A K 4 4 I 7 j A E Z E / J 1 O 7 g u k N y 0 1 3 w W 0 + / Z G Z k U z V 1 f V q R 9 Q d F G 7 A 2 B 7 V j n F M P X i B n K Z t 6 7 V A 3 + Z a N l W t j m J D b Q n k e O B F Q S i V K y P W J + n C x g O C V q H q I e n j m Q B q D h w N Q 2 6 3 x N l h E H f e / H l 0 2 + 1 3 S s z e 0 a P H K T c 3 N 6 A O w a F g Y 2 J h P A r 3 o a y 0 X N R M q L + F h Q U h r x 3 A A O 6 h + r F r N s m 9 5 K J L n 1 G F C a R I Z u x 4 Q C x F P P 2 Y S C / U T C p V q + 0 A 6 V A k R g / b i k w g l Z / J t W n T Y n G u z A S w E c F / Z 0 B x x k Z R c l K M d t P 5 Z m s q n / R 0 o h r g g W h F H o 7 2 w I z b X M t D 1 r Y D B Q 1 A K 4 G G o h / D + b K P B m M s T B y u j Z g o 2 T 0 a C l z U k y X S H w 9 w e + u O C / z + 2 X k 5 9 P s n f i v R E 8 8 8 + y x / b j 8 d O H S U e r j u 7 u 6 i P F Y T A Z B I s s e u X U 0 F B X N k f z y U t R g H c d X v 1 H + / T o g A O Y K K f q / 0 o q c 0 U P u a B J N a 7 Q c X S Q u m k 0 k r I F N S o l N 5 9 Y L a w 3 Q t p j 2 V d a N b x T T H c 8 + + L X N y E O e n n B O q 6 N t o M L q j Y s S V b h y T 4 o I Z q F L r T o n g m g t e k z u k 7 X O R b b 6 G w D Z q n I W K a 8 + Q m 7 L 8 x y U a f M E C p C y W F 6 T G Y t Q Y H 4 L 9 t H b t m s B r U w U m K v p Z p c r I D O H A 4 M 9 C w O z b b 7 / F B J t N g w M D 9 N G P X k / O 6 K n P F X q 7 y k 5 u 8 f a D S K i 4 F q k s f 1 V t K G o f x D E e 1 / e 5 B n G w L e T S S G Y g E 7 Z B I F U r A k l n K e o f F + 8 Q P y M / X f 3 e 9 f j 2 G Q P L 5 1 n l U 8 1 i Z p S C g h w q K z n J W 4 D e m H m L 6 0 A b H a + x c j s I 9 U r g G G 9 I 4 w l A 2 0 P 7 0 T f 4 J N n m x i J Q O 7 I J I s / P j a U h V 7 9 M e 9 C n W W A a f H 1 d A 7 W 0 t t H 8 + U V C L D Q m L F i N D L K w k U I R D F + B x o f p 6 9 j G s j Q 4 1 x g w C + C z E h P i K Z 1 V w c W L F / F 7 / D S 3 M F 9 e Q w O H T d T U a 6 G m H g u 1 9 a t c e Y h A q W y 1 0 o m m C K p q s / B n 4 F f w l + A / i K A 2 R m q t 6 M d A k l X Z b q r r N j M p c F w j k B R F n g C R x h A K 2 z q x U G s k w j Z q l k z Y v u a a d d w R a p 3 Y T C l 7 Z 5 i E A l q a 2 2 n 7 j m N 8 s 1 k q 6 W 5 0 r p W E G n G l 6 1 E U k D Z y H F J H l 1 A 4 r k s k O a 6 k F m + o Y 0 Z p x Y X / j G z z r R v Z x k v 6 M a L V u U M U b f P R s S N H K Z f V L o z x I I n l y p U r x A 4 C i e r q 6 i W Z Z R 6 r a 2 i A L S 3 N N H f u X N 5 G l M S A X C e c B w g p g m c O C w Z g H d 2 + v l 4 Z g M V M X d 3 t j U m B B w 8 e p s K 5 B R T D 5 + i 2 B k j U 0 G 2 h q n Y V Q Y H P H g E a v a r V f 2 O t S C F 7 s q t v a 8 e 5 L M t y y 1 p M A 0 N E u 2 s i t N d A H K 5 H E W n 0 v k 4 m q O E g k q h 4 G o n E A Y F j q J l Q 6 9 f P p 9 R U F T k y k z A j C Q W 8 9 s p u 6 u o e l P T N o v Z p x A K J R o i l C K W r f 4 p Y O q l 4 W 6 t H i A V S a N u h C G U k k l 4 z 5 B j / i 3 S Y a X m m m y I j u P / n Y 2 j s G M C F 7 W M M G 9 L f x 1 t c m F C t r T J L F p I H r y F / A 8 4 H G b G / Z 9 9 B e u u t t + j K K 6 + k h Q u K q I a J J t E Q f f 3 8 u y 1 C T C R w 0 b G z x k 6 D W l p l 4 Y h h g 5 u 4 7 H E r V 1 t S a 6 / x t p z B V V S E T 1 t x n f e Z k f G R w + T k j m J 2 4 p C c h / J m J d K / 4 X W N P B q p d G k 0 Q i y Q S K + V v Y T X R c 3 D v k 4 o T T r F x z r o 0 s t W 4 + p m H L j V 8 N 8 Z W L Z d y e q A C Q 9 I d 7 F q a g N 6 P S n a t v S A h l o b r 8 I D 1 X v N Y I N Z G o N 2 T J 2 j G o g Y 3 n o j M R 7 n E m n 1 0 u 6 n v y 8 N i v / L M b i w I W G Q p Q j 7 U r Q G h 6 I 3 w J T k Z C o t L 6 e s 7 G w J p s U A L F Q 7 A K 8 X F u Q L g X x e H 3 3 z W w / K I L c s c T N / n p w P M q n v V W X A z e 9 j E q j v U 9 e o X 3 9 g O 1 S t v Z 4 R M 0 S r c 1 y 0 O M 1 N m 2 Y N 0 O b 8 A V q c P k i z E t z q M 7 m 8 W R E R 2 B 5 d R u 6 n v q / u v 3 o + u j N J k W l s s f A z v X Q b k y n E M 5 8 J x X L T 3 V + a l t H m U y n z 5 s + m k h M V / L C 4 I f E R H d L P y g H 9 K N f y X + 0 H / q q T V I X G q O 1 g H w 1 T v a C O q e P 6 M V V k X 2 3 R E B v 0 M c l 5 9 M q z j 9 M z z z w j z o H 4 + N i R c w x 1 8 D Z U s j / 8 8 S n a u v V S K i k t l 6 V f d B c 4 X s c M 3 H V r V 0 v w L M a x k A P 9 E K u R G E 9 K T F B Z d / X P q u 8 y U 2 s f V t h X + 0 K g o G 2 n p Y + 8 x A S V f f 1 1 R a a N + Y O U F M W N m 7 f t V n w u S K F 3 A n 6 W f E R 9 r m F W J / k 7 h D z a Z 8 i 2 2 j e S y 1 h G x q F A H p D K M N 7 E t c n v o W s / u F W T 4 D O z m P Z V 1 a u n O 0 O B h / z n P 7 2 k Q p M k H E l T / 0 T l g + c P q h 7 U Q G U z K a + f U v 2 M 6 h 8 e o q 7 + I a 0 W t u U G 6 b E k e A 3 / 8 L D x u l Y A / V h + k o 8 y Y t E Q i Z 5 / 4 S X J d 5 e W m k r L l y 8 B M w L n y + f q m 4 Z t p P L a t / 8 g F R c X 0 1 1 3 3 i Z j R 1 i R w w g 0 / l I m X W N T M z 3 3 9 + e p q K i I L r t s q 0 g x N O y 3 W Q 3 D d H U + T Q P I o m o g z t p P f / 7 1 g x I R 8 Z H P f Z U 8 5 h h y e U A K B P Z 6 K D e B e w b e C Z D Q U E C m P Q G b C U U j o 5 B K 2 w e R h I T a N p N I r 4 V k I B A I h X 0 M 4 k J i M a E Q C f P h j 6 g V D 2 c y Z j y h g P 7 + Q X r u 2 T e 1 F T x A I r 1 W N l W w P a X H + O m E G k M s 2 d Z q 2 R 8 p / I L a D p C L / 6 P m j T k p P s q V f O Z 4 D c f N d K K k T K Z n v O e q K 3 A q Y z x i A X C W m G S R g F d e e U 0 m C S J j L F Y B L J p b w K + z B K p v p I y M d F E l g b 4 B F / 3 g + / 8 j D f r a f / o k O Z x x 1 D y U I q p l A G j s W o 2 L S I g i a j 1 1 l F 7 4 y 2 / p 2 g 9 / n A 4 f 2 E 0 r r r q J 1 u W 5 5 B x 5 L 9 5 j K K c 6 L F T T Y R 4 5 B s L I t k Y e b V u R R y c W p B F e U 0 T C 8 R F V T 0 k o b G O 8 6 Z r 3 b q S o M 3 D z T 1 d c F I Q C E G L z 1 6 d f 5 w b J J B I J B U m l k U q T V o p E u n N C J 9 d 4 h D J s S z 2 6 K D J w r R / j f y C U W i A A x 3 B V q o Y 0 e f j h R + j + b 9 z L P b K K f N C c 7 / J e S F m Q Z W j I I 9 e C 7 E + Q q D j 3 4 Y d / Q 9 d d d 6 2 s A o h e f c X y p d T o y e D 3 E 0 X b / W y 7 D f P 2 M J X X d t N z T / y A P v D h f 5 H l Z x a v u Y y c C Z n U 0 g t y y F d x h W 2 1 A w I g k 9 F Q 6 w m y + g f p 6 a c e p 4 9 / / G P i o l + z a o W c q 4 j j p 5 J m C 7 X 2 Y l 0 o 7 B v I o 9 W i c m t k U v s o Y y W T X h s 9 e k g F 9 v 5 r t 5 D D M T Z C Y y b C t K / 6 4 i A U 4 H Y N 0 V / + / A q T R 0 k o N S k x i F C Q V C b s a 4 R i w u j E 0 o m k q 3 y K P C M 1 / 9 G 2 R 4 o i j U Y s 3 l u S 5 a W E S E g h v I R j e B 1 X Z 6 L B Q R f 9 6 K G f 0 B 1 3 3 k 7 V V d W 0 V F Z C Z 8 I 1 N o m b H E v H 2 G x 2 c T h g v E o H M h n 9 / g 9 P S l Q 6 V u B w p s w h U 9 I i b r z a C S C K 9 t f m a a H 2 u h L K z 8 u h 3 t 4 e s j l T y B y d Q T 0 s f L w + n M F F / v s p M c p H C 1 J Z j 8 M B v p C f / u w X t G z Z M l Y p S 2 V 8 7 H O f + R T t q L a y e m g g k E 4 e n V S B f U U k I 4 m w b f T o w c b S Y z B 1 y X T d h 7 a S m n 1 7 c Y A J 1 Y C 7 f N E A E + + e Z U l l M m t k E n L p r n Q Q S q t F Q o 1 1 p S u C g Q T 6 P r a 1 f c M 2 / 1 H b / J 1 q H 7 X s q Z r / F 7 H E S n I O k 0 3 i X 3 F c 1 Z h B i 8 x F 9 3 3 9 G / S V r 3 y Z s r O y q K O j H W + R / B I g m C K U v C G A q g 4 7 9 b b X y b T 4 R 3 / + P Z q 7 c C X N X n 4 V e c n O D d j 4 G P 3 U 2 1 J F F c d 2 U h R L s K O H 9 t I N d 3 y b X O Z 4 f o k J w G c s y R i i O A d L E Z B L j o E Y G O 4 1 U Q N L 1 F N 1 L R S b m E 7 F x 4 / S n I W r m R g W 6 v F G C j l G J J O 2 D W n E t d q H F A K h N M m E W v Z 1 N Y 9 r T T K 9 l y W T 0 z l 9 J w u e D U z 7 L z J C A U N u D / 3 p y R c 0 M o F U I V S / M T Y V G j w I Z g x L 0 k m E f U U U I 7 H 4 j z T A w L a 2 L / 9 x T F 7 D F Z l o Z b Z H V D R 9 H z X m Q x 0 5 V i z z l 5 B 8 8 v p / + h B 5 h o Z k E i K A v A 6 I a u h 3 m 6 l z E E 4 S B T g A E 6 0 d 5 B n s o 9 N V J 6 i z Z 4 D y V n 5 I X g M x A u B G j m v x u z p Z d M W r V / i Y x e y n 9 W w v 4 W U 5 H 6 S Q S t l P G K z l t k + J T j P V V R 2 m U + U H a f 7 G j 5 P H q 4 h k J I 9 I J L 0 O I p Q u m R S p d E L p D o j L A 7 G J F x M u S k I B v T 3 9 b F O 9 K g Q y a f a U 2 F c 6 k S C 1 A h J q t K R S J F P b i j z Y R 6 1 t S 6 2 K I g e O Y V M 7 j l Y s t X Z M 9 o l t F h M V p n g p y u Z X 5 M L r / B f T 1 f s H B u n x J / 5 A N 9 5 0 I z U N x F B L H 8 S a O k O v R o E b N V R T u L b 1 n H k 6 Y X S g 4 W t b 2 m H Y T X 5 a m + v W i K T O k c L / G r v N E o Y k 7 9 O P a w Q a K S A P i K d I J A R C L Y S C p F K E g o s c c 9 V G X O X K b o K a 9 / 5 r t 1 J M 7 M T 5 A G c q T P t P X p y E A m B 7 / O n 3 f 2 c y g E A j 0 g o E k h m + Q j Z F q I C k A g H 0 f d l G b S Q R z g N F 1 D b / M b y G l o 8 a F d d g g t T 6 v q q l k t f U l v z l C k 4 C b p c E N 8 M o B O 0 K x j w 1 d Y D b f G A b F V N A 2 1 Z b R S l u S o 4 G E X A I x / w 0 x G b U g T p I J b W P 4 3 K + F J z L t W Y r 2 S w g M H + Q E I i L R i x d v V P b s J O w r a l 4 W m E 2 0 Y e v v + q i s p l G g + j / A 3 e 0 0 c P O t U f M 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 G u i d = " b c 0 2 a 1 2 7 - 2 9 d c - 4 c 3 8 - a 8 f e - c d 1 e 9 d 1 7 a 4 6 6 "   R e v = " 1 "   R e v G u i d = " 5 c 6 9 7 a c 7 - d 5 2 7 - 4 7 f 0 - 8 4 0 6 - 2 5 2 7 7 c e c 2 3 f e " 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8 3 2 1 A 5 B 3 - 0 D 2 E - 4 6 5 F - A F 6 0 - 8 9 B 3 D 4 A 6 4 B 2 9 } "   T o u r I d = " d b d 4 4 e a c - 3 5 3 9 - 4 a 3 0 - a 4 d 1 - d 0 b b d 8 f 0 3 d 3 4 "   X m l V e r = " 6 "   M i n X m l V e r = " 3 " > < D e s c r i p t i o n > S o m e   d e s c r i p t i o n   f o r   t h e   t o u r   g o e s   h e r e < / D e s c r i p t i o n > < I m a g e > i V B O R w 0 K G g o A A A A N S U h E U g A A A N Q A A A B 1 C A Y A A A A 2 n s 9 T A A A A A X N S R 0 I A r s 4 c 6 Q A A A A R n Q U 1 B A A C x j w v 8 Y Q U A A A A J c E h Z c w A A B C E A A A Q h A V l M W R s A A F m n S U R B V H h e 5 X 0 H Y G N X l f Z R s S T b c u 9 9 x m O P p / e a a Z l M C g m Q U J Y s C 6 E n p C d L W S A J Z C G Q 3 W W B / V l C h 5 A E E i C E J S S E 9 J 7 p v b r b 4 x n 3 3 m 3 J k q z / f O e + J z / L c p n J z M g e v p n r + 9 7 T k / T 0 3 v 3 u K f f c c 0 3 P 7 z z g p 3 8 A O J J X k N s 9 T F 6 v l 4 a H h 8 n v 9 w c K o N f B G O / 4 V J A Q N U z z U j 0 U Z f O T S T u G z 6 u s O k l p q S k U G x t D H o + H y s o q K C L C y i V C 9 p O S k i g q K p I s F g t f s 5 u P e a m 1 t Z W G h j x k t V r 5 m I u a m 1 v o y i s v J 7 P Z r H 3 y + O g c N N O B W p u 2 N 4 L 8 J K + U f a f t 1 O 3 i K 9 R + 6 8 L 4 O u r r 7 a O o 5 E I q a b Z Q Z r y P T B 3 H q a B g D g 2 6 X B Q X G 0 u d n Z 3 k c r n J x G 9 L T 0 + X 3 9 X Y 2 E j W C B t l p K d R X 1 8 / x c Q 4 y W K N o A G f n Q 6 U l M h v u 9 h x 0 R P K Z L Z Q R P x S b o S K S F M l U 6 h j U 0 W E h e i S W W 6 u R z 6 / q 6 u b 6 2 G K i 4 s T o g D d P T 1 U V V l N K 1 Y s k 3 0 d I N H g 4 C B F R 0 f L e 0 3 c a k E 2 H T j m 8 / m E X G c C X M 2 O a j u 5 v D q 9 x w F / / r a 5 b t 4 w 0 e N / f p E y l l x L a U M H a P H i R V R d f V J O y c z M o M j I S L m W I 0 e O U l p a G g 0 M D F B + / m x 5 v Y Q 7 i c U L 5 9 O Q e 4 g c k Q 6 K j I q i 1 w + W k p s 7 h Y s Z F z W h Y l J m 0 a A n g X t G n z R A I 5 k A v Q 7 G e M c n w 4 J 0 D 2 X G + r S 9 E R z Y f 5 C W L l s i n 1 t X V 0 / d 3 T 0 0 e 3 Y e S 5 0 2 6 e l X r 1 6 l n X n + g W v Y f + A o d V p n k S U 6 j f e 1 F 4 J g s / p p c 7 6 b + o f M t O u k I n M O H a e i I p Z a J a W U m 5 t D 7 2 z f S b k 5 2 Z S Q E M + d h J V J l S r n o Q P o 4 c 4 i w m Y T C W r n 2 s b F b 7 J Q a 3 c / H a + u l f M u R j C h D l 6 U h H L E Z p D H l C 5 q R r B k A k K R J t S x y W B j Y Z O f 5 K F s V o u M w G e B x A c P H q J V q 1 a O U c 3 6 + v r I 6 X T S q V O n K T 4 + T i T X h U B v b y + r j k O i V g J v V D r I N y y b Y 2 D h S 9 5 a 4 K L q N i t V t 1 t Y 2 g z Q P O d p l r Z d t G T J Y p Y 2 Q / R / f / k r f e y j 1 4 s E b W p q p u T k J J a c r L q y a t 3 Z 0 c 5 q b a x I 5 4 y M N D K b z O Q 1 2 a i t u 4 / K a x u 1 b 7 m 4 Y B b l / i I r k Q l 5 N E R p 0 n C m K p n O h k x d D S W U Z y 2 n J H v f q P c 3 N D T Q 6 d O n u f H 2 i f Q J Z e e A T E B m Z i a V l p T L N U 4 E 9 P q D r r N X l y o q q 0 R S 9 v T 0 s k R J k G N e n 4 m v W z Y F s x O 9 t C J 7 S N s j I d q g x 0 S z k r 2 U G T d M N n s U V b o L 2 Q 7 1 U V V V N U W z G n f t + 9 5 L / Q O D t O / A E b a l 0 k Q N b W t r p f b 2 d o p 2 x o h 6 C 9 X Q x G T i P + Q Z Y H L F 2 2 n x 7 I x R z + x i K Z a P 3 3 j z N 3 n z o o E 9 J p O G / M l n 5 H w I d W w y + H x e m p M V S 3 l p 0 d T R 0 U G l p W X i P H C x 0 W 6 z 2 b l H h o 3 h E C K M B 6 h 7 x c W l l J i U w J 8 3 L D Z T K O A z H n n 0 t 1 R a V k b l F Z W 0 i G 2 T i T 4 3 F J o a m 8 i T t J L m Z E S T 1 a K I 5 B k 2 0 a n O E T u s a 9 B M w 3 x 8 / a w h s n L 7 d z P h 0 m N 8 V M v n 1 H Z Z K d I G k p l p 1 f w k q i g v F / L A e d L a 0 k o L F x T R O + 9 s p 7 T 0 d J F K + G 0 g U n d P H y U k J n K n Y u L z W q Q j A b l i o h x 8 H W b q 6 B 3 Q v v 3 i g O U G J p S B Y D O 6 R M b l C p l 0 N c 9 I p s m I N N X 2 C T X I 2 7 i T 0 r N n 0 7 x U L 9 k i L B Q T E 0 N Z W Z n k j H G y 4 e 8 X m 2 I y Q F 0 6 d u w 4 r V 2 7 R t S l 4 8 e P 8 2 d k j e u 1 W 7 Z s K S 1 d s o i e + e s z 9 M J L L 3 P D j B U 7 B g 0 1 1 G 8 L h f R Y L 0 U 6 l L c P q p 6 R T D p g M 7 m 8 Z n G o D A 2 Z q K o j g j o G 1 D V 5 m Y A W J m N h y j D b g d 3 i 9 d u 3 7 w D N n z 9 X 7 M K i o i I y 8 f U / 8 O 3 / o P X r 1 k g H E c v 3 h K + Q D h w 6 Q q m p q e K g G B 7 2 8 X V b y G 7 2 i 6 e z r a t 3 z L O c q Y U J d Q t L q F A v z a z i i M 1 m N S 9 p F J l 0 N W o y M k 0 V + K a K d x 6 l k m P 7 a c m c J G n c K 5 Y v C 5 A A t c N u l + 2 J g O s 6 w Q R a v n y 5 v M f O 7 0 H P D V s D v f t E 2 L R p I 2 2 9 d I v 8 z p t v u Z 3 W r l l L r 7 7 2 B j f q e d o Z o Q G n Q G V l d c B x M D v J S 8 V 1 L n F z 6 x h m q Q 5 C 9 L p N 1 O M 2 0 6 D X R L 2 d f S z K P G T i n i S C x d b u p 7 / L J I m h W X m 5 c r 1 8 I y m R J R A 6 F f y u p q Y m u u S S 9 d T a 2 s 6 S u 5 N t x V 5 5 P T M j n a V r F d 9 D v 0 g 2 a 4 S V O y c L J c Y 6 p U N p 7 + 7 n K x j 7 X G d a M b 2 w 6 9 C Z t 6 x p h q j 4 T H I N p 0 o j g 8 0 E s h h L M M 6 G T E a s z O z h h t Z G P W z g w w h N S U 2 h k t J S 2 r x x v X b G x G h k 9 S s 6 O m o U e Y Z Z 1 9 q 1 e w + t W r l c C D Z V / P 3 5 F 6 m 4 p J S J 7 K C 7 7 7 6 d / P w 5 c M 8 H A 1 6 3 A b Z 1 f C w d B r m G a z 7 S m U D V b u X m h u Q t K W 2 m 1 U t S 1 Z i U h q b 6 D p a c C e R h V b a j Z 4 h t v n j a + 9 x D 9 O W 7 b + H v 8 t D 2 k w 6 6 Z N Y g n a q p o f z 8 f O 1 d 6 j d 6 I l K o r M 3 O n Y a V L i + C G 5 6 b H K s C c M j g G p 1 s Y + G b 4 F K v b e + j s l M N c s 5 M h u m F 3 T O f U J b Y Z T L o e S H I t C Z 3 i G I d q s H 6 u E e G 4 + G P T z 5 F m z d t 4 h 6 4 g u p q a + m W m z / P v a 4 l 5 H e h M c E b B n U p G O j x O z u 7 a N b s P G l o Z 4 J B l 5 s e e O B B u v z y b b T t s i 3 a 0 R H s 3 L G L M l k t 5 T v A q m I u X x v f N 2 Y R 6 u K m C G r s V W N j J m 7 o P V 0 D b I M O U 2 p 6 H K t 5 f m p v 6 S I 7 / x 5 n X B T 1 d w 9 S d L x T x q m q a 0 5 T a W 0 v R W a s E A d G n r W C 3 A M 9 8 t u 2 n 4 q T 3 6 9 L b 6 i Q W w q U w 0 M n V Q x L Z d w h n 9 c j z o v D p 1 q p 3 z X i F J m J m N G E M l u s Z I p e x J L J O y V v X q g G P l U M 9 H Z Q t q l M n A 0 J i Q l j V L v m 5 l b + f B I X + I 9 + / F P 6 6 E f / m V U k C 6 s 6 G O t R 3 4 v r 2 8 E N e 8 O G 9 Y G G Z g T O g 0 2 y c O E C k W B n A 9 g m s F G M g D S q r K q m e U V z p e G G Q j / b S 7 t q R n 6 T q 9 9 F P p b 4 / A a K j o k i i 0 m R w + N T v + X y u S 6 p T 7 b 6 q a K 8 m C w x s 8 j v S K K l C X W U k p J M L x 7 u J 2 t k I p W V t b A 6 q s a 7 Q C g T f 4 6 V 7 T 7 Y r J C a c N w 4 H P A C m s j t t 9 G R y p M 0 6 J 6 5 p L J 8 g m 0 o p f 3 N v G J L W C I R E M F k C k W c U M e m i s w 4 L 6 2 d 5 Z f o A D g B T h w v F l v E S A q n M 1 r K M P f w b W 3 t 4 l p + 7 L e / Z b L 7 y M v X l 5 K c R C d P 1 t C c O b O 5 A T m 0 d 4 0 G G h U I W V p a L t 9 1 N g j 1 O y F F 8 Z 0 I B R o P G E / L i v X R 6 S 7 l q L D a r G R z 2 C k h x k r l 5 W 2 U l B z N v 0 N e E u Q l + K j X Z a b i F g d Z n Z n U U v 4 2 R a U U 0 K I c G x 1 v j i C 7 z S E R G c n 8 v v 6 e A b I 7 b N T S 4 6 e 8 J D + 9 W m a n l l 4 T 9 T e X U j K T D 7 a U x z N E F v J R f G w S N X V 0 h H z e M 6 F Y b r j x 1 h n p l I h M W U Y u l 4 r N m 4 h I w L s h 0 6 U F L k q L G R b 1 C A 1 e R v y Z N P h M u I W D A Q k w f 3 4 R q 1 X Z 4 g q v Y d t i 9 u x 8 + u Y D 3 6 E t m z d y 7 5 2 i n R k a + P z + f u 7 d 2 X B 3 c I N + t 4 B 0 O n j w M B U W F s p v m A h w o 8 M 9 b o T H Z 2 K J H E 0 2 0 z A N s N S y a i F Q N R 1 W U R N x a + F q B 5 k A C M C i F C + l x r B q m a h I 5 z X b y M s d S 3 1 T L 7 W 4 n R Q Z 4 a f e A S / l Z S V T D P 9 E d E z 4 v f 0 e K 6 u W J p q f l 0 r V j e 3 8 a a G f / X Q u M 3 J g N z 5 7 K R v Y I 4 G u u n Q C g s n z b s j k G u y n v p 5 u b W 8 E k D h w H M D 1 j c H j 8 f C e q 6 6 g W 2 + 5 i f K Y X I V s V y D e b S r I z s m h Q w c P v a t r 1 1 F e X k G r V 6 9 k m 2 7 y u D 8 0 d N i I o e A a N p M j O p L 8 Q y 4 a 6 I F H D v d W q l F I d S o x Z j X 7 W e r 5 a U X O k D g k s h N N l J Y e T 3 5 + Z h i f t l p t f M w c U E 8 r W 8 0 0 y F 9 t t 7 A d z P d 3 6 4 q F I Z / 9 d C + W G 2 6 C 2 3 z m w O 6 M p w F 3 v H j 0 z q f N B D I V R d d Q R 3 s 7 H T h w U K I L o q K U X Q M S I W Q I N e w A A N I L a h 5 6 2 m A g C n v t m l X j D t w G I 4 I / w + V 2 U R S f b z M E x Z 4 J 8 N t f f / 0 t t v n S W e 1 K 1 o 5 O D r v V L 2 F U o c a o 5 G 6 y 3 Q q H S 2 l J M 2 W k O W l O k i 8 w T g V 0 D F g o J y g M C 0 h l K Z + f z O q v 3 0 w t X T 7 y s J 3 U 6 b Z R 9 H A r S y + W a H E s 2 j w 9 o i 4 j 3 j E 9 N Y n 6 X F 4 a c C n v 4 E z B x D r A N M S w N S 8 g m Y y E O Z d k 8 v N n p / o q K C 5 W D d g i y v r V V 1 8 T T y L Q 1 t p G h X M L Z S A W s W u 4 F g S M g n i 1 t X U y r U E H V C 5 E E s T H j w z 2 9 g / A o E e X N g F M 3 G M P D G o 7 Z w 4 Q H I O m + r j T m Q C S R X c 6 A A m R a h 9 x f U 4 7 3 1 e 2 e e Y t y K C e 7 k E q q / P S g r S R k C g 4 N 0 p b x u 8 E 5 q Z 6 a W 6 G m S K d k d T r N l O / J V 1 U P t x D 8 f z F x F B R 0 V z Z X 5 p / d n Z k O A F / y 4 z 5 F 5 m M a R g q c h y E M R Y j 3 g 2 Z A A x u R q Y W i T 3 U 3 t 5 B D Q 2 N t H H j B n F I D H F v 6 u b e N Y r t J 5 s t Q s a S E G i 6 f P k y u u S S d e K d 2 7 / / A J 0 + X S s B o p B O I J + O 9 o 5 u u u E T n 6 T / f e g n r D p i a k b o P i 0 v N 4 d O n C j m 7 z u 7 + D 0 0 y M F B 1 6 R j W i A e P I O h s D j d I y F I 6 V o E P U y w d X l u W s 1 q H B A Z E 0 X W S I c Q q L u j h 5 + Q Q l 2 X Z Y y E g z 1 Z W 6 / G m Q r Y x k q I V J 9 Z 0 R o h H k h M V 0 l K T p E B 7 s a G B n n G 3 V 1 d d M X K B Y H n P x P + W T 5 x E 5 w S 0 x 9 R U U 4 a 8 M Z P y Q l x L j B M F k q J H J C b 1 N T U w p I I L u B y i n T Y Z d 5 P K H s I j R O O i u z s L F G P D r L E g o T Q I 7 u B S I d D G j r U w x p W G 1 9 5 9 V V a s X y 5 R A 4 Y g e i B + I R 4 8 S j C V Y / P P h P g f J C 7 h a X j R K F Q + w 8 e F X X 2 N E v W x E Q V N K s D 0 m h W o j c w 7 q b D w b b W 6 U 4 L D f s R 9 6 B U Q X u E m S o q 2 v j 3 O s V J A T U w M W q Y B j z c O f H 5 E i L F 9 t J z f 3 + R F i y Y R x m x w 9 T a Z 6 Y h n 4 k G I r I o 0 a I i 0 7 1 e D 4 S z k B y d A Y J s 8 d 4 + t 1 e + e 7 r D 9 N L e I + e v V Z 5 D W G K X s C q l B m + N 6 l 4 w q c 4 V y b r b G + j K R X b 6 y 9 N / p X / 5 6 P U i j R D 4 C r t k w 4 Z 1 5 G D i Y J 7 P R M C 1 j E c E / I 6 e 3 g G q P n m S H n / 8 C f r B 9 7 8 r 7 v I F 8 + d q Z 6 i B 3 n q W j v A a m s + Q U D o w 0 x f X g T i 6 U M B r 9 Q 1 N M g P 4 / / 7 y N D 3 w r f s l a H U q q G d J V B K k 3 n W 2 9 V B q W l x g v A p Y n u W h p G g l k f D s H v y P / 6 Z / + / I X x I s J Y k J K I R Q q y l M v M 5 l h H w 8 N m y g h N p r t K w 9 r m G b a W V Y v 7 5 / u m B E S K i 5 l P v W 7 T A F V T 0 c w e Y L 3 3 w 0 i o 2 P o N z / 6 d 5 o 1 K 4 + a u L F h P C m O 7 a D 0 9 F S q Z X W u q b G Z p c c J k R 6 Q J n / n n j c h K Z m c M i C r r m M i q Q K 7 A d I O 4 1 O I 2 H 7 4 N 4 8 y c T 8 y 6 j d g X h H s u Y P 7 D 3 K j s g Q + D + o T 7 A 2 M L 7 V 3 t F M L k 6 a 1 p U 3 I 0 9 b W N q o g 8 g K N G P F 0 o a 4 H x 2 B r Y d p 6 9 c k a W r R o E T 3 z z H O 0 c O F 8 7 Y z x M d j d T C d P 1 Z P N O T I U E B l l F w l l R F O v R a a G 4 O v x f R g + e P W 1 N 0 V C L 1 + Q R 7 k J w 9 T c 1 k m z s 5 M k S h 1 D B 7 v r E q i 6 3 U q F 6 W q o I s E Z T U 2 d y g E 0 n T H t J V Q k q / e D j i X S a 0 0 k n c 4 l m X R c O c 9 H X l Z T v v v d / x Z p t H r 1 G s r J y R b 7 p q + v R 2 w c z H d y D / n o 3 v u + T n f f f R d F R 0 V T Q n y s 5 q Y e f U 2 y x 9 c 5 E d G C A Z U H j S y d i d v T 3 S 1 R 3 b D t M I g M r y M a G 8 i J g s / F / c H r a v 6 R / J f 3 I 7 Z u 4 c K F 0 q g n A l T q i A g b / d d / / 4 A + c c P H K T M j t G T D s z h 0 6 A g t X r K I e j 0 O O l w / s b S W r + U / m A 6 y k G 0 z 4 B R 3 T H / 7 2 / N 0 x + 0 3 y 7 V j / A 2 e U O k I / B k y J o b f t b U A x 5 1 0 o L K e O n u V y 3 6 6 w v T y 3 q P n v i W e Q y S k L 6 K W T u W I M E q o Y A K d a 0 J h f G R l S r P M c 0 J 4 T G R k l L h w 4 W T Y u W M H 3 f O 1 r 1 B Z e Y U 4 I 6 A i o Q H / 5 e l n h T D H T p w Q Q l 3 z n q t o z p x 8 m Y z X 2 9 c r p E S A K i Q a 7 B r Y W v p E w 1 C A h / C t N 9 + h r Z d t k f e 8 G 8 C 9 3 9 z S Q o U F a g B 2 M g y w n d f R 2 U 3 Z m a H H z q D + g q i Q 0 A A m I u 4 4 O b 4 D p D C 2 j Z p d c d Q z F E F R E T 7 K M l d R X l 6 u d D I g m 9 7 J H G e b M T s 7 U 7 y i r 5 U 7 q C B 1 m F I j + y k + V i V 8 e e N w h Z w 3 X T G t V b 7 c 9 G R q 7 H E G i H S h y A R Y f b 2 U F T 8 s S U c Q T Y 5 k K m v X r G S D e o G o Y r / 4 1 a 9 p 3 r x 5 l J u T J e f j G u b N m y s S D I 1 s x b I V 9 L V 7 7 5 N g 1 Q i r T V z v G B O C C g k i 2 e 0 2 e p Z V K 4 x b 4 b 2 o l W R R D Q s N d s + e f b R y 5 f I p j 1 9 N B B j 4 z U 1 N V F 5 e K e N n c K y g K Y / n B U S H g L l M 4 w H S B N e t X x s S 0 + Q l e C W C I h Q 6 3 F H k 9 i l v Y o a 9 l R J j b D K z G Q 4 R / T f r N d R r D E M M R + V Q e 7 + F 5 m c o y W v l + w O X f V f f 9 J 2 U a P n E 5 5 l Q 0 k V M v + K x z 2 G p M D Y a w o j z Q S a g I N V K a Q l K n c J 3 I y 1 W K h M L k g s 9 6 + J F C 1 k F 6 + E G F S m S R O b 0 t H d Q T c 0 p t k m c T J x Z t G 7 d O r a t X l D 5 F W S u U 4 w W r u Q X i Z G S m i w E h M e v r K x M H A N Q b d D g D x 8 + R k t Y n T K O X 7 1 b I O w J p J W p I 3 F x d L K 6 R n J Z h B q M n g w Y F o A H 0 / h e M z 8 z e A V b + s x k 4 W 1 M S A y F 3 p Z K 8 f y h s 8 J E R d w f S G / v M E t G j 5 W a G 0 6 L J 7 C 3 4 T g N R G R S N n d s E V Z F K r / H R S 2 9 r p D t Z T q U q b l z w o C 8 t G T q G x z r H j 9 f B A q G P v Y C Y B w K 8 X t w B g A g E o I 5 F y 9 e Q C 3 N r b R z 5 2 5 x q Q 8 N u W n p 0 s U 0 K y + P z x r m O p t u v e V G N s I 3 0 a 9 Z o u 3 a v Y / u u e 9 + + Q x M k 0 e K L d h B G B y G L T Z v X p E k U Y G 9 s 2 T p o j G J W 0 C G L 3 z x K 2 J P n g 1 w 7 5 D r A p + L f B D 4 P k S 3 o 6 G e C W B n d X Z 0 h p R u I B W m 0 G / M d 9 N l h S 6 W O t o L O v w + y k 2 O 4 I 7 K R A 1 N r e S M i Z U x P Y R I + T x u S k + 0 S 8 e D a I l l y x b L O N j b V Y i f 9 F M L q 6 y 9 l E L R o Y f N p g V Y Q t 0 2 L Y N j V x f l U F m T m n U b T C o d 5 5 N c T T 0 W i j N 3 s K Q 4 K g 4 A q D Y I L o U k Q m 6 6 p O R k m b k K M k D F g 4 s b I T 5 6 J D l s J U g a n A / 1 6 d p r 3 0 e Z m V k y t Q E Z g B 5 5 9 H f k Z m L M y c + X z w V w L h o T x q 1 C u e R / / s u H 2 Y 6 w 0 v M v v C j T R Z Y t W 6 K 9 M j X g d i H i f f b s W a J e g a C w 5 U 6 d q p X f M V V A q i Q m J Y Y M D j Y C Z J r F a u B J g x q Y 7 T 8 u n U l u T g 4 5 W O 3 d t X u v z M / q 7 + s T q Y 3 Q o 7 j 4 W C F s W 1 s H r Z 6 X K B m X h r v K J V r + d L e N 1 h Y l U U 1 L F 3 / a 2 H Y T 7 m L 5 J B M q 9 E v h K 0 U 5 6 W T n r q m q d X S + h P N J o G D 0 9 w 9 Q s r 2 f 5 s z J 4 0 a X S H v 3 7 p P B X E g r N M q 5 h Q U B d Q e e N h A J v a z V q r L 8 H D 5 8 h H v Z O n K x c Q 8 V C + d i f h T I h B x 2 N m 5 M c H T 8 + C c / o 6 u u v J w 7 D n j / l E s c v X c o Y D Y v G u L V 1 1 x D t b W 1 9 J t H H m V b o 4 x V y 7 V j J U E I w B a F i x 0 2 n G 6 v Q M q 4 X I M i d S Y j i I 6 K i k p W V Z H P w k w l p e X i + h 8 P + B q 4 z O v a 3 e Q 0 9 V B v W 4 1 0 T k l J C U L o v L w c + u t f / y b 3 A u N t S U x U d F h I U 4 a B Z k S m 1 P Y 4 y G N N l O x S O S n R Z O L 7 g / l o n T 3 9 I d t P O I v l k z e z h A r 1 S h j L s j m Z 5 O M H X N W G G a U X X j o B y L X g j I m k l B g 1 q 7 W l p V n I B K f C g g X z R Z o Y A c J g P K m b J R U S W F q 4 s a 1 e s 1 q k D 2 L 8 0 H i g q q E B 4 / N g f + A 3 F B e X k I / J 5 G M 7 C k T b s 2 d v w C Y L N X 0 j L i 5 W E s M g e n 3 P 3 v 2 U P y e f H n 3 0 M R o c d E + a V w I u + H 6 2 B e E c 0 Q k F I H 4 O n k h I g O D f F Q w 4 S z A G l 8 W k x H V / 4 / 5 v 0 a W X b u X P Y 7 t J k 7 R G H G 2 w i f q c G u 2 m Z C e J Y 2 Q + 2 0 e Y a A l 7 E 9 + b z C S C 5 M V Y G I A O D G T F P X t r T z F R d B Y r 0 G a a n x V B H e 0 t 1 D c c R 7 N S H X S y u S N k + w l n E Q n F m 9 M G z k g 7 p c V G S W / a P W i i g S F c 6 W g C n W 8 y 6 e g a V A O S k B h Q 4 d L S U i S P N x 5 2 M H A M P T x m 8 y K b E b I U g W Q 4 l s c 2 F S Q P J B i S l 5 y q O c 3 k r K d e V n F w n q i G L O U w H e T w k a O 0 b u 0 a V i E 7 W R J U i R q J h h U M f B 8 G S A v m F N A b b 7 1 F N 9 5 4 I 9 t X X 6 Y V K 1 Z q g 8 u j 0 c s q 1 Y k T J f z 6 8 j G f B 3 L B 2 3 b k 6 H F K Z y k c 6 v f p g K s 8 j R s + O g Z E b 1 y y f h 3 9 7 B e / o r a W V h p g s m V n Z Y 5 6 P q 3 9 Z k p 1 q r E x T P 3 P z s 0 W d R Y E h O q J E K O l S 5 c E y A S A m L A j Q f T 8 3 D Q Z 4 B 1 q 2 k 8 5 W e n U 0 d Z K d S d L 5 T q j I 6 O p v a d P e 9 f 0 w P h 3 L k x Y U 5 Q r N Q z 8 q I j Q n r 1 w I J Y l g + 6 U C A W 9 x 8 f A a 1 7 e r I A t B e A 1 d B C Q b s D y F c u E S H C l Y 5 y q p 7 u L 8 m f n s V 3 U T J / 7 7 K d E U s C u y O H G B 2 J N B J v N S t / 9 z + / Q s S N H x E h K T w s 9 V Q M x g c u X L x 1 X A i G 0 a g G r X C D 9 e I A 9 e + z Y i V F j Z 1 D R 7 v n q l 1 j t X E M P P f Q T O n D w C L W w 7 a N j V o J P J i m C p N X V N R Q f F y f X A E m H k C L k N w z 1 j H G + 7 i x B T G B E + m p 6 6 u k X h I S X r F 8 r A b W Z S e O 7 9 c M F J p Q m q 6 Z B S W K D H K E 2 8 K B h r E e P h w y H d N K B A E 4 g N i Z W 0 m K F w v d + 8 E N 6 / I k n y e U e k g a J D K o I D j 3 e F M G N S Z 0 D s t g l M H a Q e 3 e b 9 P D w 8 E E N T E 6 C M 8 N O G y 5 Z y 7 9 v h L R I Y l J V d V K 5 l i f x 7 K 1 e v Y J + 9 L 8 / C H l / I F V S U 5 P F d p k I k A h Q K a E a h g K c B v A M G t V F H R i M f e y R X 9 H B g w f p j 3 9 8 k n 7 6 8 1 + J F H L a h 6 m y L Y K 6 B i y i n i K N 8 4 E D h y Q a A t 4 9 q M + I O M F l G y U j 5 p v p 3 4 N s t v h d G U s / Q C + 8 8 L I Q L Z 6 v E / Z p f A x + 0 + h 2 F M 4 y r S R U U b a a W 4 Q b i d L J K l + 4 U d w c I Z K p v r 5 e 4 v h C A U l G o K Z 8 / p b b 6 V R t n T T M B N a 6 M P 3 b y t q V 2 C 7 9 g 9 T X 2 y s x c n p D g d S C c 6 G g M D 9 w z A g Q D l I M R M Y g L + L 3 z g S Y v 4 W G i w a s R z R M h o z M D K q r a x A J E g x E i Q R H p A c D E v a u O 2 4 V 5 4 n e O T R 0 m + l Q Q 4 T M X M Y U e i S h Q a I a X f V c t G g h E + g U v f b G O x K J D y Q b I v S B t X l q y s j l l 2 + l k r J K V o V T 6 N T p 0 1 S U N X X v 5 I W A 6 d U D x y 9 s l z 8 B N i + c J d 6 m Y W 5 o S N G 1 t 9 Z O P U G k u t A S C h j s a a e l q V 2 U w f a B h e 2 p Y C c c l q W B M y L C 7 p A B z 8 c f f 5 x u v v l W c q b M o p a B a B p u 2 k 4 L F y w Q r x 8 a N r x + G G + C T T O P 1 a w U t p O w M o X Z 5 B c J H Q r I S b 5 / / 0 F u f I j U s M i A b y h b B 7 e n v 7 + P m t m m Q f p l D J 7 G x c e J N J g q 4 B S B a r d q 1 Q r t C N 8 D l q w v v / Q q b d q 8 Q Q J t z w R 7 T t k l e e b q 3 C G K C 5 o K o g O q M n I G t r S 0 0 9 y 5 h d z 5 9 M g Q g r G j w U B x Q 3 2 d p B 2 r q K x W K a n 5 H t R N o 8 A J 5 e W b B o g 0 + S g 9 U S V + B G U w L y Y n n s Q g 1 R E O M g G Q U B 3 D y X S 6 y y 5 j K g i v w U h / t I 2 v h 5 9 3 W W m Z R D w k c e + d m Z E l 7 v U C V m + + 9 1 / f o f 7 W S l q 5 f J l I r Z q a k 5 I + e f s 7 O 8 S r h Z 4 a c 4 B A j A 9 9 + H p J F J m Z k S m E C f 6 t U B G h S s K B A c m G V T 1 g a 8 F W 0 x s d S A o i I M I 8 i 1 U w k A m f P 5 n n L h j K Y x k l a q o e q Q F J V 1 A 4 R 6 4 L Q w K w n a b 6 u Z i Z K 7 N z u W T F j Q y Y G w G V F + 5 y 2 H F / e f o Z k V i Y E Y 0 h C f 3 3 o S N D V i g 4 U J C 5 t r S s Q l R G P o F 6 B 6 f H V P l p Q 6 g l e e l i W + g D u a h r O m 2 y + l 6 4 A R e 6 U R q g q b f 0 W d S A p X e A f I O d 3 L h j 5 f q R d y 6 L 1 a Y W V x w 5 o + w 0 O z e N H n n k M c q b l S d j V 3 C p g 1 Q Y x 9 H H s e r r G 2 j 9 J R v o 5 z / / J U u 7 X r Z T 5 l M f q 4 j R U Y 5 R x E I D h h 0 E p w B c 3 5 i + g U g H 9 O S w s Y p L q 6 j L w e r U k i w h W i g J N l X g / V g E o Z N t H j y L g w c O 0 0 K W j i A a U p z B F k L k A g g X S l 0 1 A p e B g X K 3 1 y Q r J o 4 H d D r 4 q E X c 0 d S c q p W 5 U f i + 4 M / H P m I R C 5 n g l Z V V 1 M y S m B z v P t 7 x X I A J d X v Y I y U w Z p O V G C 0 N A B P K o P Z A v z 5 a b 6 J h v 2 o U 4 Z J O k 6 G u b Y D a X Q 5 a m h 8 3 6 s G 7 P D 6 a n R l L s c 5 Y k U b z i o r I F m G l K m 4 A m B J v P B c N K S 0 1 m a 5 + z 1 X 0 w o s v 0 r N / e 0 7 C l + L j E 4 R g U X C D B / 1 + k B H v k 8 a N a R 2 s c h 6 u 7 i N n U i 4 V p K l 7 h u / Y s / e g x B g a 3 d J n g o H + f m n U O d w J I O o e w H M C q U G 6 Y l Z b 4 S G c a F A Y c X 2 n t S n x s x J 9 f F 2 y O Q a I K I F T B 0 M F B Q X 5 8 r 0 I w k V H Y r x f 2 I b E h n m A e w B 3 e k O n C v Y N d 9 E I F V 7 E c 0 + e G q + C Q t H 4 h l i H x 5 h M T f f 0 6 H U m g s 0 e S f b I G J Z W E X S S 1 V P k B U e E d E u v R b L 2 d L Q 2 U H J i H K W m J I k 6 h l 7 e 6 F I 3 A u N d m z Z e Q u 1 t 7 f S H J 5 / k j s Z K x S U l l J I K M m C i 3 V g V C 8 R C b B 7 C l R C q 5 f P 5 K T c t S h J X Y l L i y 6 + 8 J q m Z n / r z X 2 n p k s V n 1 D E d O n i Y 5 h b N F b U x 1 D W j o U M N h Q P j 0 K H D g e B b Y + M H E I + n q + 4 I n g 2 2 Q Y 1 A v n N c o j 5 I j I i V 4 G W B 9 G 0 9 u g P h S g N I e C q N O r y Q m d X h L k W Z i e I q b + z y s / E 7 w I 2 U 9 e n u i V e h m I 5 A U w W Z M E O 1 d 8 h M r e 4 4 a r P O p x p P A W 2 v s l I 6 2 0 d o n J P h Y x / 7 Z 3 r 4 V z + n 6 q p K u u r K K + n W W 2 + j r 3 3 t X u r p G 5 T Z s M E N F k B n F O u p I k v n E d p / W j V e O H f W r 1 1 N V p u D / v 7 8 8 / T p z 9 4 k B P T T 2 I H i Y M C j C I J M J R w J N s 2 a N a t l x j C S a o a C f s l 7 T k + c N A a 2 F E K b Q B a o x 3 C f G 3 H 4 y L F A p w D 7 C g P u 0 c 5 o y k + J D b S n c B b L p 6 a B h M q M j y a X z 0 4 p s W b R j R G G U 9 w 6 M t o / X d W 9 q Q A 9 d o T N T u Y I t k m 8 i d T c y x I l a p j s q s 1 P i P X r 1 7 L a 4 6 A l S 5 f R e 6 5 + D 3 3 h C 1 + k D 3 3 w g x L D Z 1 z o G o 0 P j p M h V z 8 N 9 n X T 1 l W 5 A f s J Q a + s O N O H P / R B S d D 5 6 4 c f o Z 2 7 d t K 6 t e s 1 p 0 L o e w s H A c K j x p O m w c D 3 Q V L C n o N k 0 x 0 m A L 5 B l 1 B x D v + o S P 5 Q Q A D x 6 d N 1 / N y 5 H b R F U 1 F O j B x H R / L a 6 2 / y d 1 n E v s I + H C d Q a U G s Q d O Z O V / O B 0 y v H S w O a 2 u N t F l p Q U a c S C U Y v 7 0 9 3 X S s P Z k w 5 U X H T C b U e D D m v Z s K 4 N n r 7 O 6 l z 3 3 u J k m E + e e n / i D H 4 d G D u g W b B g k j + w b 6 W c W 7 N D D G E 4 z e v n 4 m 5 G 9 l / A s L T t 9 1 5 2 3 a K + o + o 5 F C h c P K 7 l g M 7 m w B a Q W H A V K u + c l M v s z L t V e I t v F v 5 8 5 8 U i B 2 s m x g F r c L k 3 o P R A D j + R d e p j i W 9 G v X r a X W F u W J h F e 4 r O 3 M 7 u n 5 g O r G w o i M W I f Y T S A T J u + 1 u m N H k e l i B Z b b P B O A I M m J 8 f T M 0 0 / R N d d c L R I J g 8 0 I w V m z Z p X M 7 E W j W s c q 3 n h k A m J Y P b r 7 z l u 5 Q f t l S r z e S D H 2 h G B V e A 2 b m 1 q o s H B q U + X H A 9 R F x A 0 m s j q 4 d D H b j R E j n W J l 6 9 Q k C S S k p a d C J F y P a 6 S p X n P 1 l R T D k v D l l 1 + R a H R I Q z g y 0 r k t h R u m 1 w 6 F V 0 I t T I u R g U 4 A r t 8 3 q 5 1 j J N J M k 1 B o o 4 N 9 A x T v t J H L H 1 q 3 W 5 o 5 R C n O 0 I O c E w G S C u N N R 9 i W Q C e 0 c u U K C d 2 B C x n r 9 R o j E K Y K e N J 2 7 N w t Y 0 C J i U k s o Q a l 1 w 9 2 u 2 N q O i R c Y s K Z 2 b c I f T p 2 o o w G E z d K 5 + m w + m U C 4 l S A 8 E k s X 5 r m 9 N G S r N E u d 3 Q G O 3 f t l T T X c F x g Y e 4 W N h 3 C C X G 4 h L P o n i v c n P 3 1 Y 7 1 6 M 1 H d s 5 u H K S P R Q d G R V s m 1 A O C 3 G j H g U U f w u 4 2 Z W z E v C m o S I g d a 2 9 q k s e t A t M I 7 7 + y Q 2 a y w o T Z v 2 S S p n + f O L Z A x K a h Z / Z I r Y u o A O T G J s m D O b M r O z m a b L V I i I Y L J B C B p J i I 2 / v i n / 2 P S T t 1 e g d P i k n W r R A M B z k Q 6 6 z N C O g Z D L 2 A 3 l z u S l 1 9 5 X T o X j P / p 7 S p c x f K p W 8 L n l L B Z z Z T s x J K R Z s k w a o y K m M m I 4 J 9 R V t n B 9 g z r 9 R X t F B s V Q W 6 X m 9 U t N f C L j K s o m X E + + p 8 f / l j S a S 2 Y P 4 9 V G x N L n i M y R w h e O 5 j z p S V l l J S c J M 4 a T O 1 A 3 B v G q P T p E 4 j W R p g W I j U Q z W 6 3 s w q t t 8 J J A I I e P X p C 3 o f o 9 s k w 5 B m S Z 2 X j 7 9 i 9 Z 4 + Q O A d Z c q f Q 6 e F 9 p 7 q U S h b r 8 N P f n v y l Z M z V V c 6 J U N t l k b A j D A o b z 8 c 2 V F + k I n j 9 j b c p f / Y s a u s d J F 8 Y O 2 G + 8 0 Z + X d h S m B o v P T K w 9 5 T K G z D T E c X q z N E T r V R U m E K Z G Y i h s 1 I i F i 0 7 2 U U 7 d t e S u 1 8 Z i F 2 D Z k m T Z Y q I p m 1 b t 9 A v f / 0 b u u / r 9 4 t b f Q t L H g T F z p 4 9 m x Y y g b a / s 1 O S U C J l W V J Q H B 2 m 4 i M j E 7 x c G A h V + Q C n B p A S U m M q r n w A E w H T 0 1 L I N d B H V 1 9 9 t a Q Z e 4 u v D Z 3 D Z M A U D h 3 x k T 6 J F K m r b 2 C J 1 z c p q Q q S M c W D Q i 5 C A P s J a j D m h m F R 7 r z E 8 E a f T 6 0 r O 0 / w + 9 D j 4 U I Q + C j V K F L N R I K 9 s 7 e O Z m U j v / c w D b L K X 1 i U L v X V W 3 J p 7 u w 4 i o i M p A i + 6 x A i + H W r r r m N G r w 5 t G D J K r r q i i v p r b e 3 0 2 G W G s W l F d L Q E D O 3 + d J N t G z p E n K G m H 4 B j x / O 8 8 u n n R k g N d C h I X b w T I B F E R w 2 C 0 v S C p q T P 0 c m N m K q h s m g u g Z j f + 0 I G Y a 8 J n r f N V f R 9 u 0 7 q Z b V V y y g M N F 7 H V o f g d T P w e 0 D q h 4 I B a m M M b b B / l 7 t 1 f A g r A u u 4 d 6 g M f S z f X o x S C c g L s Z O h 4 p b q a 6 h h w Z 7 + s n O 7 Q T L l j Z 3 D 1 N 8 s p I E O / f W 0 o G D d Z Q W Z 6 G d e 2 p Z T R k m f + o 6 W n n J p S y R F t F P f / o z k U 7 3 3 n c / G / T d E i k e y q Y B k N 4 M M X V Q E f W p D 0 a E u q 8 4 h h m 8 G L x 1 u y d f o S M U 8 B m 3 3 f J 5 y k h P k d m z O 3 f v o 5 2 7 9 o S 8 B m D I O 3 L 9 G P j G + z / 2 L x 8 R G + i h h x 6 i / / f D H / E r o X 8 j F r y e n + a R L q P b 4 O 3 T I Y P V / H l Y 0 A F e x V B t 7 U I V y 6 d v u S N s S V p S u f G h o T T 3 R 1 D n 4 M V h P y U m R V N e T j w 1 N v Z S x a k u i r a b K C H e Q Z F c I z g U v L C y H R X r j K B D x 1 t p 1 b I 0 G j Z h o W m i x m 4 z r Z y X w S q g W l E e N s 7 C R Y v p f / 7 f / 7 J K s 3 k U O e B M Q F A t B m C R 3 A T 5 1 5 E 8 B h m a A N x X k G b 3 7 r 1 k Y Q k k k o y P Y Z I g U p 5 h a k d j U x P 1 d v f S n I L 8 c Q k 7 G a C t I V w K 1 / p 1 V l k / / a k b t F d G o 7 H H M k r t Q 9 Q 5 Q p I g W S 7 d s p n e e u s d G Q D P z s r g Y y D I i A f U a v I x m U z U 0 G O l h m 6 L R P p H c R 8 A 5 Q b X j c g K D G B j M i b s z e a e w T F t 7 Y K V N w 6 X h k 0 0 z E + N F p 3 / 7 Z P c C L h R o c E Y G 4 1 x e y b C Z m X p 2 z t A x 0 r b K T n e T g u K M O 8 J 0 x h Y z W L J 1 d P J d k / s S G g P l t G 8 t E C 5 k 9 G o o M p 8 9 3 s / E M P f Z L Y y E U r p W / / + D S Z F t 8 y N W r x 4 o b i 3 0 U M D m N m L Z J m I H J A p 5 t z Y k C c Q n 4 P s R I i R R C R D Q c E c s Z t w H M l S N r P 9 c b a E M k J U z 3 G e m b i / K 5 g F Y C A D i 7 p t n j P a d Y 6 c F l B t f / H L X 9 N n P / N p / l 3 q m v C Z L x 9 z k 8 W h p p L g e x K j f L Q i 2 y P b C E + C V x T e T t y L I 3 V I M R Y e h I 1 Q i d F 2 S o 0 C i Y Z p V z 1 W h h i 5 e T p m O q F 0 R L F 0 a m 7 q p R P l r W S 3 R d C 8 w i R W T a J o 0 D P y + z x D b s q M 8 9 P S H O 2 A B j R 0 j 8 d L X / z y V 7 j B F L E 0 2 E A 7 t u + g 6 6 / / J 7 a v Q s + e x X 2 D C g i J p C 8 p i m P w B i K y H 4 0 Q w O d C M m z b d m n g 2 L k G P I G Q X n B + v F U y S E l Z a l U P f B u i H 4 K B 8 K i f / e x X d L q 2 l u 6 7 9 2 s U H 6 f C j g 4 c L q b O K D X h E Z d q M 3 t p c w E i 1 9 V U D u S y 2 L h x v c x W O F o / d l 3 k C w V R + b T t C w p 4 w 6 L Z s M V g b k O f 8 7 w 9 0 O k A 5 J W w R 9 q o I D e W C m b F s T r X T n 3 9 H o o x S i d X E 6 V a m 2 S A 0 j h x D 0 S A 4 + Z 9 7 3 s f r V y x n H 7 8 k 5 / K Y C 5 W + 3 v 9 9 T d o X h F S h 4 3 u e H A v 0 V M b B 3 h x D O Q 0 3 m d E V j Q 3 N 8 k i 2 Z i m g a V O o U e F S r J 5 N s C 1 Q + X M z E w X 5 8 d w Z C Z 5 / O q 3 4 T J C z Y 3 C N W K g F h 3 s I 4 8 8 y u p q B O W z P W m P s N D C 7 A g 6 3 W W l F a m t 4 o I v S F G h U o j y S E t N p e L i M k r F K v v c S f c P j a i M F x K W T 9 / K h M I 9 v s A F y 9 R E M a F O 9 0 R T r + f i s J 8 m A x Z s h o c r P d n O O n 9 0 I I G L d X i Q N i 9 w y D y w X T t 3 y 5 R 1 k M p I C K z + h 0 Z 4 + b b L x f Z p b m q k F 1 9 6 m d x D H i b V y J K j Z w L k C 8 T 0 D A T X H j p 0 V G Y c I 8 c 6 J i + e a b R F K G D l R 6 i Y m O I B 2 6 5 1 w C 6 r d A D j E U r H n P z Z t J q J 9 c P / f Y g l c b L E H W J G w t w 0 k 6 S T 7 j G n U 1 u / R f K e Q 0 L p a a t x b + z R M d S P m 6 u 1 t Q t Z w h Y p k e C A 4 U n U i R X E s R G k 3 V 0 s 6 l 4 w 8 K v c F M E 9 q L Y P C T T U T s e P H W P p F C W N C L N h X 3 z x Z Y l 8 Q G M 3 A u t S I W / 6 Z V s v p T l z 5 t A H r 3 u / e u E s g P c X n y i l M r a v V q 5 c J g l a s F g B e v x 3 C 4 y L d X Z 2 y I C z j i F D k L k 8 8 k k e c Q L b h z / 7 y U M S / f H b 3 z 0 h k R q w D S G V o m w m m V Z / o s n K x 1 i 9 5 W N Y z K G s r I J s P h V 8 G 4 7 C r T n U 4 f N f Y B A j 9 x 5 W D R f y o M v 6 B 0 K 6 o 5 t 7 M 7 9 M 4 9 i 4 K F G S Y W 5 n 2 + g Q 2 w I I A b r i i m 1 y j 5 5 9 5 m 8 y F V 0 H 5 g B h d f j e 3 h 6 6 8 / Z b x D Y x A r c S q 3 l M B Z A e s L X g u E C 0 O h o l V h b B n K b x U o l N F c g n i E m P I J Y O e D m N g A t 8 P D e 7 D n g B r 2 A b D 7 G K i O h A 8 k / k 5 l u p L Z w t X j + n P j D t l w X i c I + C 2 9 u F K q z y 3 R k W G y q B D f V B 7 l m a B 5 G r 2 n J O v E w z B V l O F 7 3 y 1 4 c p 0 t N A W 9 c U i M c P E / k g I Z A / D x 4 4 q H y S b C U r S 4 J L M X X e y Q T A e V B v O r n B V l d V S + O B e o a C q f D F x c V U W l I q i T k x H 8 l o M w U D d k 1 8 f C y 1 t X e o 8 R s G b D g k m a l v q K c u / n 4 k R c G s W Z n 4 y d + l f 5 7 L 5 a Z d u / a I h w 2 Z Z H V P I w B C H z 1 2 n E n V L c l d 0 G E i 3 1 9 T n 1 V U X h 3 D P j c 1 V B 2 V T g E 5 O S a 6 V p A I 0 B c 1 w C L Z N Z 1 w a p n Y B o + k l G i 4 4 X 3 y m 3 E v O t 2 T i L / z h L A N 7 C J n n N s U r a S T y P 7 w 3 I B w w O p w U l 1 t H a 1 f t 4 7 u v O N 2 a m 5 t J 5 f b I 5 E Q x h R d k B r H j 5 9 g G y R d 8 o E f Z u m F H H 1 Q A 8 t Z t U F W I z T Y n T v 3 U F N z M 1 W U V 8 q 0 i w 0 b L + G G X i t j T u M B H d i / f e U e i o q K E U + c E Z g 1 i x w Y m A X w 9 j s 7 a P s 7 2 8 V T h 0 B c A M 8 M q c q Q 6 B 9 E 0 h f U x j N F 3 v O T J 0 / S w g X z J V M t s u R C 0 m L + V V H y a F W y 9 d R x V j t n y + 8 8 d P B Q Q L 0 d 5 s + H s 0 r a R h B + 9 f C j f O 2 K v N n 6 R E U + b 8 8 p G y H X O t b h w v e F a n M X o o R N Q v m 4 A V W 2 Y / w J n i d V g I l 6 q Y s F 3 Q P D 9 L E P X U Z W 8 s r E S n j t v n b P f R K u V F g 4 V + t g V M O G X Y C 1 b J G y G c Y 9 I s O R G 3 3 1 6 p W i U q m S K O M w q S n J s g / p B o m A 9 y X z M a U C j Y b X O 0 x v v v U W O V g i u V n t S s / M Z E m J M C b 1 O p 4 D E q A g V / k s J i 6 2 s U o 9 1 p X C M q m w 8 z B f C a E / k G i w u / b v 3 y / f j 3 O R E F N 3 r G C s D B K t q 7 2 J X N a U w E J s W 5 f w O T a 7 O C z g i M F c L K x W f 7 K 6 m m r 4 N 2 L g G l m e E B q l O 0 n e 2 b 6 T X n r p J d p y 6 R Z K j B 4 e W S q H 7 1 m E x U c R w w P c S U S z h A q T l + 8 z T C i N X B e 0 n G p z i N c L Y y U 6 o e S 1 f w B C A c l R H k q M Q T 7 x e d T B q t W + f f v o 2 m u v p d / 9 7 v d U W V V F S 5 Y s E a P + 0 O E j r P Z l y I Q 9 E A P q F e w c q G I A J B b m Q 0 F l A 3 l k 2 U w G z g W p j h 4 9 J t M n 0 N v D n s H a T L j F c M V f e c X l Z I 2 w 0 1 N P / V m S b U K 1 Q w c X 6 Y i U c w A 0 Z H w m J B o m 8 W F S I 9 Q v R K d D o n R 3 9 8 q U D 8 z O n T t 3 r p B b z 4 5 k B E i D Z C r 5 a T Z R 0 f D 5 c 5 J 9 9 N h j T 8 g c L L i 7 k c 4 Z A 9 a w J 5 H 1 S C W A c d M B P t b c 1 C y 2 I + w 9 f F d L a x u 5 r a k 0 6 F f 5 z R H L O M y d R B R 1 S S f R x Y S S 9 n S B C x P q L p Z Q o V 4 6 v 6 W j B / 4 Q R S i z E A r p l 1 X 9 j 4 A h n 5 k y W W X B w H a k w 0 a X X b Z V G j 0 W w k a P f / e / f p G W L V 8 u S 4 8 i V Z h + X x B C p M 8 h g 7 s Y S T M x V R 2 S T C e T D t h b 8 J T t 3 r 1 P G v P J m l O s D n k k e Q s + D + p a H N t l i G K H B + 0 P f / g D f e C 6 6 + i r X 7 u H t m z Z w m Q a b d c i q g X 5 H h D 7 p 7 8 f 0 + 8 x f w t S C Q S Y C N G s 2 n V 3 d V D b E N b V V W 7 z v z 3 3 v E g n 5 L J H 5 D g 6 D 0 T N A y A x y A r P H t a L i o m J 5 s 4 h U Y J z O 7 o G 6 L W X n q W s e R v 5 T B V h g 7 l j n o 5 K 6 V x 6 x D 1 / 4 Y t I K N 6 6 4 O j s 5 Q v Q C C W k Q v 0 P R C j E t W G p H A D q G i I l o P K t X 7 u W U t N S a N u 2 b b K a x e Z N l w Q a m B F I s 4 Z Z u 0 u W L O R G N v 4 6 v G j 8 6 R n p / J m p b H P N E h K o X v 8 A t b N 0 g 5 0 E 4 s H u u f F z n 5 G 5 W B / 5 y E f o p s / f z G p X j S z m N h 4 g o Y p L S m U K P g g 9 2 b O D t M P 5 z q Q c U f u Q U g x T V Z A F F / k j 9 r K U j o y M F t X V C H Q G k N C 4 d v 0 r y g d n y 9 y v q A Q s n 8 M H + N 4 h r G t l Q R x 3 N P 0 0 o A 0 g X 2 h Y P n M b E 0 q R 6 4 K W T t j L O q H 4 L u n E U j d M / l z 0 A K E w Q f D t t 9 8 R o x 2 R C s i T n s N 2 S y L b I n G x c Z K g M j j z E H p j B M d i 0 i L U v 8 k a M s K P E P 2 A B g l y Q h V E J l s Q E R 5 E r A w P m w c 2 m w z q s j q 4 b N l y m l N Q Q M l J C f T w b x 5 j S b k o I L G g O s J m g s s 9 O y t L b K S p d I Q 4 B 0 M A p s h U i r S Z K C 1 G O R W w U F z B n D n 0 x h t v 0 Y 4 d 2 2 X Z m 1 U r V / E r y p b E b 4 X a q s P n N 0 k 6 b J A J w P 2 A p I e 3 M C s G E t h D / U g 9 g E u 6 w C V s v m r c g J G i R L b a 1 k 6 4 y I H f W V r d J I s L w D u 1 Y c M l t G r V K r E T Y J z v 2 7 2 H s j P T x U V u B O 4 T G i X y R 2 T n j C z t e a a A 6 g g 1 D a v V Y w E C O B q w M g Y A R w M W 3 C 6 c M 4 u J 4 5 F o 7 p O n a q m f r w 3 f d / J k t Z y P 5 U j h n p 8 q V H y h i f p q 9 1 F S 5 M j 4 F A B 1 8 s t f u p u l 3 R o h P d K D 6 R h 0 M U F Y h c O Y Z V 2 3 V Q X Z B s A 3 E u 2 G r x n 3 x m x S 6 m y 4 Y H r r W E V Y m n D V a f 7 h Z q v E a p k t E V o N 4 1 c Z w L g 5 F z P w + z z d p 2 l N v k U G N / V 1 b + E u h i M B E Q Z Q c / T G g b G d r u 4 u W X W + t a W F 1 q x d L a r a u Q L c 7 r j v E g t n A J 5 H G 6 u G i K t j P U J W G 0 Q I E B Z D g H N C 9 7 5 N B R g w h r e y 3 2 u j 4 v Z 4 y o n H 2 J F f B n x z E n w S g W 6 3 + q m 9 s 4 9 J Z R f J i m i I 3 d U k + e W N 0 O 8 L 7 i M k 0 z B S A X D Z k N v L q m w X 9 d k n X n b n f M H 0 d p g I V X H K o x H K x k T S i M U P D 9 M W Q K y L n V A 6 t h W 6 R C I Y H Q A Y R z E 2 1 K a m J m 3 O T 7 I 4 K K K i o 0 X C n E t g 7 t T h Q 0 f Y J l s k i h b y 3 h l 7 e j w n S J h v f u v b E r F + 7 b X v p 9 m i N o 6 W o O M B 9 t a O 7 T t l X O q N U j 9 F x 4 d 2 Y O A r z + j R a 4 T C E j c g V F H y I H U 1 V p A 9 8 9 2 l Q T t b h I 9 Q N U P c / Y 2 W U G h E I J c x C 9 D F j L 6 e D s o x l 9 N A / 4 A 0 Z J X b Q U V Q 6 8 C s 2 r 1 7 9 0 s W 2 c k i H 9 4 t M B A M V W 5 g w C X j X H p 6 N y M s V r v Y N L f e d j s 9 + J 1 v y 1 p Y X / z C 3 Q H P 4 0 T A + x B 9 b s 3 a Q D 7 r + I 6 U M 4 H Y T t w B 6 Y Q y 0 x A t T e 2 h D h q b L u B C w G w 0 q C 5 k w b g B 9 F 6 E v + i 2 l N o G v / 8 x p B O L a I k u g C c O a y 7 t 3 3 9 A B m 4 x T w l S C 9 E J G N x c w Q Y 6 c k w g R / n 5 B A i N H O X 5 + X l 8 X a E D Z H 1 e N 0 W z O o b l P x G I C n W 1 r X 3 i d Y B 1 o K N E Q s 6 8 t H O 3 N q 4 / 0 H 5 U 7 T T 1 C r l C t b k L U c L m l M A X w 0 0 s N w M 3 R Y x K b K u b 8 4 + A O L u H c r I z Z X 1 c N D S s 3 N f Q 0 C C u a 8 T J H T h 4 S K Z 0 f + 3 e e 2 U 8 C g G r h 4 4 c k 8 H Y 8 4 m 4 + H i Z + Y t Y Q j 0 c y A g 8 H 4 Q 8 r V m 9 n G 6 6 6 U Z W Q 6 e 2 V A 4 c D 5 C 4 G H + C h y 8 h c m p B v O P B a h p p M + i A U O c k W c l k O 3 e 2 5 Z m C 2 3 U I m l 2 A E h / H X 6 3 1 K q o o 6 a S X f w T M T n N I f F x p W b n Y T R j Y R O Z X h P S s Y p V r 3 d q 1 s t b s J 2 / 4 O P 3 + j 3 + i e + 6 5 l + b P X 0 C n T t d R U 3 O b 9 i n n D r v 3 7 J c a M Y X w 4 C E g d s e O n Y F Y P z T a P g y e e j z U 2 N j E + z 7 K z k q X 5 z g V w O k B o g K L M z y 0 M s d D m / P d T C y / 5 J e Y C o w a b 0 l p C 7 c k v c 2 o N h R h 9 p O a W z i 2 z V 2 I Y n r n e G V Y W m 9 P n 5 d q G 7 E e l L K h M F K u n B N c N D s K 4 1 I X M + w W p C R 2 i U M A g a 1 o L F g W F M Q K 5 T 1 7 6 e V X 6 d V X X 6 e 7 7 r q T v v 2 d B 0 W i / d u X v y D 3 S t S c d w E k j D x 6 v J i q K i t l P a k + t u s Q x 4 c 5 W Y g d h B o K l / c Q k 2 m Q S W W O i K C 8 n G w q K p q r f c L U A O c K v J d 6 6 J Q R a I g D c I 1 3 W a i 2 S z l d k P F I T + 6 C J V j h O g d A n r a m D o S s U 3 S s T d 6 L 8 a f V W X 3 U 6 / G T 1 3 b u 1 M o z g e m d E + E h 1 J B n m C q q B 8 g s X j 6 d U B b N O T F C q P N p h I c b S I 2 l r z k L + x F G O 6 I T E F O H x a w l v 3 i I 3 4 8 1 a O E a d t h s d O D Q Q c I i Z d 9 + 4 N / 5 n n F / z V L k b I D O 7 D e P P M Z q 3 G o J J 1 q 0 e B k t X F B I V o t J J B P C e u C 0 g L 2 H 6 H B s Y 8 k Z O F N C B d + O B 6 i Q W N F + z Z q V r A K G f t + r 5 Z P Z i i y R + H 5 h k e v e T k w R 6 a W s T C d 5 u V N Y k 9 N H n e Y Y 7 b w L j 7 C J g A g r J h a q 0 W 2 p I b I 1 P V g K 7 8 u N E 3 U i L J w / 7 7 B b R h o / y I A I h s W L F 0 v c W k N 9 o 8 x H C o U P f f A 6 + t x n P 0 k f / d g / 0 9 I l S + X Y 7 x 7 / P X 3 9 G 9 8 k y 1 n a V 9 1 d n b R m 1 Q r q d Q 3 T j t 3 7 + L 5 7 t A S W F s k Q i 0 F g R M b j e c D b W D W Q T b l 5 s 4 R 8 M l 1 i i k C 0 B g J c j x 0 r 1 o 6 M R p 9 7 8 g 4 0 4 I j g d h L p d F B 6 a h Q N 9 L n k W F f n 1 B w k 5 w t h s 6 E Q t 6 d 0 X / Q 2 O o n U j Q K 5 l M O C i S T H + C 0 X I Q a 9 Y 9 U 6 E A u L X 2 P i 3 k S u a E i u C I u Z b v j 4 R + n + b 9 z H D f Q 4 r W W b K w C + v 1 O F W g / q G G V l Z 9 H y R Q X 0 s 4 e + z 0 R d Q q z l 0 b P P / V 2 W F W 1 t 7 2 L 1 r 5 0 i t b h C D P K m p i S K v Y c F B M 4 E k H C I / W t q a l b P 2 I C 9 k 6 x w C H C L k P c p U v l Z / c R i 5 0 x q 3 l e D 3 a H b 3 I U o 4 T V S 5 I b 4 R K U A o V D L t h z X i n b q x Y b l W W 7 K i R / r Q d O B u L q p R E L A c 2 a L s N A D 3 / p 3 y Q 4 0 7 B 2 i s o p q O n D w M O 3 d d 4 h s j r F j S U b A N j r O t t P C h f N l M B c L a 6 O x m s h H D / 7 3 D 2 n e 6 m v o 5 Z d e p C e f f F L O g 8 M C A / L R d i V d 0 9 L S Z f p I K G / g R M h i + w z O j Q M H D m l H F J m Y H x N C b x s B j Y Z r b N u i H G Q z I T Q q v E 2 a + 8 N Q P L s w B T 4 H R S Y m l V + V A J F w 0 7 T 6 Y k R S 9 P g t B w 0 a D T 2 4 9 5 4 I m A K y Y P 5 c 6 Y A e f / w J S R h Z V l 5 G t 9 x y m 3 j W T C G W n 0 E 4 U 1 t b q 0 z J M A a f 6 k A y y f z k Y f r 1 r 3 4 u K 3 4 g r v B r 9 9 4 v c 7 f S t c B W z H 1 C g s n X X 3 u D 6 u r q J G o 9 e A Z w M P C 7 T j A 5 E W 6 F U C a g r s t K P S 6 0 i o m h J B M X t A + Q C S a D 1 l Z i 7 T 7 q G 4 L s D N 3 e L k S x f P a O u 8 M S b Y 5 i t 5 u p s 3 u I t z E n C q u H Y x o H v 6 A 5 I 9 R 0 D n 5 Z 2 7 5 Y g N X 8 c h P G t z v Q Y G r Z 4 F c R 4 C o 6 A g s 4 Y 6 A X T g G 4 n y c C J B X G e 5 5 4 4 v f 0 0 e s / Q r f e f o c k x 7 z u A 9 e K 0 w c d G K L a d + / a I 6 S q r 6 u n C J t V 7 B v M s s W K 9 g f r b O Q 3 + c n i 7 Z E x s Z U r l 0 n E + a b N m 8 V D h 8 m R O j C r N j s n W 6 4 b W Z M w N Q R z n H Q J W 8 P q q + 7 V w 2 + A S 3 7 x k k X y u x B y V d p i n X A p I 3 w u m g w 6 i x H t B Z o N Y v g U q R A t M S v B Q x S T I N 7 I 4 L Z 2 o Y r l s 7 c z o c I E x I Q 1 t w 4 I W R R p d B K p q 1 P 7 s q X e o B 2 b 6 d D n A o 3 3 U 0 A Y 2 C Y t L F m K i 0 v E j Y 4 o i n i W E P C Q Z W R k T G h f o f H C w f H + 9 7 1 X P K d W q 4 2 + 8 t W v s O T 6 v b i t M S V k 7 5 7 9 t H r N S p k U i H O h a i H s q L 6 l h 2 p 6 Y i X y v L 3 P T 5 W l x + j y L W v I Y X f w 5 5 g p w m q R 7 L f B 0 K e G Q G q 4 B l 3 0 w / / 9 M V 2 2 b Z u 8 F h s T I 6 u 3 w 2 6 S W c f 8 2 3 S U t 0 Y E X O T j Q 0 l q P Q B A C A T p x C R C U K y Q i + s s Z z / 5 H G o 1 + H C B C f W v Y Z m x i 4 L e q a G p j 7 e Y R O h 1 + U 6 g M R k J h v O k 1 u 7 S x S C p o C 6 l I W x P / a S Q Q M N D f g b M W U K u 8 n n z i i R q w s 4 S C 1 P k s U 4 U p M l k w I x c Z G J F P n Q s 5 / k h l l J / f / 5 F b v y R d J o l B x L s w 6 m A + U j W h H w 6 2 R 1 H P U 3 l N N B Z R z 6 / h X J z M u n + r 9 5 J q W w r 7 d 6 9 R + Y u j f c M Y E c h 7 j D a G S 0 S c N + + / d T D 6 h / U R a h 3 o n 0 Y 0 D 1 o p p L m y X 8 D i y W t Y s k k a p 5 u E j C R N G k F F 3 p W r I e G H T F 8 p m o 3 4 S i m 7 c X V 6 m r D h C P H m r n H N q v x J 7 1 g H A q D v D I e x W q g V o N 0 O u F m K n D b 1 + X 2 0 7 / e f R c 9 / O t f y O / x e r S s l 1 M A 1 J + O z k 7 q a O + U X H V n B O 6 U k D V o x c b r K I 8 l J N T H 7 T t 2 0 c Y N 6 y k y O o b e r F T j P / g O 1 0 A v R X b t p f V r V p D N E S m z i n / w / R / Q p z 7 1 C U p g M m e k p U h j N g K z b i H t o P Y h U P W R x 5 6 g p U v g I j 8 u O Q C v / 8 i H h Q T A s c Y I a u 6 d P A g a 1 6 K I 5 F c S C e T h z 5 a A W K 4 x o I 0 B X d S Z t k Z K K V C 5 0 8 O F s D o l U O L j s H L h 6 J 5 H 9 v X a c E P 5 D / 6 r 7 R m G x K h h m p v i o U 1 z 3 P S n P / 5 e e n O X e 4 h u u / U O t j F U e q 6 p A G M + B / Y f Y v V p 9 D T x K Y H v 2 2 c + d Q P V V Z 8 g B 9 s 3 m M S H e x n B 0 n C Q j f k t c 1 y y u B m y C b 1 v m Y 1 W L V 9 E 1 d X V E h a U m p J E X / z i F 2 T V w V / + 8 t f 0 4 5 / 8 g k 6 c K O U O Q Z E C U z s w 4 x j 2 F H 8 R d 4 Y W u u l z n + K G 7 q V X X n 2 V b b C V 9 O B / f l f G t H b V 2 K d E J g U 8 c P X M 9 X Y y q o 1 w Q b u J s g y S N T E 3 Z B u 7 o G V H S X g l F C I E 9 h 9 q Z C k U Q W a W T o i Y g J T C g 0 I Y E m p d Q g U m I E J C Q S X E B 2 i q 4 H R G I R M p L 8 g J g d / 9 o 4 d + R v 0 D f Z S c l E x O t j N g 2 1 y 2 d b N 2 R m h g y R q s 7 7 R 6 N R L q n / l v f / 3 4 A P X X 7 a O s t H i Z z 4 Q B W 3 0 F Q 5 e W d x x O E x 3 H T x R T T n a 2 S B 4 A 2 g F e / d a 3 v k N f v + 8 e + t x N N 9 O j v / m l B P T C F R 4 8 X R / A d f 7 n f 3 2 P c v L n 0 Y 4 d O + j y q 9 5 H + c s u p w 6 2 0 S Z 2 k 2 O u k 5 r v J G q d J q G G m a S + Y U i n E Q m V E 9 1 J i X m z z u q e n E s w o U 6 G l V D A n n 2 n x a 2 r h y A J o a D y a Y Q a U f 0 U o Z T q p x r B d C d V d r y X 5 q W O P 0 a D B a t j Y u P p y J G j M s a D h a E x H r R o I V b V G A 3 0 0 n v 3 7 m V 7 a p 6 4 s M 8 G f 3 i l g j Y v y 6 L M 5 K g p 3 T a 4 w I 8 d O y b J W v A M A u A 3 H z 5 y n I l U R e + 9 + k r J b I v 1 g I 3 o c 5 t l w e n 2 f j O 5 v C a y m z 1 U t v d Z S k u M o 1 d e f I a u u / 0 h / k 3 a y S E A K a S r e Z B C c D y I y g c i i c q n V L 1 h L s v S + 8 i c q r L L h h P T w h i J i o Q r V 4 l x G b D T i 3 Y s c B x e H h H 9 S v w L p i + X q C j V M y G Z g L z c H E q M j y F n l I N m z c 6 T Y N Q 3 3 n y T u r k h D + n L c 2 h A o 0 K G W Q f b N G e D o 9 X d 5 H X 3 M 5 l G 8 u 5 N B u T T S 0 1 L k 2 Q u o 8 D P Y N m S R f T h D 1 5 H J c W l N K d g x J 7 D k j O v V T h o 9 y k b 1 X d b h E y A e z i C Z q 3 6 M A 3 Z M y g h R c t W N A 7 k G W v P W + b J g V B S I N U M 7 Q P H e L v N G 5 5 g 2 G B M C 0 L N y k u U n k d 6 I P R I e p F j q l Y 3 V N / W B o B 1 U k 1 D F K R 4 J W f C V I E Z s i l J C b K k z I Y N G + i u u 7 5 A D r u d 3 E N e G t J W 9 M a Y E X L v n U k e B y N O 1 z b Q t r U F 4 m S Y q m q E 8 z I z M i T 1 8 9 i Y P b 8 c 8 / J z s 9 k d t L / W R q 8 z k c p b 1 M o q 4 y E u a y F t v v 4 e b W 8 s F I m 0 5 6 8 9 b 0 U m r Q 0 E t Q 8 H S 7 6 Y K U 7 F P 9 + Q Y O Z w l 5 g Y O C Y 0 k u A m G X s g r v W b K c d k X + u l 5 H j Y N d Z R k M b g H a L c C c K K J g L W q 1 2 x b D F 9 7 F / + m a p O 1 t C N N 3 6 e i k + U y O d K 8 p b c b L l n Z 4 P E t H S q b 2 y h 7 3 z n P + X G Q 8 W e C u B i h + P C F b T M D Z K r u D 3 D 1 O O N E S J 1 D Z r 5 u W g v T o L Q h F O a h y p K O k F K B U s k e e 6 I r J G 2 4 q N 4 u 4 u v M W J U m w p X s X z u D o x D h R f o B V t a e r g H H u Z t N Q a l H x 9 b K 2 d E 4 J j s 4 e l o 4 1 V h B l z g j t b t F B 3 t k E 4 A r u m z A b I K J X K v u / n S L R J M 6 o y O o i g u S M a P a f E I + c F n T / a b k d U V 5 2 A M a J g l 3 N N / / i P d 8 9 U v 0 v 3 / / g A T y k z p 6 Z l a w p f x m Y C 5 U l h E G 4 u g 6 X b U k X o b V b Z b q a b T R m 6 L y v z 6 b g D y 8 B + p V W c J w q D D 1 L Q T X S K h B D Q Z 1 F 6 K i z Z R L N t l 0 w F M q C + E b W D X W B L i o 6 m h s Y s 3 Q Q x 9 Y F f z 5 q H g n 7 Y t b 5 F 9 v K x 9 R u C Y b I Q N i B j Y u i J D 1 o p t a W q R O U 6 Y 1 3 S 2 i G L i R L O E A C I d W G o m V S T G G 2 + 8 I + s l T R Q x 0 d D a T z t 2 H 6 S 2 5 n q J K K / q d N C q R f n U W H d K 8 p c v X 7 G C b r r p 8 y J 9 s P g a M r G i w Q Y D Z F R E 8 k s 4 U U 2 H R f L j D f v V / T 4 X Z I I E A q d 1 S S Q a C W r e F 2 L h u J B K k U s I p x F q 3 n w M G k M N 1 t p C G M u 0 s K G A S H F M G H s e 1 F q R G 4 x a b Q f E v l 5 0 d R E 3 H Q 8 m j E B H i 0 a G M K G C w j m S 7 w 6 O B l z n 2 Q A 2 y r 6 9 + w N O A X w O F p r e s m U D 7 T 9 w U M a J p H c P A r x z O 4 7 U 0 v o 1 y 2 j d u j W U k p p C c b 5 6 8 k c 4 q X D B U t p y 1 b X U 1 t p C n / 3 s Z 0 T v 7 + z q o a 9 + 9 R 7 C W l 3 w r g Y D i w A U l 1 T Q G x U s m d r e H Y G C o Q i l S B X 8 f J W k U u 0 A 0 R A j b U N 5 + q w m X 8 j r D R e m D a G A 5 C R n 4 I Z h n G F Y i n Y T 5 Q a r G 6 t I N l L k 5 o N M 8 g D U g w n V y C 4 U 9 J X 6 Q K x 1 a 9 e I 1 H r r z b d Z r W 0 J Y d h P D L w H 3 j 8 k a N m 9 a 7 d k j N 2 4 a Y P k 6 M N E v e b m V k m L b A S + A 2 v l X r Y 8 h Z J Y 8 u P 7 s W h A X l Y y u T p O k s P i p e I m r P x R R F d f d b m E N P 3 q l 7 + i W 2 6 9 h T 5 / 8 2 3 8 C S Z q a + 9 S 4 W A a I h w x 1 B G 5 l H z + c 9 B k A s 9 m h E g 6 g Y z P V Q q C X / X n H X j u G I f C c 2 d 1 L + 7 s P J 7 n C 5 Y b 7 / z X b 0 J L m g 4 l I S G a T t e 2 8 Q 4 e G q s T e K D 8 g q h x c s 7 I t r w e + K t q e U 1 2 t J o R O H Y B k R 3 n o w i D I w 5 q E r K s o u F D 2 j h j n H J s s m t D x D j W w C 0 p K 6 d N m z f J 4 C r i H 1 N S U + W 9 G E T F 5 x w 5 c p z t T 4 / E 9 k E F h D R D w 8 v O z j H e C g k J a m G J i f P y 0 h y B a 8 S C 0 J u Z p L i + k t I y q q u t p 9 2 7 d / P z w F p T N h r w R c q C Z r F O O 6 u y 7 / 5 + G r s 6 v f M b R S y u d U m F 3 6 G T z W + Q T l D / Q K g l S 7 I l F z t + 5 3 Q o 0 0 p C y Y g 9 b q Z I J A z c 4 Q b q U m p 0 G e n R R m 6 8 K m o f n 6 M e F s q F k 1 b I w T A 0 T q P D 6 o S b N m + U i X W Q W I h 6 m A g n T 9 b Q 8 y + 9 L K S B 9 + y p v / x V l g h F l L 4 O L J G 5 c t V y 2 c b v h E R D E O z s 2 f n y g I 3 A / s K F C 6 i i s p J c v W P X 0 M W q F 9 + 6 / z 6 6 d M s m K i k p o b / 9 7 W 9 C / v v v + Z K E H y E 8 6 d 0 i Q B z U w c 8 P z x b b U m s q n l 5 z O 9 D 3 R U L x P n 8 a 3 + 9 p 1 Y R B K N y k 6 V P W r S 1 U N w 2 k M d z g A I F g L 4 F 0 f A 6 O q W 3 1 U H R 1 T 9 Q / e X C q 8 B 9 V n 2 c 4 H S b 6 8 0 N 3 S 0 8 a j O Y e s 0 o + w t I X 0 y + w b G d 9 f S N L o X 7 t j N F A h D k i z v / z w Q f E y 3 f 7 7 X f Q 2 2 w 7 9 f W 7 6 J 3 t u 8 X W 0 R H F h M P c K S x E B q 8 e x q / G G 6 u C Z z A v N 0 9 J v p I y 7 e h o Y I 2 m X / z 8 x 3 T b b T f T d 7 / 7 f U p I S i Z t K O x d Q z 0 P 2 R h R 0 7 V a P b e R f T k m 9 U g 7 U A X n + G j 1 y t n 8 Q a H b U b i K a V f Z q f P f 0 s 4 Q r 7 9 x l K 8 N o U c 2 C U M y x v b p G Z E C c X 1 c 9 F A k e K K M E e n Y h m o k B T 9 Y a k Z w 1 3 2 O 4 O + q p P K D r 1 B r S w P d f f f d F O O M G t O D 4 m b r 3 w 4 y l Z S U U m 5 u N m E p T F 0 F 9 H i 9 I s E 2 s R p m d L u / + d b b M t k P y 2 j + / e / P 0 f 8 9 9 R S l p K W Q T 4 t W R 7 A r i H T g w G H J O b 5 q 1 U q 5 F 8 H A n C g Q 8 E C d g 6 5 c O n H K Y q T 0 O t V p o U H P W U g C d G R c q X u O X d 4 3 2 L j S + W F f J w z 2 p f P E v i I P 7 E F d U 0 G Y k W x 7 + f c y o T Z v G h u e F W 6 w D Q W 3 + f S C 0 + n g x g E X O h M C / 9 D Q Q A a t y N M x 1 L K l / U G l Q 7 b l B d S q 0 v f 1 x n s u Y X I k U n L O A i r K z 6 U / P v 4 b m r 9 g I T 3 2 2 O 9 o 7 Z o 1 g e 8 3 f q s + 2 Q 7 J I y u 1 x Q B A C K i E d X U N s k C a k R B w k 2 / c c A l h x f Q P X P c B u u f e e + n E i R J x y 2 P V Q 0 z r g A 2 F f B R Y v S P U Q m 2 n T 5 + W + U 8 D j l k 0 U L + f 8 m f l a K + M B Y T J / j p 7 I C / e m W J 0 T w 0 C c d F r L i J 9 U A u x s G 2 Q R o G i k U s j m H 8 Y w b B e V l 2 z + P e d 3 w y 6 Z w P L T X d 9 Y d o 4 J f S C Q d G q q k b t E t V B / q t e V w f V D p 5 4 4 E j g F Y F x T 2 2 P k G 1 U j c 8 5 l z D b K C s 9 g d 5 / x T o Z h E V y / D / + 6 S m 2 n d Q A L R q G E S A M I r 4 h i X b u 2 s s q m 0 s G c D H Y C u c B y G E E O o I 0 l k p w y 3 d 1 9 9 A N H / + 4 L C M K b x 8 c E 1 g 7 C v k h j L N i d c B m 6 + z o l C D W I 3 U R d M X q L O 2 V 0 B j w m K Y w m z Y 0 Q B S h l M Y q R S I m C G q N P E K i A G l 0 M q l t Z T u j B p E 0 C e V T Z O I / T C g V M T L d C k u o L 0 6 L g d 3 g k p I S R 7 W 1 r f w 8 d K m k v Y Q / 8 l 8 / x r X G K 3 X M S D J 9 S 3 u q q H F A f 1 m r p d K / 4 x w g x j Y s M 3 K x + h 9 m 2 h 4 6 e F g a V D r b T j t 3 7 p L s s H x A O 1 u 5 u X f u 2 E V Y 3 h P z h T C T F l L L N T h A c X H x 4 v Y O v j w M t q 5 Y v o w i I + 3 i v N i 9 a x d d c e U V I t X U K h 6 j g V z k Z e W V l J d f S C / u q q b 2 k 3 t k C g e k Z C h 7 C 4 6 V P a d t T I A z v y 9 G M g U k E g i D 2 k g k k U h q H 0 Q S Q o F A v I 9 7 g m M y i V A j l F 5 W r 8 r n D g h J M n F t 0 6 u Y d p e f H n m y 0 w w v v 3 y A r x G 2 l J r a o e w p t q G 4 A Y y 1 p Z Q d p d t T I K G + r 7 Z 1 e 2 q k 5 j 9 y G 1 C r S t X v B v i E b X N d a s c A T A n / 1 g M P y o D r / d / 4 u m Q a A h n Q o J A t C J 4 8 T H k H s O Q m 5 h f h n J q a U / J b 5 8 2 b K 7 k l Q g G h Q S A d P I H 9 f T 0 i 7 U A S / B 4 0 T I Q q I f M r V i u s a v F R S / s A b V 2 e T F 1 d X X T 0 y D E q 4 s + G u q m I O 3 I P X i m b P L Q p A J C I T 9 X 7 C Z 1 U I z a T I l Q o M o 2 W T C N E U j a U s p 1 E Q n F N f i 9 t u 0 x l S p q O m N a E 6 u z s o z 1 7 S r V 0 z Y p Y k r K Z i Y J t k C U w V w q k k k b E 2 3 o N E g m R t G 1 u H E Z C I T u O U A r 7 + E K t 8 U y 5 E Y U A k q 8 U J I c O j E W D G n S 5 6 Y F v P 0 g 3 3 H A D / f S n P 6 P v f f d B m f 6 w c t W K U d 8 L O w p O C 7 i K G x s a J T 0 z J h X q C 7 P h N X l w 3 D D 3 7 z / I J I o Q y Q f b C 8 T A + Z h F C 5 s K x L n i i m 2 i Q j 7 x 7 B 7 6 y N W r y G 5 T q h w a M d R E r L O L l Q m T k p L l O j E G V t O f L D b h p P e D z x 9 p R C C Q o Y A w s h 2 K S G p f J x H 2 h U g 4 L o R S 0 g m q L C Y R Y t 7 T + r W F 5 I y Z O N d g O D E t n R I 6 I i N t r M 4 0 8 g 3 G 4 w I J + M F y k S q w j z P x R 3 t N d l F r 7 8 G + Q D 1 y v C U Y c p Z 2 X H / 5 b E m F Z V r i H C P N y w h 8 J h J T X r b 1 U p F C y D K U w L b Q w k U L R P U y A h I G A b C O y C h 6 7 f W 3 a P 2 6 N a I u 4 l 7 s O V R B n f 1 M t B 4 L 1 b d 0 0 4 b V C y k 7 O 1 u 8 f L b 4 H J p X m E d 5 u V k y m I w V D 5 G h N T 4 h n t w + K 5 2 u a 6 S C 3 G Q h F 4 B r g v M C T g y c i 4 x J k F b + 6 F x y 2 T K m c B + Y L N o W s 2 a E P E G E E i I Z y Q Q i g U T 6 O X J c k 1 J S a 0 U j F U h n t f i p q G h 8 J 8 p 0 g G l 3 x f S V U A D U m Z d e 3 C c z e g M S C t J K Z v h C K i k J h Q Z o N r P K I t J K l 0 5 K F V T S S E k m T J 9 H r U s u 2 Q 4 U q I H 4 V m y P r q e K r Q U u m m y s E Y O v 8 L Q h 8 U l m Z r q M S 4 U E f / m X v / w 1 + s Q n b + D 3 t M r U D q v 8 d n W 9 w U D O u 4 b G Z o m o s D s T J f l N Q u Q w t b M E a m 9 r l 1 U v T l S 3 0 5 L C l J B 2 l h G T J + x X A C H 4 j y K G k U j 6 t p B H 9 + j p x F H b o w i k S S m p R d W D V P K N S C c u l 1 + + L C C h p y s 0 p W f 6 / s O E u r h Y R y D s R I x V F M T 5 c a 0 G f 3 F s p G c L P D T Z V 8 c D v S A e p P Z g 9 Q c s D 1 c / z g + f / 0 h t L F M B 2 v h k z x u N H u N A W L x 5 8 e K F M v 4 0 L v h 7 f / D 9 / 6 L Z e b k S x f D g g / 9 F P / r x T 6 m 7 d 4 B V w b E j r b D D c n O y R I W k o T 4 h E 4 D 7 2 N H R K d J n d n q k 3 J P x g E n C b 1 Z O w R 2 N + x J 0 7 9 T 9 0 4 7 x a 1 K 0 b f 1 e q / P 0 5 6 K O y X H D s 5 K C Z 4 1 n L M / Z S 3 M L M q Q t j L S M 6 f l v e t N d w 8 Z N y / i B K K N 0 p C h V Q F c H 9 F p t j 6 7 1 B x S o g 4 / h Q W L 0 P X A M D Q B E w j G 9 V s c m Q s w 4 q p 4 R W K 4 G 6 Y c h Y c b z s B m B 7 w R R e l m i f e P + r 4 s b v a m x k e 6 6 + 0 s i s V n U a m c q Q J V b x f b Y k a P H 5 L 0 u t t n K m c C w v + A 2 x z I 0 E 0 0 n w Z R 1 J O I c D 3 J f p O E b C t 8 z d e 9 G 9 t V 9 1 e + n q l U I k V 4 U U e Q Z 8 r O U Y 5 J 0 B c f U A K 4 4 I 7 j A E Z E / J 1 O 7 g u k N y 0 1 3 w W 0 + / Z G Z k U z V 1 f V q R 9 Q d F G 7 A 2 B 7 V j n F M P X i B n K Z t 6 7 V A 3 + Z a N l W t j m J D b Q n k e O B F Q S i V K y P W J + n C x g O C V q H q I e n j m Q B q D h w N Q 2 6 3 x N l h E H f e / H l 0 2 + 1 3 S s z e 0 a P H K T c 3 N 6 A O w a F g Y 2 J h P A r 3 o a y 0 X N R M q L + F h Q U h r x 3 A A O 6 h + r F r N s m 9 5 K J L n 1 G F C a R I Z u x 4 Q C x F P P 2 Y S C / U T C p V q + 0 A 6 V A k R g / b i k w g l Z / J t W n T Y n G u z A S w E c F / Z 0 B x x k Z R c l K M d t P 5 Z m s q n / R 0 o h r g g W h F H o 7 2 w I z b X M t D 1 r Y D B Q 1 A K 4 G G o h / D + b K P B m M s T B y u j Z g o 2 T 0 a C l z U k y X S H w 9 w e + u O C / z + 2 X k 5 9 P s n f i v R E 8 8 8 + y x / b j 8 d O H S U e r j u 7 u 6 i P F Y T A Z B I s s e u X U 0 F B X N k f z y U t R g H c d X v 1 H + / T o g A O Y K K f q / 0 o q c 0 U P u a B J N a 7 Q c X S Q u m k 0 k r I F N S o l N 5 9 Y L a w 3 Q t p j 2 V d a N b x T T H c 8 + + L X N y E O e n n B O q 6 N t o M L q j Y s S V b h y T 4 o I Z q F L r T o n g m g t e k z u k 7 X O R b b 6 G w D Z q n I W K a 8 + Q m 7 L 8 x y U a f M E C p C y W F 6 T G Y t Q Y H 4 L 9 t H b t m s B r U w U m K v p Z p c r I D O H A 4 M 9 C w O z b b 7 / F B J t N g w M D 9 N G P X k / O 6 K n P F X q 7 y k 5 u 8 f a D S K i 4 F q k s f 1 V t K G o f x D E e 1 / e 5 B n G w L e T S S G Y g E 7 Z B I F U r A k l n K e o f F + 8 Q P y M / X f 3 e 9 f j 2 G Q P L 5 1 n l U 8 1 i Z p S C g h w q K z n J W 4 D e m H m L 6 0 A b H a + x c j s I 9 U r g G G 9 I 4 w l A 2 0 P 7 0 T f 4 J N n m x i J Q O 7 I J I s / P j a U h V 7 9 M e 9 C n W W A a f H 1 d A 7 W 0 t t H 8 + U V C L D Q m L F i N D L K w k U I R D F + B x o f p 6 9 j G s j Q 4 1 x g w C + C z E h P i K Z 1 V w c W L F / F 7 / D S 3 M F 9 e Q w O H T d T U a 6 G m H g u 1 9 a t c e Y h A q W y 1 0 o m m C K p q s / B n 4 F f w l + A / i K A 2 R m q t 6 M d A k l X Z b q r r N j M p c F w j k B R F n g C R x h A K 2 z q x U G s k w j Z q l k z Y v u a a d d w R a p 3 Y T C l 7 Z 5 i E A l q a 2 2 n 7 j m N 8 s 1 k q 6 W 5 0 r p W E G n G l 6 1 E U k D Z y H F J H l 1 A 4 r k s k O a 6 k F m + o Y 0 Z p x Y X / j G z z r R v Z x k v 6 M a L V u U M U b f P R s S N H K Z f V L o z x I I n l y p U r x A 4 C i e r q 6 i W Z Z R 6 r a 2 i A L S 3 N N H f u X N 5 G l M S A X C e c B w g p g m c O C w Z g H d 2 + v l 4 Z g M V M X d 3 t j U m B B w 8 e p s K 5 B R T D 5 + i 2 B k j U 0 G 2 h q n Y V Q Y H P H g E a v a r V f 2 O t S C F 7 s q t v a 8 e 5 L M t y y 1 p M A 0 N E u 2 s i t N d A H K 5 H E W n 0 v k 4 m q O E g k q h 4 G o n E A Y F j q J l Q 6 9 f P p 9 R U F T k y k z A j C Q W 8 9 s p u 6 u o e l P T N o v Z p x A K J R o i l C K W r f 4 p Y O q l 4 W 6 t H i A V S a N u h C G U k k l 4 z 5 B j / i 3 S Y a X m m m y I j u P / n Y 2 j s G M C F 7 W M M G 9 L f x 1 t c m F C t r T J L F p I H r y F / A 8 4 H G b G / Z 9 9 B e u u t t + j K K 6 + k h Q u K q I a J J t E Q f f 3 8 u y 1 C T C R w 0 b G z x k 6 D W l p l 4 Y h h g 5 u 4 7 H E r V 1 t S a 6 / x t p z B V V S E T 1 t x n f e Z k f G R w + T k j m J 2 4 p C c h / J m J d K / 4 X W N P B q p d G k 0 Q i y Q S K + V v Y T X R c 3 D v k 4 o T T r F x z r o 0 s t W 4 + p m H L j V 8 N 8 Z W L Z d y e q A C Q 9 I d 7 F q a g N 6 P S n a t v S A h l o b r 8 I D 1 X v N Y I N Z G o N 2 T J 2 j G o g Y 3 n o j M R 7 n E m n 1 0 u 6 n v y 8 N i v / L M b i w I W G Q p Q j 7 U r Q G h 6 I 3 w J T k Z C o t L 6 e s 7 G w J p s U A L F Q 7 A K 8 X F u Q L g X x e H 3 3 z W w / K I L c s c T N / n p w P M q n v V W X A z e 9 j E q j v U 9 e o X 3 9 g O 1 S t v Z 4 R M 0 S r c 1 y 0 O M 1 N m 2 Y N 0 O b 8 A V q c P k i z E t z q M 7 m 8 W R E R 2 B 5 d R u 6 n v q / u v 3 o + u j N J k W l s s f A z v X Q b k y n E M 5 8 J x X L T 3 V + a l t H m U y n z 5 s + m k h M V / L C 4 I f E R H d L P y g H 9 K N f y X + 0 H / q q T V I X G q O 1 g H w 1 T v a C O q e P 6 M V V k X 2 3 R E B v 0 M c l 5 9 M q z j 9 M z z z w j z o H 4 + N i R c w x 1 8 D Z U s j / 8 8 S n a u v V S K i k t l 6 V f d B c 4 X s c M 3 H V r V 0 v w L M a x k A P 9 E K u R G E 9 K T F B Z d / X P q u 8 y U 2 s f V t h X + 0 K g o G 2 n p Y + 8 x A S V f f 1 1 R a a N + Y O U F M W N m 7 f t V n w u S K F 3 A n 6 W f E R 9 r m F W J / k 7 h D z a Z 8 i 2 2 j e S y 1 h G x q F A H p D K M N 7 E t c n v o W s / u F W T 4 D O z m P Z V 1 a u n O 0 O B h / z n P 7 2 k Q p M k H E l T / 0 T l g + c P q h 7 U Q G U z K a + f U v 2 M 6 h 8 e o q 7 + I a 0 W t u U G 6 b E k e A 3 / 8 L D x u l Y A / V h + k o 8 y Y t E Q i Z 5 / 4 S X J d 5 e W m k r L l y 8 B M w L n y + f q m 4 Z t p P L a t / 8 g F R c X 0 1 1 3 3 i Z j R 1 i R w w g 0 / l I m X W N T M z 3 3 9 + e p q K i I L r t s q 0 g x N O y 3 W Q 3 D d H U + T Q P I o m o g z t p P f / 7 1 g x I R 8 Z H P f Z U 8 5 h h y e U A K B P Z 6 K D e B e w b e C Z D Q U E C m P Q G b C U U j o 5 B K 2 w e R h I T a N p N I r 4 V k I B A I h X 0 M 4 k J i M a E Q C f P h j 6 g V D 2 c y Z j y h g P 7 + Q X r u 2 T e 1 F T x A I r 1 W N l W w P a X H + O m E G k M s 2 d Z q 2 R 8 p / I L a D p C L / 6 P m j T k p P s q V f O Z 4 D c f N d K K k T K Z n v O e q K 3 A q Y z x i A X C W m G S R g F d e e U 0 m C S J j L F Y B L J p b w K + z B K p v p I y M d F E l g b 4 B F / 3 g + / 8 j D f r a f / o k O Z x x 1 D y U I q p l A G j s W o 2 L S I g i a j 1 1 l F 7 4 y 2 / p 2 g 9 / n A 4 f 2 E 0 r r r q J 1 u W 5 5 B x 5 L 9 5 j K K c 6 L F T T Y R 4 5 B s L I t k Y e b V u R R y c W p B F e U 0 T C 8 R F V T 0 k o b G O 8 6 Z r 3 b q S o M 3 D z T 1 d c F I Q C E G L z 1 6 d f 5 w b J J B I J B U m l k U q T V o p E u n N C J 9 d 4 h D J s S z 2 6 K D J w r R / j f y C U W i A A x 3 B V q o Y 0 e f j h R + j + b 9 z L P b K K f N C c 7 / J e S F m Q Z W j I I 9 e C 7 E + Q q D j 3 4 Y d / Q 9 d d d 6 2 s A o h e f c X y p d T o y e D 3 E 0 X b / W y 7 D f P 2 M J X X d t N z T / y A P v D h f 5 H l Z x a v u Y y c C Z n U 0 g t y y F d x h W 2 1 A w I g k 9 F Q 6 w m y + g f p 6 a c e p 4 9 / / G P i o l + z a o W c q 4 j j p 5 J m C 7 X 2 Y l 0 o 7 B v I o 9 W i c m t k U v s o Y y W T X h s 9 e k g F 9 v 5 r t 5 D D M T Z C Y y b C t K / 6 4 i A U 4 H Y N 0 V / + / A q T R 0 k o N S k x i F C Q V C b s a 4 R i w u j E 0 o m k q 3 y K P C M 1 / 9 G 2 R 4 o i j U Y s 3 l u S 5 a W E S E g h v I R j e B 1 X Z 6 L B Q R f 9 6 K G f 0 B 1 3 3 k 7 V V d W 0 V F Z C Z 8 I 1 N o m b H E v H 2 G x 2 c T h g v E o H M h n 9 / g 9 P S l Q 6 V u B w p s w h U 9 I i b r z a C S C K 9 t f m a a H 2 u h L K z 8 u h 3 t 4 e s j l T y B y d Q T 0 s f L w + n M F F / v s p M c p H C 1 J Z j 8 M B v p C f / u w X t G z Z M l Y p S 2 V 8 7 H O f + R T t q L a y e m g g k E 4 e n V S B f U U k I 4 m w b f T o w c b S Y z B 1 y X T d h 7 a S m n 1 7 c Y A J 1 Y C 7 f N E A E + + e Z U l l M m t k E n L p r n Q Q S q t F Q o 1 1 p S u C g Q T 6 P r a 1 f c M 2 / 1 H b / J 1 q H 7 X s q Z r / F 7 H E S n I O k 0 3 i X 3 F c 1 Z h B i 8 x F 9 3 3 9 G / S V r 3 y Z s r O y q K O j H W + R / B I g m C K U v C G A q g 4 7 9 b b X y b T 4 R 3 / + P Z q 7 c C X N X n 4 V e c n O D d j 4 G P 3 U 2 1 J F F c d 2 U h R L s K O H 9 t I N d 3 y b X O Z 4 f o k J w G c s y R i i O A d L E Z B L j o E Y G O 4 1 U Q N L 1 F N 1 L R S b m E 7 F x 4 / S n I W r m R g W 6 v F G C j l G J J O 2 D W n E t d q H F A K h N M m E W v Z 1 N Y 9 r T T K 9 l y W T 0 z l 9 J w u e D U z 7 L z J C A U N u D / 3 p y R c 0 M o F U I V S / M T Y V G j w I Z g x L 0 k m E f U U U I 7 H 4 j z T A w L a 2 L / 9 x T F 7 D F Z l o Z b Z H V D R 9 H z X m Q x 0 5 V i z z l 5 B 8 8 v p / + h B 5 h o Z k E i K A v A 6 I a u h 3 m 6 l z E E 4 S B T g A E 6 0 d 5 B n s o 9 N V J 6 i z Z 4 D y V n 5 I X g M x A u B G j m v x u z p Z d M W r V / i Y x e y n 9 W w v 4 W U 5 H 6 S Q S t l P G K z l t k + J T j P V V R 2 m U + U H a f 7 G j 5 P H q 4 h k J I 9 I J L 0 O I p Q u m R S p d E L p D o j L A 7 G J F x M u S k I B v T 3 9 b F O 9 K g Q y a f a U 2 F c 6 k S C 1 A h J q t K R S J F P b i j z Y R 6 1 t S 6 2 K I g e O Y V M 7 j l Y s t X Z M 9 o l t F h M V p n g p y u Z X 5 M L r / B f T 1 f s H B u n x J / 5 A N 9 5 0 I z U N x F B L H 8 S a O k O v R o E b N V R T u L b 1 n H k 6 Y X S g 4 W t b 2 m H Y T X 5 a m + v W i K T O k c L / G r v N E o Y k 7 9 O P a w Q a K S A P i K d I J A R C L Y S C p F K E g o s c c 9 V G X O X K b o K a 9 / 5 r t 1 J M 7 M T 5 A G c q T P t P X p y E A m B 7 / O n 3 f 2 c y g E A j 0 g o E k h m + Q j Z F q I C k A g H 0 f d l G b S Q R z g N F 1 D b / M b y G l o 8 a F d d g g t T 6 v q q l k t f U l v z l C k 4 C b p c E N 8 M o B O 0 K x j w 1 d Y D b f G A b F V N A 2 1 Z b R S l u S o 4 G E X A I x / w 0 x G b U g T p I J b W P 4 3 K + F J z L t W Y r 2 S w g M H + Q E I i L R i x d v V P b s J O w r a l 4 W m E 2 0 Y e v v + q i s p l G g + j / A 3 e 0 0 c P O t U f M A A A A A E l F T k S u Q m C C < / I m a g e > < / T o u r > < / T o u r s > < / V i s u a l i z a t i o n > 
</file>

<file path=customXml/itemProps1.xml><?xml version="1.0" encoding="utf-8"?>
<ds:datastoreItem xmlns:ds="http://schemas.openxmlformats.org/officeDocument/2006/customXml" ds:itemID="{8321A5B3-0D2E-465F-AF60-89B3D4A64B2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76EA589-82B3-43D0-AD12-1745BEF67D6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Top Loan Interest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dc:creator>
  <cp:lastModifiedBy>Gokul</cp:lastModifiedBy>
  <dcterms:created xsi:type="dcterms:W3CDTF">2019-04-10T11:17:59Z</dcterms:created>
  <dcterms:modified xsi:type="dcterms:W3CDTF">2019-04-23T10:16:27Z</dcterms:modified>
</cp:coreProperties>
</file>