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9E3E3BC-B1E8-40EE-B9DF-C859B381B682}" xr6:coauthVersionLast="47" xr6:coauthVersionMax="47" xr10:uidLastSave="{00000000-0000-0000-0000-000000000000}"/>
  <bookViews>
    <workbookView xWindow="-28920" yWindow="-120" windowWidth="29040" windowHeight="15990" xr2:uid="{E53A89BB-6F47-4ADC-AE1F-2C2749C77C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4" i="1"/>
  <c r="G53" i="1"/>
  <c r="G49" i="1"/>
  <c r="G48" i="1"/>
  <c r="C55" i="1"/>
  <c r="G59" i="1" s="1"/>
  <c r="C54" i="1"/>
  <c r="G58" i="1" s="1"/>
  <c r="C53" i="1"/>
  <c r="C52" i="1"/>
  <c r="C35" i="1"/>
  <c r="C36" i="1"/>
  <c r="C37" i="1"/>
  <c r="C38" i="1"/>
  <c r="G37" i="1" s="1"/>
  <c r="C39" i="1"/>
  <c r="G39" i="1" s="1"/>
  <c r="C40" i="1"/>
  <c r="C41" i="1"/>
  <c r="C42" i="1"/>
  <c r="G38" i="1" s="1"/>
  <c r="C44" i="1"/>
  <c r="C45" i="1"/>
  <c r="C47" i="1"/>
  <c r="C48" i="1"/>
  <c r="C49" i="1"/>
  <c r="C50" i="1"/>
  <c r="C33" i="1"/>
  <c r="C32" i="1"/>
  <c r="C31" i="1"/>
  <c r="C30" i="1"/>
  <c r="G36" i="1" l="1"/>
  <c r="G57" i="1"/>
  <c r="G45" i="1"/>
</calcChain>
</file>

<file path=xl/sharedStrings.xml><?xml version="1.0" encoding="utf-8"?>
<sst xmlns="http://schemas.openxmlformats.org/spreadsheetml/2006/main" count="52" uniqueCount="52">
  <si>
    <t>Table Width:</t>
  </si>
  <si>
    <t>Table Height:</t>
  </si>
  <si>
    <t>Printable Width:</t>
  </si>
  <si>
    <t>Printable Height:</t>
  </si>
  <si>
    <t>Printable X Offset:</t>
  </si>
  <si>
    <t>Printable Y Offset:</t>
  </si>
  <si>
    <t>Screw LF X Offset:</t>
  </si>
  <si>
    <t>Screw LF Y Offset:</t>
  </si>
  <si>
    <t>Screw RF X Offset:</t>
  </si>
  <si>
    <t>Screw RF Y Offset:</t>
  </si>
  <si>
    <t>Screw LB X Offset:</t>
  </si>
  <si>
    <t>Screw LB Y Offset:</t>
  </si>
  <si>
    <t>Screw RB X Offset:</t>
  </si>
  <si>
    <t>Screw RB Y Offset:</t>
  </si>
  <si>
    <t>Screw LF X Pos:</t>
  </si>
  <si>
    <t>Screw LF Y Pos:</t>
  </si>
  <si>
    <t>Screw RF X Pos:</t>
  </si>
  <si>
    <t>Screw RF Y Pos:</t>
  </si>
  <si>
    <t>Screw LB X Pos:</t>
  </si>
  <si>
    <t>Screw LB Y Pos:</t>
  </si>
  <si>
    <t>Screw RB X Pos:</t>
  </si>
  <si>
    <t>Screw RB Y Pos:</t>
  </si>
  <si>
    <t>Table Settings:</t>
  </si>
  <si>
    <t>Printable Settings:</t>
  </si>
  <si>
    <t>Screws:</t>
  </si>
  <si>
    <t>BL Touch:</t>
  </si>
  <si>
    <t>BL Touch X Offset:</t>
  </si>
  <si>
    <t>BL Touch Y Offset:</t>
  </si>
  <si>
    <t>Calculated values:</t>
  </si>
  <si>
    <t>Center X:</t>
  </si>
  <si>
    <t>Center Y:</t>
  </si>
  <si>
    <t>Mesh Xmin:</t>
  </si>
  <si>
    <t>Mesh Xmax:</t>
  </si>
  <si>
    <t>Mesh Ymin:</t>
  </si>
  <si>
    <t>Mesh Ymax:</t>
  </si>
  <si>
    <t>Print Xmin Pos (relative to the table):</t>
  </si>
  <si>
    <t>Print Xmax Pos (relative to the table):</t>
  </si>
  <si>
    <t>Print Ymin Pos (relative to the table):</t>
  </si>
  <si>
    <t>Print Ymax Pos (relative to the table):</t>
  </si>
  <si>
    <t>Left free space:</t>
  </si>
  <si>
    <t>Right free space:</t>
  </si>
  <si>
    <t>Front free space:</t>
  </si>
  <si>
    <t>Back free space:</t>
  </si>
  <si>
    <t>X Endstop:</t>
  </si>
  <si>
    <t>X Position Max:</t>
  </si>
  <si>
    <t>Y Endstop:</t>
  </si>
  <si>
    <t>Y Position Max:</t>
  </si>
  <si>
    <t>[screws_tilt_adjust]</t>
  </si>
  <si>
    <t>[safe_z_home]</t>
  </si>
  <si>
    <t>[bed_mesh]</t>
  </si>
  <si>
    <t>[stepper_x]</t>
  </si>
  <si>
    <t>[stepper_y]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</si>
</sst>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AE1-72B6-42EE-B2C4-028BB01F0AF8}">
  <dimension ref="A1:G59"/>
  <sheetViews>
    <sheetView tabSelected="1" workbookViewId="0"/>
  </sheetViews>
  <sheetFormatPr defaultRowHeight="15" x14ac:dyDescent="0.25"/>
  <cols>
    <col min="1" max="1" width="19.7109375" customWidth="1"/>
    <col min="2" max="2" width="28" customWidth="1"/>
    <col min="7" max="7" width="20.5703125" customWidth="1"/>
  </cols>
  <sheetData>
    <row r="1" spans="1:3" x14ac:dyDescent="0.25">
      <c r="A1" t="s">
        <v>22</v>
      </c>
    </row>
    <row r="2" spans="1:3" x14ac:dyDescent="0.25">
      <c r="B2" t="s">
        <v>0</v>
      </c>
      <c r="C2">
        <v>235</v>
      </c>
    </row>
    <row r="3" spans="1:3" x14ac:dyDescent="0.25">
      <c r="B3" t="s">
        <v>1</v>
      </c>
      <c r="C3">
        <v>235</v>
      </c>
    </row>
    <row r="4" spans="1:3" x14ac:dyDescent="0.25">
      <c r="B4" t="s">
        <v>39</v>
      </c>
      <c r="C4">
        <v>5.2</v>
      </c>
    </row>
    <row r="5" spans="1:3" x14ac:dyDescent="0.25">
      <c r="B5" t="s">
        <v>40</v>
      </c>
      <c r="C5">
        <v>-4.7</v>
      </c>
    </row>
    <row r="6" spans="1:3" x14ac:dyDescent="0.25">
      <c r="B6" t="s">
        <v>41</v>
      </c>
      <c r="C6">
        <v>10.5</v>
      </c>
    </row>
    <row r="7" spans="1:3" x14ac:dyDescent="0.25">
      <c r="B7" t="s">
        <v>42</v>
      </c>
      <c r="C7">
        <v>-2.5</v>
      </c>
    </row>
    <row r="8" spans="1:3" x14ac:dyDescent="0.25">
      <c r="A8" t="s">
        <v>23</v>
      </c>
    </row>
    <row r="9" spans="1:3" x14ac:dyDescent="0.25">
      <c r="B9" t="s">
        <v>2</v>
      </c>
      <c r="C9">
        <v>220</v>
      </c>
    </row>
    <row r="10" spans="1:3" x14ac:dyDescent="0.25">
      <c r="B10" t="s">
        <v>3</v>
      </c>
      <c r="C10">
        <v>220</v>
      </c>
    </row>
    <row r="11" spans="1:3" x14ac:dyDescent="0.25">
      <c r="B11" t="s">
        <v>4</v>
      </c>
      <c r="C11">
        <v>6.5</v>
      </c>
    </row>
    <row r="12" spans="1:3" x14ac:dyDescent="0.25">
      <c r="B12" t="s">
        <v>5</v>
      </c>
      <c r="C12">
        <v>7.5</v>
      </c>
    </row>
    <row r="13" spans="1:3" x14ac:dyDescent="0.25">
      <c r="A13" t="s">
        <v>24</v>
      </c>
    </row>
    <row r="14" spans="1:3" x14ac:dyDescent="0.25">
      <c r="B14" t="s">
        <v>6</v>
      </c>
      <c r="C14">
        <v>32.5</v>
      </c>
    </row>
    <row r="15" spans="1:3" x14ac:dyDescent="0.25">
      <c r="B15" t="s">
        <v>7</v>
      </c>
      <c r="C15">
        <v>32.5</v>
      </c>
    </row>
    <row r="16" spans="1:3" x14ac:dyDescent="0.25">
      <c r="B16" t="s">
        <v>8</v>
      </c>
      <c r="C16">
        <v>32.5</v>
      </c>
    </row>
    <row r="17" spans="1:3" x14ac:dyDescent="0.25">
      <c r="B17" t="s">
        <v>9</v>
      </c>
      <c r="C17">
        <v>32.5</v>
      </c>
    </row>
    <row r="18" spans="1:3" x14ac:dyDescent="0.25">
      <c r="B18" t="s">
        <v>10</v>
      </c>
      <c r="C18">
        <v>32.5</v>
      </c>
    </row>
    <row r="19" spans="1:3" x14ac:dyDescent="0.25">
      <c r="B19" t="s">
        <v>11</v>
      </c>
      <c r="C19">
        <v>32.5</v>
      </c>
    </row>
    <row r="20" spans="1:3" x14ac:dyDescent="0.25">
      <c r="B20" t="s">
        <v>12</v>
      </c>
      <c r="C20">
        <v>32.5</v>
      </c>
    </row>
    <row r="21" spans="1:3" x14ac:dyDescent="0.25">
      <c r="B21" t="s">
        <v>13</v>
      </c>
      <c r="C21">
        <v>32.5</v>
      </c>
    </row>
    <row r="22" spans="1:3" x14ac:dyDescent="0.25">
      <c r="A22" t="s">
        <v>25</v>
      </c>
    </row>
    <row r="23" spans="1:3" x14ac:dyDescent="0.25">
      <c r="B23" t="s">
        <v>26</v>
      </c>
      <c r="C23">
        <v>-23.5</v>
      </c>
    </row>
    <row r="24" spans="1:3" x14ac:dyDescent="0.25">
      <c r="B24" t="s">
        <v>27</v>
      </c>
      <c r="C24">
        <v>-13</v>
      </c>
    </row>
    <row r="29" spans="1:3" x14ac:dyDescent="0.25">
      <c r="A29" t="s">
        <v>28</v>
      </c>
    </row>
    <row r="30" spans="1:3" x14ac:dyDescent="0.25">
      <c r="B30" t="s">
        <v>35</v>
      </c>
      <c r="C30">
        <f>0+C11</f>
        <v>6.5</v>
      </c>
    </row>
    <row r="31" spans="1:3" x14ac:dyDescent="0.25">
      <c r="B31" t="s">
        <v>36</v>
      </c>
      <c r="C31">
        <f>C9+C11</f>
        <v>226.5</v>
      </c>
    </row>
    <row r="32" spans="1:3" x14ac:dyDescent="0.25">
      <c r="B32" t="s">
        <v>37</v>
      </c>
      <c r="C32">
        <f>0+C12</f>
        <v>7.5</v>
      </c>
    </row>
    <row r="33" spans="2:7" x14ac:dyDescent="0.25">
      <c r="B33" t="s">
        <v>38</v>
      </c>
      <c r="C33">
        <f>C10+C12</f>
        <v>227.5</v>
      </c>
    </row>
    <row r="35" spans="2:7" x14ac:dyDescent="0.25">
      <c r="B35" t="s">
        <v>14</v>
      </c>
      <c r="C35">
        <f>0+C14-C11-C23</f>
        <v>49.5</v>
      </c>
      <c r="G35" t="s">
        <v>47</v>
      </c>
    </row>
    <row r="36" spans="2:7" x14ac:dyDescent="0.25">
      <c r="B36" t="s">
        <v>15</v>
      </c>
      <c r="C36">
        <f>0+C15-C12-C24</f>
        <v>38</v>
      </c>
      <c r="G36" t="str">
        <f>_xlfn.CONCAT("screw1: ",C35,", ",C36)</f>
        <v>screw1: 49.5, 38</v>
      </c>
    </row>
    <row r="37" spans="2:7" x14ac:dyDescent="0.25">
      <c r="B37" t="s">
        <v>16</v>
      </c>
      <c r="C37">
        <f>C2-C16-C11-C23</f>
        <v>219.5</v>
      </c>
      <c r="G37" t="str">
        <f>_xlfn.CONCAT("screw2: ",C37,", ",C38)</f>
        <v>screw2: 219.5, 38</v>
      </c>
    </row>
    <row r="38" spans="2:7" x14ac:dyDescent="0.25">
      <c r="B38" t="s">
        <v>17</v>
      </c>
      <c r="C38">
        <f>0+C17-C12-C24</f>
        <v>38</v>
      </c>
      <c r="G38" t="str">
        <f>_xlfn.CONCAT("screw3: ",C41,", ",C42)</f>
        <v>screw3: 219.5, 208</v>
      </c>
    </row>
    <row r="39" spans="2:7" x14ac:dyDescent="0.25">
      <c r="B39" t="s">
        <v>18</v>
      </c>
      <c r="C39">
        <f>0+C18-C11-C23</f>
        <v>49.5</v>
      </c>
      <c r="G39" t="str">
        <f>_xlfn.CONCAT("screw4: ",C39,", ",C40)</f>
        <v>screw4: 49.5, 208</v>
      </c>
    </row>
    <row r="40" spans="2:7" x14ac:dyDescent="0.25">
      <c r="B40" t="s">
        <v>19</v>
      </c>
      <c r="C40">
        <f>C3-C19-C12-C24</f>
        <v>208</v>
      </c>
    </row>
    <row r="41" spans="2:7" x14ac:dyDescent="0.25">
      <c r="B41" t="s">
        <v>20</v>
      </c>
      <c r="C41">
        <f>C2-C20-C11-C23</f>
        <v>219.5</v>
      </c>
    </row>
    <row r="42" spans="2:7" x14ac:dyDescent="0.25">
      <c r="B42" t="s">
        <v>21</v>
      </c>
      <c r="C42">
        <f>C3-C21-C12-C24</f>
        <v>208</v>
      </c>
    </row>
    <row r="44" spans="2:7" x14ac:dyDescent="0.25">
      <c r="B44" t="s">
        <v>29</v>
      </c>
      <c r="C44">
        <f>C2/2-C11-C23</f>
        <v>134.5</v>
      </c>
      <c r="G44" t="s">
        <v>48</v>
      </c>
    </row>
    <row r="45" spans="2:7" x14ac:dyDescent="0.25">
      <c r="B45" t="s">
        <v>30</v>
      </c>
      <c r="C45">
        <f>C3/2-C12-C24</f>
        <v>123</v>
      </c>
      <c r="G45" t="str">
        <f>_xlfn.CONCAT("home_xy_position: ",C44,", ",C45)</f>
        <v>home_xy_position: 134.5, 123</v>
      </c>
    </row>
    <row r="47" spans="2:7" x14ac:dyDescent="0.25">
      <c r="B47" t="s">
        <v>31</v>
      </c>
      <c r="C47">
        <f>0+C14-C11</f>
        <v>26</v>
      </c>
      <c r="G47" t="s">
        <v>49</v>
      </c>
    </row>
    <row r="48" spans="2:7" x14ac:dyDescent="0.25">
      <c r="B48" t="s">
        <v>32</v>
      </c>
      <c r="C48">
        <f>C2-C20-C11</f>
        <v>196</v>
      </c>
      <c r="G48" t="str">
        <f>_xlfn.CONCAT("mesh_min: ",C47,", ",C49)</f>
        <v>mesh_min: 26, 25</v>
      </c>
    </row>
    <row r="49" spans="2:7" x14ac:dyDescent="0.25">
      <c r="B49" t="s">
        <v>33</v>
      </c>
      <c r="C49">
        <f>0+C15-C12</f>
        <v>25</v>
      </c>
      <c r="G49" t="str">
        <f>_xlfn.CONCAT("mesh_max: ",C48,", ",C50)</f>
        <v>mesh_max: 196, 195</v>
      </c>
    </row>
    <row r="50" spans="2:7" x14ac:dyDescent="0.25">
      <c r="B50" t="s">
        <v>34</v>
      </c>
      <c r="C50">
        <f>C3-C21-C12</f>
        <v>195</v>
      </c>
    </row>
    <row r="52" spans="2:7" x14ac:dyDescent="0.25">
      <c r="B52" t="s">
        <v>43</v>
      </c>
      <c r="C52">
        <f>0-C4-C11</f>
        <v>-11.7</v>
      </c>
      <c r="G52" t="s">
        <v>50</v>
      </c>
    </row>
    <row r="53" spans="2:7" x14ac:dyDescent="0.25">
      <c r="B53" t="s">
        <v>44</v>
      </c>
      <c r="C53">
        <f>C2-C11+C5</f>
        <v>223.8</v>
      </c>
      <c r="G53" t="str">
        <f>_xlfn.CONCAT("position_endstop: ",C52)</f>
        <v>position_endstop: -11.7</v>
      </c>
    </row>
    <row r="54" spans="2:7" x14ac:dyDescent="0.25">
      <c r="B54" t="s">
        <v>45</v>
      </c>
      <c r="C54">
        <f>0-C6-C12</f>
        <v>-18</v>
      </c>
      <c r="G54" t="str">
        <f>_xlfn.CONCAT("position_min: ",C52)</f>
        <v>position_min: -11.7</v>
      </c>
    </row>
    <row r="55" spans="2:7" x14ac:dyDescent="0.25">
      <c r="B55" t="s">
        <v>46</v>
      </c>
      <c r="C55">
        <f>C3-C12+C7</f>
        <v>225</v>
      </c>
      <c r="G55" t="str">
        <f>_xlfn.CONCAT("position_max: ",C53)</f>
        <v>position_max: 223.8</v>
      </c>
    </row>
    <row r="56" spans="2:7" x14ac:dyDescent="0.25">
      <c r="G56" t="s">
        <v>51</v>
      </c>
    </row>
    <row r="57" spans="2:7" x14ac:dyDescent="0.25">
      <c r="G57" t="str">
        <f>_xlfn.CONCAT("position_endstop: ",C54)</f>
        <v>position_endstop: -18</v>
      </c>
    </row>
    <row r="58" spans="2:7" x14ac:dyDescent="0.25">
      <c r="G58" t="str">
        <f>_xlfn.CONCAT("position_min: ",C54)</f>
        <v>position_min: -18</v>
      </c>
    </row>
    <row r="59" spans="2:7" x14ac:dyDescent="0.25">
      <c r="G59" t="str">
        <f>_xlfn.CONCAT("position_max: ",C55)</f>
        <v>position_max: 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Ponywka</dc:creator>
  <cp:lastModifiedBy>Ponywka</cp:lastModifiedBy>
  <dcterms:created xsi:type="dcterms:W3CDTF">2024-11-22T23:00:03Z</dcterms:created>
  <dcterms:modified xsi:type="dcterms:W3CDTF">2024-11-24T01:39:54Z</dcterms:modified>
</cp:coreProperties>
</file>